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8E31DE1E-A98A-4FA7-B050-56C44BE1124D}" xr6:coauthVersionLast="46" xr6:coauthVersionMax="46"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2020'!$A$2:$U$43</definedName>
    <definedName name="_xlnm._FilterDatabase" localSheetId="0" hidden="1">'CONTRATACION 2020'!$A$2:$U$43</definedName>
    <definedName name="Excel_BuiltIn__FilterDatabase" localSheetId="0">'CONTRATACION 2020'!$A$2:$S$43</definedName>
  </definedNames>
  <calcPr calcId="181029"/>
</workbook>
</file>

<file path=xl/calcChain.xml><?xml version="1.0" encoding="utf-8"?>
<calcChain xmlns="http://schemas.openxmlformats.org/spreadsheetml/2006/main">
  <c r="G43" i="1" l="1"/>
  <c r="G42" i="1"/>
  <c r="G41" i="1"/>
  <c r="G40" i="1"/>
  <c r="G39" i="1"/>
  <c r="G38" i="1"/>
  <c r="G37" i="1"/>
  <c r="G36"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<sst xmlns="http://schemas.openxmlformats.org/spreadsheetml/2006/main" count="597" uniqueCount="318">
  <si>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</si>
  <si>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</si>
  <si>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</si>
  <si>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</si>
  <si>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</si>
  <si>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</si>
  <si>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</si>
  <si>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</si>
  <si>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</si>
  <si>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</si>
  <si>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</si>
  <si>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</si>
  <si>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</si>
  <si>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</si>
  <si>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</si>
  <si>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</si>
  <si>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ALBA CRISTINA ROJAS HUERTAS</t>
  </si>
  <si>
    <t>AMALIA NATALY FAJARDO BAQUERO</t>
  </si>
  <si>
    <t>arojas@fuga.gov.co</t>
  </si>
  <si>
    <t>shernandez@fuga.gov.co</t>
  </si>
  <si>
    <t>1 1. Inversión</t>
  </si>
  <si>
    <t>2 2. Meses</t>
  </si>
  <si>
    <t>NANCY PATRICIA TELLEZ ROJAS</t>
  </si>
  <si>
    <t>acastro@fuga.gov.co</t>
  </si>
  <si>
    <t>LUISA POSADA IREGUI</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</si>
  <si>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</si>
  <si>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</si>
  <si>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</si>
  <si>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</si>
  <si>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</si>
  <si>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</si>
  <si>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</si>
  <si>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</si>
  <si>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</si>
  <si>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</si>
  <si>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</si>
  <si>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</si>
  <si>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</si>
  <si>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</si>
  <si>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</si>
  <si>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</si>
  <si>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</si>
  <si>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</si>
  <si>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</si>
  <si>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</si>
  <si>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</si>
  <si>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</si>
  <si>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</si>
  <si>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</si>
  <si>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</si>
  <si>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</si>
  <si>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</si>
  <si>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</si>
  <si>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</si>
  <si>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</si>
  <si>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</si>
  <si>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CONTRATACIÓN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</si>
  <si>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</si>
  <si>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</si>
  <si>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</si>
  <si>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</si>
  <si>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</si>
  <si>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</si>
  <si>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</si>
  <si>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</si>
  <si>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</si>
  <si>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</si>
  <si>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</si>
  <si>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</si>
  <si>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</si>
  <si>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</si>
  <si>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</si>
  <si>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</si>
  <si>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</si>
  <si>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</si>
  <si>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</si>
  <si>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</si>
  <si>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FUGA-CD-01-2021</t>
  </si>
  <si>
    <t>FUGA-CD-02-2021</t>
  </si>
  <si>
    <t>FUGA-CD-03-2021</t>
  </si>
  <si>
    <t>FUGA-CD-04-2021</t>
  </si>
  <si>
    <t>FUGA-CD-05-2021</t>
  </si>
  <si>
    <t>FUGA-CD-06-2021</t>
  </si>
  <si>
    <t>FUGA-CD-07-2021</t>
  </si>
  <si>
    <t>FUGA-CD-08-2021</t>
  </si>
  <si>
    <t>FUGA-CD-09-2021</t>
  </si>
  <si>
    <t>FUGA-CD-10-2021</t>
  </si>
  <si>
    <t>FUGA-CD-11-2021</t>
  </si>
  <si>
    <t>FUGA-CD-12-2021</t>
  </si>
  <si>
    <t>FUGA-CD-13-2021</t>
  </si>
  <si>
    <t>FUGA-CD-14-2021</t>
  </si>
  <si>
    <t>FUGA-CD-15-2021</t>
  </si>
  <si>
    <t>FUGA-CD-16-2021</t>
  </si>
  <si>
    <t>FUGA-CD-17-2021</t>
  </si>
  <si>
    <t>FUGA-CD-20-2021</t>
  </si>
  <si>
    <t>FUGA-CD-19-2021</t>
  </si>
  <si>
    <t>FUGA-CD-18-2021</t>
  </si>
  <si>
    <t>FUGA-CD-22-2021</t>
  </si>
  <si>
    <t>FUGA-CD-21-2021</t>
  </si>
  <si>
    <t>FUGA-CD-23-2021</t>
  </si>
  <si>
    <t>FUGA-CD-24-2021</t>
  </si>
  <si>
    <t>FUGA-CD-25-2021</t>
  </si>
  <si>
    <t>FUGA-CD-26-2021</t>
  </si>
  <si>
    <t>FUGA-CD-27-2021</t>
  </si>
  <si>
    <t>FUGA-CD-28-2021</t>
  </si>
  <si>
    <t>FUGA-CD-30-2021</t>
  </si>
  <si>
    <t>FUGA-CD-31-2021</t>
  </si>
  <si>
    <t>FUGA-CD-29-2021</t>
  </si>
  <si>
    <t>FUGA-CD-32-2021</t>
  </si>
  <si>
    <t>FUGA-CD-33-2021</t>
  </si>
  <si>
    <t>FUGA-CD-34-2021</t>
  </si>
  <si>
    <t>FUGA-CD-35-2021</t>
  </si>
  <si>
    <t>FUGA-CD-36-2021</t>
  </si>
  <si>
    <t>FUGA-CD-38-2021</t>
  </si>
  <si>
    <t>FUGA-CD-39-2021</t>
  </si>
  <si>
    <t>FUGA-CD-40-2021</t>
  </si>
  <si>
    <t>FUGA-CD-42-2021</t>
  </si>
  <si>
    <t>FUGA-CD-41-2021</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</si>
  <si>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</si>
  <si>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</si>
  <si>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</si>
  <si>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</si>
  <si>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</si>
  <si>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</si>
  <si>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</si>
  <si>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</si>
  <si>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</si>
  <si>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</si>
  <si>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</si>
  <si>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</si>
  <si>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</si>
  <si>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</si>
  <si>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</si>
  <si>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</si>
  <si>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</si>
  <si>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</si>
  <si>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</si>
  <si>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</si>
  <si>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</si>
  <si>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</si>
  <si>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</si>
  <si>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</si>
  <si>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</si>
  <si>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</si>
  <si>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</si>
  <si>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</si>
  <si>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</si>
  <si>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</si>
  <si>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</si>
  <si>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</si>
  <si>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</si>
  <si>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</si>
  <si>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</si>
  <si>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</si>
  <si>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</si>
  <si>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</si>
  <si>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</si>
  <si>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</si>
  <si>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</si>
  <si>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</si>
  <si>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</si>
  <si>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</si>
  <si>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</si>
  <si>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</si>
  <si>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</si>
  <si>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</si>
  <si>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</si>
  <si>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</si>
  <si>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</si>
  <si>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</si>
  <si>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</si>
  <si>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</si>
  <si>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</si>
  <si>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</si>
  <si>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</si>
  <si>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 xml:space="preserve">CORREO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</si>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</sst>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s>
  <fills count="2">
    <fill>
      <patternFill patternType="none"/>
    </fill>
    <fill>
      <patternFill patternType="gray125"/>
    </fill>
  </fills>
  <borders count="4">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0" fontId="5" fillId="0" borderId="2" xfId="0"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8" fillId="0" borderId="2" xfId="0" applyFont="1" applyFill="1" applyBorder="1" applyAlignment="1">
      <alignment horizontal="center" wrapText="1"/>
    </xf>
    <xf numFmtId="0" fontId="8" fillId="0" borderId="2"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26" Type="http://schemas.openxmlformats.org/officeDocument/2006/relationships/hyperlink" Target="mailto:balvarez@fuga.gov.co" TargetMode="External"/><Relationship Id="rId39" Type="http://schemas.openxmlformats.org/officeDocument/2006/relationships/hyperlink" Target="mailto:mforero@fuga.gov.co" TargetMode="External"/><Relationship Id="rId21" Type="http://schemas.openxmlformats.org/officeDocument/2006/relationships/hyperlink" Target="mailto:lsanchez@fuga.gov.co" TargetMode="External"/><Relationship Id="rId34" Type="http://schemas.openxmlformats.org/officeDocument/2006/relationships/hyperlink" Target="mailto:rlopez@fuga.gov.co" TargetMode="External"/><Relationship Id="rId7" Type="http://schemas.openxmlformats.org/officeDocument/2006/relationships/hyperlink" Target="mailto:shernandez@fuga.gov.co" TargetMode="External"/><Relationship Id="rId2" Type="http://schemas.openxmlformats.org/officeDocument/2006/relationships/hyperlink" Target="mailto:spinerua@fuga.gov.co" TargetMode="External"/><Relationship Id="rId16" Type="http://schemas.openxmlformats.org/officeDocument/2006/relationships/hyperlink" Target="mailto:javila@fuga.gov.co" TargetMode="External"/><Relationship Id="rId20" Type="http://schemas.openxmlformats.org/officeDocument/2006/relationships/hyperlink" Target="mailto:fdiaz@fuga.gov.co" TargetMode="External"/><Relationship Id="rId29" Type="http://schemas.openxmlformats.org/officeDocument/2006/relationships/hyperlink" Target="mailto:bmoreno@fuga.gov.co" TargetMode="External"/><Relationship Id="rId41" Type="http://schemas.openxmlformats.org/officeDocument/2006/relationships/printerSettings" Target="../printerSettings/printerSettings1.bin"/><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11" Type="http://schemas.openxmlformats.org/officeDocument/2006/relationships/hyperlink" Target="mailto:destupinan@fuga.gov.co" TargetMode="External"/><Relationship Id="rId24" Type="http://schemas.openxmlformats.org/officeDocument/2006/relationships/hyperlink" Target="mailto:lprieto@fuga.gov.co" TargetMode="External"/><Relationship Id="rId32" Type="http://schemas.openxmlformats.org/officeDocument/2006/relationships/hyperlink" Target="mailto:sgarzon@fuga.gov.co" TargetMode="External"/><Relationship Id="rId37" Type="http://schemas.openxmlformats.org/officeDocument/2006/relationships/hyperlink" Target="mailto:mramos@fuga.gov.co" TargetMode="External"/><Relationship Id="rId40" Type="http://schemas.openxmlformats.org/officeDocument/2006/relationships/hyperlink" Target="mailto:areyes@fuga.gov.co" TargetMode="External"/><Relationship Id="rId5" Type="http://schemas.openxmlformats.org/officeDocument/2006/relationships/hyperlink" Target="mailto:dmora@fuga.gov.co" TargetMode="External"/><Relationship Id="rId15" Type="http://schemas.openxmlformats.org/officeDocument/2006/relationships/hyperlink" Target="mailto:ntellez@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36" Type="http://schemas.openxmlformats.org/officeDocument/2006/relationships/hyperlink" Target="mailto:afajardo@fuga.gov.co" TargetMode="External"/><Relationship Id="rId10" Type="http://schemas.openxmlformats.org/officeDocument/2006/relationships/hyperlink" Target="mailto:arojas@fuga.gov.co" TargetMode="External"/><Relationship Id="rId19" Type="http://schemas.openxmlformats.org/officeDocument/2006/relationships/hyperlink" Target="mailto:ejaramillo@fuga.gov.co" TargetMode="External"/><Relationship Id="rId31" Type="http://schemas.openxmlformats.org/officeDocument/2006/relationships/hyperlink" Target="mailto:jlopez@fuga.gov.co"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14" Type="http://schemas.openxmlformats.org/officeDocument/2006/relationships/hyperlink" Target="mailto:aflorez@fuga.gov.co"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8" Type="http://schemas.openxmlformats.org/officeDocument/2006/relationships/hyperlink" Target="mailto:ineira@fuga.gov.co" TargetMode="External"/><Relationship Id="rId3" Type="http://schemas.openxmlformats.org/officeDocument/2006/relationships/hyperlink" Target="mailto:elopez@fuga.gov.co"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25" Type="http://schemas.openxmlformats.org/officeDocument/2006/relationships/hyperlink" Target="mailto:lgutierrez@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40"/>
  <sheetViews>
    <sheetView tabSelected="1" zoomScale="80" zoomScaleNormal="80" workbookViewId="0">
      <pane xSplit="4" ySplit="2" topLeftCell="E3" activePane="bottomRight" state="frozen"/>
      <selection pane="topRight" activeCell="N1" sqref="N1"/>
      <selection pane="bottomLeft" activeCell="A2" sqref="A2"/>
      <selection pane="bottomRight" activeCell="C4" sqref="C4"/>
    </sheetView>
  </sheetViews>
  <sheetFormatPr baseColWidth="10" defaultColWidth="11.5703125" defaultRowHeight="12.75" x14ac:dyDescent="0.2"/>
  <cols>
    <col min="1" max="1" width="22.710937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34.28515625" style="2" customWidth="1"/>
    <col min="21" max="21" width="36.42578125" style="1" customWidth="1"/>
    <col min="22" max="38" width="11.5703125" style="1"/>
    <col min="39" max="232" width="1" style="1" customWidth="1"/>
    <col min="233" max="16384" width="11.5703125" style="1"/>
  </cols>
  <sheetData>
    <row r="1" spans="1:21" ht="15.75" x14ac:dyDescent="0.25">
      <c r="A1" s="10" t="s">
        <v>56</v>
      </c>
      <c r="B1" s="10"/>
      <c r="C1" s="10"/>
      <c r="D1" s="10"/>
      <c r="E1" s="10"/>
      <c r="F1" s="10"/>
      <c r="G1" s="10"/>
      <c r="H1" s="10"/>
      <c r="I1" s="10"/>
      <c r="J1" s="10"/>
      <c r="K1" s="10"/>
      <c r="L1" s="10"/>
      <c r="M1" s="10"/>
      <c r="N1" s="10"/>
      <c r="O1" s="10"/>
      <c r="P1" s="10"/>
      <c r="Q1" s="10"/>
      <c r="R1" s="10"/>
      <c r="S1" s="10"/>
      <c r="T1" s="10"/>
      <c r="U1" s="10"/>
    </row>
    <row r="2" spans="1:21" s="5" customFormat="1" ht="25.7" customHeight="1" x14ac:dyDescent="0.2">
      <c r="A2" s="6" t="s">
        <v>0</v>
      </c>
      <c r="B2" s="6" t="s">
        <v>1</v>
      </c>
      <c r="C2" s="6" t="s">
        <v>2</v>
      </c>
      <c r="D2" s="6" t="s">
        <v>3</v>
      </c>
      <c r="E2" s="6" t="s">
        <v>175</v>
      </c>
      <c r="F2" s="6" t="s">
        <v>4</v>
      </c>
      <c r="G2" s="6" t="s">
        <v>5</v>
      </c>
      <c r="H2" s="6" t="s">
        <v>6</v>
      </c>
      <c r="I2" s="6" t="s">
        <v>15</v>
      </c>
      <c r="J2" s="6" t="s">
        <v>7</v>
      </c>
      <c r="K2" s="6" t="s">
        <v>8</v>
      </c>
      <c r="L2" s="6" t="s">
        <v>9</v>
      </c>
      <c r="M2" s="6" t="s">
        <v>10</v>
      </c>
      <c r="N2" s="6" t="s">
        <v>76</v>
      </c>
      <c r="O2" s="8" t="s">
        <v>274</v>
      </c>
      <c r="P2" s="6" t="s">
        <v>11</v>
      </c>
      <c r="Q2" s="6" t="s">
        <v>12</v>
      </c>
      <c r="R2" s="9" t="s">
        <v>13</v>
      </c>
      <c r="S2" s="9"/>
      <c r="T2" s="6" t="s">
        <v>62</v>
      </c>
      <c r="U2" s="7" t="s">
        <v>14</v>
      </c>
    </row>
    <row r="3" spans="1:21" ht="51" x14ac:dyDescent="0.2">
      <c r="A3" s="11" t="s">
        <v>77</v>
      </c>
      <c r="B3" s="13" t="s">
        <v>118</v>
      </c>
      <c r="C3" s="11" t="s">
        <v>159</v>
      </c>
      <c r="D3" s="16" t="s">
        <v>161</v>
      </c>
      <c r="E3" s="17" t="s">
        <v>23</v>
      </c>
      <c r="F3" s="19">
        <v>34311</v>
      </c>
      <c r="G3" s="21">
        <f>2021-1993</f>
        <v>28</v>
      </c>
      <c r="H3" s="21" t="s">
        <v>191</v>
      </c>
      <c r="I3" s="11" t="s">
        <v>203</v>
      </c>
      <c r="J3" s="22" t="s">
        <v>224</v>
      </c>
      <c r="K3" s="11" t="s">
        <v>20</v>
      </c>
      <c r="L3" s="11" t="s">
        <v>262</v>
      </c>
      <c r="M3" s="11" t="s">
        <v>268</v>
      </c>
      <c r="N3" s="27">
        <v>81098000</v>
      </c>
      <c r="O3" s="24">
        <v>44201</v>
      </c>
      <c r="P3" s="24">
        <v>44202</v>
      </c>
      <c r="Q3" s="24">
        <v>44550</v>
      </c>
      <c r="R3" s="11" t="s">
        <v>275</v>
      </c>
      <c r="S3" s="11">
        <v>345</v>
      </c>
      <c r="T3" s="28" t="s">
        <v>276</v>
      </c>
      <c r="U3" s="11" t="s">
        <v>317</v>
      </c>
    </row>
    <row r="4" spans="1:21" ht="51" x14ac:dyDescent="0.2">
      <c r="A4" s="11" t="s">
        <v>78</v>
      </c>
      <c r="B4" s="14" t="s">
        <v>119</v>
      </c>
      <c r="C4" s="11" t="s">
        <v>159</v>
      </c>
      <c r="D4" s="16" t="s">
        <v>162</v>
      </c>
      <c r="E4" s="17" t="s">
        <v>42</v>
      </c>
      <c r="F4" s="19">
        <v>31586</v>
      </c>
      <c r="G4" s="21">
        <f>2021-1986</f>
        <v>35</v>
      </c>
      <c r="H4" s="21" t="s">
        <v>192</v>
      </c>
      <c r="I4" s="11" t="s">
        <v>204</v>
      </c>
      <c r="J4" s="23" t="s">
        <v>225</v>
      </c>
      <c r="K4" s="11" t="s">
        <v>20</v>
      </c>
      <c r="L4" s="11" t="s">
        <v>263</v>
      </c>
      <c r="M4" s="12" t="s">
        <v>269</v>
      </c>
      <c r="N4" s="27">
        <v>81650000</v>
      </c>
      <c r="O4" s="24">
        <v>44202</v>
      </c>
      <c r="P4" s="24">
        <v>44203</v>
      </c>
      <c r="Q4" s="24">
        <v>44551</v>
      </c>
      <c r="R4" s="11" t="s">
        <v>275</v>
      </c>
      <c r="S4" s="11">
        <v>345</v>
      </c>
      <c r="T4" s="28" t="s">
        <v>277</v>
      </c>
      <c r="U4" s="11" t="s">
        <v>317</v>
      </c>
    </row>
    <row r="5" spans="1:21" ht="51" x14ac:dyDescent="0.2">
      <c r="A5" s="11" t="s">
        <v>79</v>
      </c>
      <c r="B5" s="14" t="s">
        <v>120</v>
      </c>
      <c r="C5" s="11" t="s">
        <v>159</v>
      </c>
      <c r="D5" s="16" t="s">
        <v>163</v>
      </c>
      <c r="E5" s="17" t="s">
        <v>40</v>
      </c>
      <c r="F5" s="19">
        <v>33113</v>
      </c>
      <c r="G5" s="21">
        <f>2021-1990</f>
        <v>31</v>
      </c>
      <c r="H5" s="21" t="s">
        <v>193</v>
      </c>
      <c r="I5" s="11" t="s">
        <v>205</v>
      </c>
      <c r="J5" s="23" t="s">
        <v>226</v>
      </c>
      <c r="K5" s="11" t="s">
        <v>20</v>
      </c>
      <c r="L5" s="11" t="s">
        <v>263</v>
      </c>
      <c r="M5" s="12" t="s">
        <v>269</v>
      </c>
      <c r="N5" s="27">
        <v>87296500</v>
      </c>
      <c r="O5" s="24">
        <v>44202</v>
      </c>
      <c r="P5" s="24">
        <v>44203</v>
      </c>
      <c r="Q5" s="24">
        <v>44551</v>
      </c>
      <c r="R5" s="11" t="s">
        <v>275</v>
      </c>
      <c r="S5" s="11">
        <v>345</v>
      </c>
      <c r="T5" s="28" t="s">
        <v>278</v>
      </c>
      <c r="U5" s="11" t="s">
        <v>317</v>
      </c>
    </row>
    <row r="6" spans="1:21" ht="51" x14ac:dyDescent="0.2">
      <c r="A6" s="11" t="s">
        <v>80</v>
      </c>
      <c r="B6" s="14" t="s">
        <v>121</v>
      </c>
      <c r="C6" s="11" t="s">
        <v>159</v>
      </c>
      <c r="D6" s="16" t="s">
        <v>48</v>
      </c>
      <c r="E6" s="17" t="s">
        <v>66</v>
      </c>
      <c r="F6" s="19">
        <v>24090</v>
      </c>
      <c r="G6" s="21">
        <f>2021-1965</f>
        <v>56</v>
      </c>
      <c r="H6" s="21" t="s">
        <v>194</v>
      </c>
      <c r="I6" s="11" t="s">
        <v>205</v>
      </c>
      <c r="J6" s="23" t="s">
        <v>227</v>
      </c>
      <c r="K6" s="11" t="s">
        <v>20</v>
      </c>
      <c r="L6" s="11" t="s">
        <v>262</v>
      </c>
      <c r="M6" s="12" t="s">
        <v>268</v>
      </c>
      <c r="N6" s="27">
        <v>185372000</v>
      </c>
      <c r="O6" s="24">
        <v>44203</v>
      </c>
      <c r="P6" s="24">
        <v>44204</v>
      </c>
      <c r="Q6" s="24">
        <v>44537</v>
      </c>
      <c r="R6" s="11" t="s">
        <v>21</v>
      </c>
      <c r="S6" s="11">
        <v>11</v>
      </c>
      <c r="T6" s="28" t="s">
        <v>279</v>
      </c>
      <c r="U6" s="11" t="s">
        <v>317</v>
      </c>
    </row>
    <row r="7" spans="1:21" ht="51" x14ac:dyDescent="0.2">
      <c r="A7" s="11" t="s">
        <v>81</v>
      </c>
      <c r="B7" s="14" t="s">
        <v>122</v>
      </c>
      <c r="C7" s="11" t="s">
        <v>159</v>
      </c>
      <c r="D7" s="16" t="s">
        <v>164</v>
      </c>
      <c r="E7" s="17" t="s">
        <v>176</v>
      </c>
      <c r="F7" s="19">
        <v>33175</v>
      </c>
      <c r="G7" s="21">
        <f>2021-1990</f>
        <v>31</v>
      </c>
      <c r="H7" s="21" t="s">
        <v>191</v>
      </c>
      <c r="I7" s="11" t="s">
        <v>205</v>
      </c>
      <c r="J7" s="23" t="s">
        <v>228</v>
      </c>
      <c r="K7" s="11" t="s">
        <v>20</v>
      </c>
      <c r="L7" s="11" t="s">
        <v>263</v>
      </c>
      <c r="M7" s="12" t="s">
        <v>269</v>
      </c>
      <c r="N7" s="27">
        <v>74899500</v>
      </c>
      <c r="O7" s="24">
        <v>44203</v>
      </c>
      <c r="P7" s="24">
        <v>44204</v>
      </c>
      <c r="Q7" s="24">
        <v>44553</v>
      </c>
      <c r="R7" s="11" t="s">
        <v>275</v>
      </c>
      <c r="S7" s="11">
        <v>345</v>
      </c>
      <c r="T7" s="28" t="s">
        <v>280</v>
      </c>
      <c r="U7" s="11" t="s">
        <v>317</v>
      </c>
    </row>
    <row r="8" spans="1:21" ht="51" x14ac:dyDescent="0.2">
      <c r="A8" s="12" t="s">
        <v>82</v>
      </c>
      <c r="B8" s="15" t="s">
        <v>123</v>
      </c>
      <c r="C8" s="11" t="s">
        <v>159</v>
      </c>
      <c r="D8" s="16" t="s">
        <v>24</v>
      </c>
      <c r="E8" s="17" t="s">
        <v>177</v>
      </c>
      <c r="F8" s="20">
        <v>32402</v>
      </c>
      <c r="G8" s="21">
        <f>2021-1988</f>
        <v>33</v>
      </c>
      <c r="H8" s="21" t="s">
        <v>191</v>
      </c>
      <c r="I8" s="12" t="s">
        <v>206</v>
      </c>
      <c r="J8" s="23" t="s">
        <v>75</v>
      </c>
      <c r="K8" s="12" t="s">
        <v>20</v>
      </c>
      <c r="L8" s="12" t="s">
        <v>264</v>
      </c>
      <c r="M8" s="12" t="s">
        <v>270</v>
      </c>
      <c r="N8" s="27">
        <v>40640000</v>
      </c>
      <c r="O8" s="24">
        <v>44203</v>
      </c>
      <c r="P8" s="25">
        <v>44208</v>
      </c>
      <c r="Q8" s="25">
        <v>44511</v>
      </c>
      <c r="R8" s="11" t="s">
        <v>21</v>
      </c>
      <c r="S8" s="26">
        <v>10</v>
      </c>
      <c r="T8" s="29" t="s">
        <v>281</v>
      </c>
      <c r="U8" s="11" t="s">
        <v>317</v>
      </c>
    </row>
    <row r="9" spans="1:21" ht="63.75" x14ac:dyDescent="0.2">
      <c r="A9" s="11" t="s">
        <v>83</v>
      </c>
      <c r="B9" s="14" t="s">
        <v>124</v>
      </c>
      <c r="C9" s="11" t="s">
        <v>159</v>
      </c>
      <c r="D9" s="16" t="s">
        <v>32</v>
      </c>
      <c r="E9" s="17" t="s">
        <v>19</v>
      </c>
      <c r="F9" s="19">
        <v>32530</v>
      </c>
      <c r="G9" s="21">
        <f>2021-1989</f>
        <v>32</v>
      </c>
      <c r="H9" s="21" t="s">
        <v>191</v>
      </c>
      <c r="I9" s="11" t="s">
        <v>205</v>
      </c>
      <c r="J9" s="23" t="s">
        <v>229</v>
      </c>
      <c r="K9" s="11" t="s">
        <v>20</v>
      </c>
      <c r="L9" s="11" t="s">
        <v>265</v>
      </c>
      <c r="M9" s="12" t="s">
        <v>271</v>
      </c>
      <c r="N9" s="27">
        <v>73799000</v>
      </c>
      <c r="O9" s="24">
        <v>44208</v>
      </c>
      <c r="P9" s="24">
        <v>44211</v>
      </c>
      <c r="Q9" s="24">
        <v>44544</v>
      </c>
      <c r="R9" s="11" t="s">
        <v>21</v>
      </c>
      <c r="S9" s="11">
        <v>11</v>
      </c>
      <c r="T9" s="28" t="s">
        <v>282</v>
      </c>
      <c r="U9" s="11" t="s">
        <v>317</v>
      </c>
    </row>
    <row r="10" spans="1:21" ht="51" x14ac:dyDescent="0.2">
      <c r="A10" s="11" t="s">
        <v>84</v>
      </c>
      <c r="B10" s="14" t="s">
        <v>125</v>
      </c>
      <c r="C10" s="11" t="s">
        <v>159</v>
      </c>
      <c r="D10" s="16" t="s">
        <v>165</v>
      </c>
      <c r="E10" s="17" t="s">
        <v>39</v>
      </c>
      <c r="F10" s="19">
        <v>34013</v>
      </c>
      <c r="G10" s="21">
        <f>2021-1993</f>
        <v>28</v>
      </c>
      <c r="H10" s="21" t="s">
        <v>191</v>
      </c>
      <c r="I10" s="11" t="s">
        <v>207</v>
      </c>
      <c r="J10" s="23" t="s">
        <v>230</v>
      </c>
      <c r="K10" s="11" t="s">
        <v>20</v>
      </c>
      <c r="L10" s="11" t="s">
        <v>262</v>
      </c>
      <c r="M10" s="12" t="s">
        <v>268</v>
      </c>
      <c r="N10" s="27">
        <v>51711000</v>
      </c>
      <c r="O10" s="24">
        <v>44208</v>
      </c>
      <c r="P10" s="24">
        <v>44209</v>
      </c>
      <c r="Q10" s="24">
        <v>44542</v>
      </c>
      <c r="R10" s="11" t="s">
        <v>21</v>
      </c>
      <c r="S10" s="11">
        <v>11</v>
      </c>
      <c r="T10" s="28" t="s">
        <v>283</v>
      </c>
      <c r="U10" s="11" t="s">
        <v>317</v>
      </c>
    </row>
    <row r="11" spans="1:21" ht="51" x14ac:dyDescent="0.2">
      <c r="A11" s="11" t="s">
        <v>85</v>
      </c>
      <c r="B11" s="14" t="s">
        <v>126</v>
      </c>
      <c r="C11" s="11" t="s">
        <v>159</v>
      </c>
      <c r="D11" s="16" t="s">
        <v>64</v>
      </c>
      <c r="E11" s="17" t="s">
        <v>68</v>
      </c>
      <c r="F11" s="19">
        <v>33142</v>
      </c>
      <c r="G11" s="21">
        <f>2021-1990</f>
        <v>31</v>
      </c>
      <c r="H11" s="21" t="s">
        <v>195</v>
      </c>
      <c r="I11" s="11" t="s">
        <v>205</v>
      </c>
      <c r="J11" s="23" t="s">
        <v>70</v>
      </c>
      <c r="K11" s="11" t="s">
        <v>20</v>
      </c>
      <c r="L11" s="11" t="s">
        <v>266</v>
      </c>
      <c r="M11" s="12" t="s">
        <v>272</v>
      </c>
      <c r="N11" s="27">
        <v>89630000</v>
      </c>
      <c r="O11" s="24">
        <v>44208</v>
      </c>
      <c r="P11" s="24">
        <v>44209</v>
      </c>
      <c r="Q11" s="24">
        <v>44239</v>
      </c>
      <c r="R11" s="11" t="s">
        <v>21</v>
      </c>
      <c r="S11" s="11">
        <v>10</v>
      </c>
      <c r="T11" s="28" t="s">
        <v>284</v>
      </c>
      <c r="U11" s="11" t="s">
        <v>317</v>
      </c>
    </row>
    <row r="12" spans="1:21" ht="51" x14ac:dyDescent="0.2">
      <c r="A12" s="11" t="s">
        <v>86</v>
      </c>
      <c r="B12" s="14" t="s">
        <v>127</v>
      </c>
      <c r="C12" s="11" t="s">
        <v>159</v>
      </c>
      <c r="D12" s="16" t="s">
        <v>16</v>
      </c>
      <c r="E12" s="17" t="s">
        <v>18</v>
      </c>
      <c r="F12" s="19">
        <v>26649</v>
      </c>
      <c r="G12" s="21">
        <f>2021-1972</f>
        <v>49</v>
      </c>
      <c r="H12" s="21" t="s">
        <v>196</v>
      </c>
      <c r="I12" s="11" t="s">
        <v>208</v>
      </c>
      <c r="J12" s="23" t="s">
        <v>231</v>
      </c>
      <c r="K12" s="11" t="s">
        <v>20</v>
      </c>
      <c r="L12" s="11" t="s">
        <v>262</v>
      </c>
      <c r="M12" s="12" t="s">
        <v>268</v>
      </c>
      <c r="N12" s="27">
        <v>84040000</v>
      </c>
      <c r="O12" s="24">
        <v>44209</v>
      </c>
      <c r="P12" s="24">
        <v>44210</v>
      </c>
      <c r="Q12" s="24">
        <v>44543</v>
      </c>
      <c r="R12" s="11" t="s">
        <v>21</v>
      </c>
      <c r="S12" s="11">
        <v>11</v>
      </c>
      <c r="T12" s="28" t="s">
        <v>285</v>
      </c>
      <c r="U12" s="11" t="s">
        <v>317</v>
      </c>
    </row>
    <row r="13" spans="1:21" ht="51" x14ac:dyDescent="0.2">
      <c r="A13" s="11" t="s">
        <v>87</v>
      </c>
      <c r="B13" s="14" t="s">
        <v>128</v>
      </c>
      <c r="C13" s="11" t="s">
        <v>159</v>
      </c>
      <c r="D13" s="16" t="s">
        <v>34</v>
      </c>
      <c r="E13" s="17" t="s">
        <v>41</v>
      </c>
      <c r="F13" s="19">
        <v>32752</v>
      </c>
      <c r="G13" s="21">
        <f>2021-1989</f>
        <v>32</v>
      </c>
      <c r="H13" s="21" t="s">
        <v>196</v>
      </c>
      <c r="I13" s="11" t="s">
        <v>209</v>
      </c>
      <c r="J13" s="23" t="s">
        <v>232</v>
      </c>
      <c r="K13" s="11" t="s">
        <v>20</v>
      </c>
      <c r="L13" s="11" t="s">
        <v>262</v>
      </c>
      <c r="M13" s="12" t="s">
        <v>268</v>
      </c>
      <c r="N13" s="27">
        <v>67870000</v>
      </c>
      <c r="O13" s="24">
        <v>44209</v>
      </c>
      <c r="P13" s="24">
        <v>44210</v>
      </c>
      <c r="Q13" s="24">
        <v>44543</v>
      </c>
      <c r="R13" s="11" t="s">
        <v>21</v>
      </c>
      <c r="S13" s="11">
        <v>11</v>
      </c>
      <c r="T13" s="28" t="s">
        <v>286</v>
      </c>
      <c r="U13" s="11" t="s">
        <v>317</v>
      </c>
    </row>
    <row r="14" spans="1:21" ht="51" x14ac:dyDescent="0.2">
      <c r="A14" s="11" t="s">
        <v>88</v>
      </c>
      <c r="B14" s="14" t="s">
        <v>129</v>
      </c>
      <c r="C14" s="11" t="s">
        <v>159</v>
      </c>
      <c r="D14" s="16" t="s">
        <v>73</v>
      </c>
      <c r="E14" s="17" t="s">
        <v>178</v>
      </c>
      <c r="F14" s="19">
        <v>19050</v>
      </c>
      <c r="G14" s="21">
        <f>2021-1952</f>
        <v>69</v>
      </c>
      <c r="H14" s="21" t="s">
        <v>191</v>
      </c>
      <c r="I14" s="11" t="s">
        <v>210</v>
      </c>
      <c r="J14" s="23" t="s">
        <v>233</v>
      </c>
      <c r="K14" s="11" t="s">
        <v>20</v>
      </c>
      <c r="L14" s="11" t="s">
        <v>264</v>
      </c>
      <c r="M14" s="12" t="s">
        <v>270</v>
      </c>
      <c r="N14" s="27">
        <v>59750000</v>
      </c>
      <c r="O14" s="24">
        <v>44211</v>
      </c>
      <c r="P14" s="24">
        <v>44214</v>
      </c>
      <c r="Q14" s="24">
        <v>44517</v>
      </c>
      <c r="R14" s="11" t="s">
        <v>21</v>
      </c>
      <c r="S14" s="11">
        <v>10</v>
      </c>
      <c r="T14" s="28" t="s">
        <v>287</v>
      </c>
      <c r="U14" s="11" t="s">
        <v>317</v>
      </c>
    </row>
    <row r="15" spans="1:21" ht="51" x14ac:dyDescent="0.2">
      <c r="A15" s="11" t="s">
        <v>89</v>
      </c>
      <c r="B15" s="14" t="s">
        <v>130</v>
      </c>
      <c r="C15" s="11" t="s">
        <v>159</v>
      </c>
      <c r="D15" s="16" t="s">
        <v>35</v>
      </c>
      <c r="E15" s="17" t="s">
        <v>179</v>
      </c>
      <c r="F15" s="19">
        <v>30937</v>
      </c>
      <c r="G15" s="21">
        <f>2021-1984</f>
        <v>37</v>
      </c>
      <c r="H15" s="21" t="s">
        <v>197</v>
      </c>
      <c r="I15" s="11" t="s">
        <v>205</v>
      </c>
      <c r="J15" s="23" t="s">
        <v>234</v>
      </c>
      <c r="K15" s="11" t="s">
        <v>20</v>
      </c>
      <c r="L15" s="11" t="s">
        <v>262</v>
      </c>
      <c r="M15" s="12" t="s">
        <v>268</v>
      </c>
      <c r="N15" s="27">
        <v>83501000</v>
      </c>
      <c r="O15" s="24">
        <v>44214</v>
      </c>
      <c r="P15" s="24">
        <v>44215</v>
      </c>
      <c r="Q15" s="24">
        <v>44548</v>
      </c>
      <c r="R15" s="11" t="s">
        <v>21</v>
      </c>
      <c r="S15" s="11">
        <v>11</v>
      </c>
      <c r="T15" s="28" t="s">
        <v>288</v>
      </c>
      <c r="U15" s="11" t="s">
        <v>317</v>
      </c>
    </row>
    <row r="16" spans="1:21" ht="51" x14ac:dyDescent="0.2">
      <c r="A16" s="11" t="s">
        <v>90</v>
      </c>
      <c r="B16" s="14" t="s">
        <v>131</v>
      </c>
      <c r="C16" s="11" t="s">
        <v>159</v>
      </c>
      <c r="D16" s="16" t="s">
        <v>72</v>
      </c>
      <c r="E16" s="17" t="s">
        <v>74</v>
      </c>
      <c r="F16" s="19">
        <v>34438</v>
      </c>
      <c r="G16" s="21">
        <f>2021-1994</f>
        <v>27</v>
      </c>
      <c r="H16" s="21" t="s">
        <v>191</v>
      </c>
      <c r="I16" s="11" t="s">
        <v>205</v>
      </c>
      <c r="J16" s="23" t="s">
        <v>235</v>
      </c>
      <c r="K16" s="11" t="s">
        <v>20</v>
      </c>
      <c r="L16" s="11" t="s">
        <v>262</v>
      </c>
      <c r="M16" s="12" t="s">
        <v>268</v>
      </c>
      <c r="N16" s="27">
        <v>67870000</v>
      </c>
      <c r="O16" s="24">
        <v>44214</v>
      </c>
      <c r="P16" s="24">
        <v>44215</v>
      </c>
      <c r="Q16" s="24">
        <v>44548</v>
      </c>
      <c r="R16" s="11" t="s">
        <v>21</v>
      </c>
      <c r="S16" s="11">
        <v>11</v>
      </c>
      <c r="T16" s="28" t="s">
        <v>289</v>
      </c>
      <c r="U16" s="11" t="s">
        <v>317</v>
      </c>
    </row>
    <row r="17" spans="1:21" ht="51" x14ac:dyDescent="0.2">
      <c r="A17" s="11" t="s">
        <v>91</v>
      </c>
      <c r="B17" s="14" t="s">
        <v>132</v>
      </c>
      <c r="C17" s="11" t="s">
        <v>159</v>
      </c>
      <c r="D17" s="16" t="s">
        <v>22</v>
      </c>
      <c r="E17" s="17" t="s">
        <v>37</v>
      </c>
      <c r="F17" s="19">
        <v>31235</v>
      </c>
      <c r="G17" s="21">
        <f>2021-1985</f>
        <v>36</v>
      </c>
      <c r="H17" s="21" t="s">
        <v>198</v>
      </c>
      <c r="I17" s="11" t="s">
        <v>205</v>
      </c>
      <c r="J17" s="23" t="s">
        <v>236</v>
      </c>
      <c r="K17" s="11" t="s">
        <v>20</v>
      </c>
      <c r="L17" s="11" t="s">
        <v>262</v>
      </c>
      <c r="M17" s="12" t="s">
        <v>268</v>
      </c>
      <c r="N17" s="27">
        <v>21150000</v>
      </c>
      <c r="O17" s="24">
        <v>44214</v>
      </c>
      <c r="P17" s="24">
        <v>44215</v>
      </c>
      <c r="Q17" s="24">
        <v>44395</v>
      </c>
      <c r="R17" s="11" t="s">
        <v>21</v>
      </c>
      <c r="S17" s="11">
        <v>6</v>
      </c>
      <c r="T17" s="28" t="s">
        <v>290</v>
      </c>
      <c r="U17" s="11" t="s">
        <v>317</v>
      </c>
    </row>
    <row r="18" spans="1:21" ht="51" x14ac:dyDescent="0.2">
      <c r="A18" s="11" t="s">
        <v>92</v>
      </c>
      <c r="B18" s="14" t="s">
        <v>133</v>
      </c>
      <c r="C18" s="11" t="s">
        <v>159</v>
      </c>
      <c r="D18" s="16" t="s">
        <v>46</v>
      </c>
      <c r="E18" s="17" t="s">
        <v>180</v>
      </c>
      <c r="F18" s="19">
        <v>26621</v>
      </c>
      <c r="G18" s="21">
        <f>2021-1972</f>
        <v>49</v>
      </c>
      <c r="H18" s="21" t="s">
        <v>191</v>
      </c>
      <c r="I18" s="11" t="s">
        <v>207</v>
      </c>
      <c r="J18" s="23" t="s">
        <v>237</v>
      </c>
      <c r="K18" s="11" t="s">
        <v>20</v>
      </c>
      <c r="L18" s="11" t="s">
        <v>262</v>
      </c>
      <c r="M18" s="12" t="s">
        <v>268</v>
      </c>
      <c r="N18" s="27">
        <v>76494000</v>
      </c>
      <c r="O18" s="24">
        <v>44214</v>
      </c>
      <c r="P18" s="24">
        <v>44216</v>
      </c>
      <c r="Q18" s="24">
        <v>44549</v>
      </c>
      <c r="R18" s="11" t="s">
        <v>21</v>
      </c>
      <c r="S18" s="11">
        <v>11</v>
      </c>
      <c r="T18" s="28" t="s">
        <v>291</v>
      </c>
      <c r="U18" s="11" t="s">
        <v>317</v>
      </c>
    </row>
    <row r="19" spans="1:21" ht="51" x14ac:dyDescent="0.2">
      <c r="A19" s="11" t="s">
        <v>93</v>
      </c>
      <c r="B19" s="14" t="s">
        <v>134</v>
      </c>
      <c r="C19" s="11" t="s">
        <v>159</v>
      </c>
      <c r="D19" s="16" t="s">
        <v>33</v>
      </c>
      <c r="E19" s="17" t="s">
        <v>38</v>
      </c>
      <c r="F19" s="19">
        <v>24448</v>
      </c>
      <c r="G19" s="21">
        <f>2021-1966</f>
        <v>55</v>
      </c>
      <c r="H19" s="21" t="s">
        <v>191</v>
      </c>
      <c r="I19" s="11" t="s">
        <v>211</v>
      </c>
      <c r="J19" s="23" t="s">
        <v>238</v>
      </c>
      <c r="K19" s="11" t="s">
        <v>20</v>
      </c>
      <c r="L19" s="11" t="s">
        <v>262</v>
      </c>
      <c r="M19" s="12" t="s">
        <v>268</v>
      </c>
      <c r="N19" s="27">
        <v>73260000</v>
      </c>
      <c r="O19" s="24">
        <v>44214</v>
      </c>
      <c r="P19" s="24">
        <v>44215</v>
      </c>
      <c r="Q19" s="24">
        <v>44548</v>
      </c>
      <c r="R19" s="11" t="s">
        <v>21</v>
      </c>
      <c r="S19" s="11">
        <v>11</v>
      </c>
      <c r="T19" s="28" t="s">
        <v>292</v>
      </c>
      <c r="U19" s="11" t="s">
        <v>317</v>
      </c>
    </row>
    <row r="20" spans="1:21" ht="51" x14ac:dyDescent="0.2">
      <c r="A20" s="11" t="s">
        <v>94</v>
      </c>
      <c r="B20" s="14" t="s">
        <v>135</v>
      </c>
      <c r="C20" s="11" t="s">
        <v>160</v>
      </c>
      <c r="D20" s="16" t="s">
        <v>166</v>
      </c>
      <c r="E20" s="17" t="s">
        <v>181</v>
      </c>
      <c r="F20" s="19">
        <v>29470</v>
      </c>
      <c r="G20" s="21">
        <f>2021-1980</f>
        <v>41</v>
      </c>
      <c r="H20" s="21" t="s">
        <v>199</v>
      </c>
      <c r="I20" s="11" t="s">
        <v>212</v>
      </c>
      <c r="J20" s="23" t="s">
        <v>239</v>
      </c>
      <c r="K20" s="11" t="s">
        <v>20</v>
      </c>
      <c r="L20" s="11" t="s">
        <v>266</v>
      </c>
      <c r="M20" s="12" t="s">
        <v>272</v>
      </c>
      <c r="N20" s="27">
        <v>39778333</v>
      </c>
      <c r="O20" s="24">
        <v>44214</v>
      </c>
      <c r="P20" s="24">
        <v>44216</v>
      </c>
      <c r="Q20" s="24">
        <v>44507</v>
      </c>
      <c r="R20" s="11" t="s">
        <v>275</v>
      </c>
      <c r="S20" s="11">
        <v>290</v>
      </c>
      <c r="T20" s="28" t="s">
        <v>293</v>
      </c>
      <c r="U20" s="11" t="s">
        <v>317</v>
      </c>
    </row>
    <row r="21" spans="1:21" ht="51" x14ac:dyDescent="0.2">
      <c r="A21" s="11" t="s">
        <v>95</v>
      </c>
      <c r="B21" s="14" t="s">
        <v>136</v>
      </c>
      <c r="C21" s="11" t="s">
        <v>159</v>
      </c>
      <c r="D21" s="16" t="s">
        <v>167</v>
      </c>
      <c r="E21" s="17" t="s">
        <v>182</v>
      </c>
      <c r="F21" s="19">
        <v>28705</v>
      </c>
      <c r="G21" s="21">
        <f>2021-1978</f>
        <v>43</v>
      </c>
      <c r="H21" s="21" t="s">
        <v>191</v>
      </c>
      <c r="I21" s="11" t="s">
        <v>213</v>
      </c>
      <c r="J21" s="23" t="s">
        <v>240</v>
      </c>
      <c r="K21" s="11" t="s">
        <v>20</v>
      </c>
      <c r="L21" s="11" t="s">
        <v>263</v>
      </c>
      <c r="M21" s="12" t="s">
        <v>269</v>
      </c>
      <c r="N21" s="27">
        <v>42600000</v>
      </c>
      <c r="O21" s="24">
        <v>44214</v>
      </c>
      <c r="P21" s="24">
        <v>44215</v>
      </c>
      <c r="Q21" s="24">
        <v>44395</v>
      </c>
      <c r="R21" s="11" t="s">
        <v>21</v>
      </c>
      <c r="S21" s="11">
        <v>6</v>
      </c>
      <c r="T21" s="28" t="s">
        <v>294</v>
      </c>
      <c r="U21" s="11" t="s">
        <v>317</v>
      </c>
    </row>
    <row r="22" spans="1:21" ht="51" x14ac:dyDescent="0.2">
      <c r="A22" s="11" t="s">
        <v>96</v>
      </c>
      <c r="B22" s="14" t="s">
        <v>137</v>
      </c>
      <c r="C22" s="11" t="s">
        <v>159</v>
      </c>
      <c r="D22" s="16" t="s">
        <v>168</v>
      </c>
      <c r="E22" s="17" t="s">
        <v>183</v>
      </c>
      <c r="F22" s="19">
        <v>30051</v>
      </c>
      <c r="G22" s="21">
        <f>2021-1982</f>
        <v>39</v>
      </c>
      <c r="H22" s="21" t="s">
        <v>191</v>
      </c>
      <c r="I22" s="11" t="s">
        <v>207</v>
      </c>
      <c r="J22" s="23" t="s">
        <v>241</v>
      </c>
      <c r="K22" s="11" t="s">
        <v>20</v>
      </c>
      <c r="L22" s="11" t="s">
        <v>262</v>
      </c>
      <c r="M22" s="12" t="s">
        <v>268</v>
      </c>
      <c r="N22" s="27">
        <v>98593000</v>
      </c>
      <c r="O22" s="24">
        <v>44215</v>
      </c>
      <c r="P22" s="24">
        <v>44216</v>
      </c>
      <c r="Q22" s="24">
        <v>44549</v>
      </c>
      <c r="R22" s="11" t="s">
        <v>21</v>
      </c>
      <c r="S22" s="11">
        <v>11</v>
      </c>
      <c r="T22" s="28" t="s">
        <v>295</v>
      </c>
      <c r="U22" s="11" t="s">
        <v>317</v>
      </c>
    </row>
    <row r="23" spans="1:21" ht="51" x14ac:dyDescent="0.2">
      <c r="A23" s="11" t="s">
        <v>97</v>
      </c>
      <c r="B23" s="14" t="s">
        <v>138</v>
      </c>
      <c r="C23" s="11" t="s">
        <v>159</v>
      </c>
      <c r="D23" s="16" t="s">
        <v>65</v>
      </c>
      <c r="E23" s="17" t="s">
        <v>69</v>
      </c>
      <c r="F23" s="19">
        <v>32749</v>
      </c>
      <c r="G23" s="21">
        <f>2021-1989</f>
        <v>32</v>
      </c>
      <c r="H23" s="21" t="s">
        <v>191</v>
      </c>
      <c r="I23" s="11" t="s">
        <v>208</v>
      </c>
      <c r="J23" s="23" t="s">
        <v>71</v>
      </c>
      <c r="K23" s="11" t="s">
        <v>20</v>
      </c>
      <c r="L23" s="11" t="s">
        <v>264</v>
      </c>
      <c r="M23" s="12" t="s">
        <v>270</v>
      </c>
      <c r="N23" s="27">
        <v>71510000</v>
      </c>
      <c r="O23" s="24">
        <v>44215</v>
      </c>
      <c r="P23" s="24">
        <v>44217</v>
      </c>
      <c r="Q23" s="24">
        <v>44520</v>
      </c>
      <c r="R23" s="11" t="s">
        <v>21</v>
      </c>
      <c r="S23" s="11">
        <v>10</v>
      </c>
      <c r="T23" s="28" t="s">
        <v>296</v>
      </c>
      <c r="U23" s="11" t="s">
        <v>317</v>
      </c>
    </row>
    <row r="24" spans="1:21" ht="51" x14ac:dyDescent="0.2">
      <c r="A24" s="11" t="s">
        <v>98</v>
      </c>
      <c r="B24" s="14" t="s">
        <v>139</v>
      </c>
      <c r="C24" s="11" t="s">
        <v>159</v>
      </c>
      <c r="D24" s="16" t="s">
        <v>57</v>
      </c>
      <c r="E24" s="17" t="s">
        <v>184</v>
      </c>
      <c r="F24" s="19">
        <v>23492</v>
      </c>
      <c r="G24" s="21">
        <f>2021-1964</f>
        <v>57</v>
      </c>
      <c r="H24" s="21" t="s">
        <v>191</v>
      </c>
      <c r="I24" s="11" t="s">
        <v>214</v>
      </c>
      <c r="J24" s="23" t="s">
        <v>242</v>
      </c>
      <c r="K24" s="11" t="s">
        <v>20</v>
      </c>
      <c r="L24" s="11" t="s">
        <v>263</v>
      </c>
      <c r="M24" s="12" t="s">
        <v>269</v>
      </c>
      <c r="N24" s="27">
        <v>45546000</v>
      </c>
      <c r="O24" s="24">
        <v>44215</v>
      </c>
      <c r="P24" s="24">
        <v>44217</v>
      </c>
      <c r="Q24" s="24">
        <v>44397</v>
      </c>
      <c r="R24" s="11" t="s">
        <v>21</v>
      </c>
      <c r="S24" s="11">
        <v>6</v>
      </c>
      <c r="T24" s="28" t="s">
        <v>297</v>
      </c>
      <c r="U24" s="11" t="s">
        <v>317</v>
      </c>
    </row>
    <row r="25" spans="1:21" ht="51" x14ac:dyDescent="0.2">
      <c r="A25" s="11" t="s">
        <v>99</v>
      </c>
      <c r="B25" s="14" t="s">
        <v>140</v>
      </c>
      <c r="C25" s="11" t="s">
        <v>159</v>
      </c>
      <c r="D25" s="16" t="s">
        <v>58</v>
      </c>
      <c r="E25" s="17" t="s">
        <v>60</v>
      </c>
      <c r="F25" s="19">
        <v>30820</v>
      </c>
      <c r="G25" s="21">
        <f>2021-1984</f>
        <v>37</v>
      </c>
      <c r="H25" s="21" t="s">
        <v>191</v>
      </c>
      <c r="I25" s="11" t="s">
        <v>215</v>
      </c>
      <c r="J25" s="23" t="s">
        <v>243</v>
      </c>
      <c r="K25" s="11" t="s">
        <v>20</v>
      </c>
      <c r="L25" s="11" t="s">
        <v>262</v>
      </c>
      <c r="M25" s="12" t="s">
        <v>268</v>
      </c>
      <c r="N25" s="27">
        <v>49555000</v>
      </c>
      <c r="O25" s="24">
        <v>44216</v>
      </c>
      <c r="P25" s="24">
        <v>44217</v>
      </c>
      <c r="Q25" s="24">
        <v>44550</v>
      </c>
      <c r="R25" s="11" t="s">
        <v>21</v>
      </c>
      <c r="S25" s="11">
        <v>11</v>
      </c>
      <c r="T25" s="28" t="s">
        <v>298</v>
      </c>
      <c r="U25" s="11" t="s">
        <v>317</v>
      </c>
    </row>
    <row r="26" spans="1:21" ht="51" x14ac:dyDescent="0.2">
      <c r="A26" s="11" t="s">
        <v>100</v>
      </c>
      <c r="B26" s="14" t="s">
        <v>141</v>
      </c>
      <c r="C26" s="11" t="s">
        <v>159</v>
      </c>
      <c r="D26" s="16" t="s">
        <v>59</v>
      </c>
      <c r="E26" s="17" t="s">
        <v>61</v>
      </c>
      <c r="F26" s="19">
        <v>30245</v>
      </c>
      <c r="G26" s="21">
        <f>2021-1982</f>
        <v>39</v>
      </c>
      <c r="H26" s="21" t="s">
        <v>191</v>
      </c>
      <c r="I26" s="11" t="s">
        <v>216</v>
      </c>
      <c r="J26" s="23" t="s">
        <v>244</v>
      </c>
      <c r="K26" s="11" t="s">
        <v>20</v>
      </c>
      <c r="L26" s="11" t="s">
        <v>264</v>
      </c>
      <c r="M26" s="12" t="s">
        <v>270</v>
      </c>
      <c r="N26" s="27">
        <v>71980000</v>
      </c>
      <c r="O26" s="24">
        <v>44216</v>
      </c>
      <c r="P26" s="24">
        <v>44217</v>
      </c>
      <c r="Q26" s="24">
        <v>44520</v>
      </c>
      <c r="R26" s="11" t="s">
        <v>21</v>
      </c>
      <c r="S26" s="11">
        <v>10</v>
      </c>
      <c r="T26" s="28" t="s">
        <v>299</v>
      </c>
      <c r="U26" s="11" t="s">
        <v>317</v>
      </c>
    </row>
    <row r="27" spans="1:21" ht="51" x14ac:dyDescent="0.2">
      <c r="A27" s="11" t="s">
        <v>101</v>
      </c>
      <c r="B27" s="14" t="s">
        <v>142</v>
      </c>
      <c r="C27" s="11" t="s">
        <v>160</v>
      </c>
      <c r="D27" s="16" t="s">
        <v>25</v>
      </c>
      <c r="E27" s="17" t="s">
        <v>27</v>
      </c>
      <c r="F27" s="19">
        <v>32117</v>
      </c>
      <c r="G27" s="21">
        <f>2021-1987</f>
        <v>34</v>
      </c>
      <c r="H27" s="21" t="s">
        <v>199</v>
      </c>
      <c r="I27" s="11" t="s">
        <v>206</v>
      </c>
      <c r="J27" s="23" t="s">
        <v>245</v>
      </c>
      <c r="K27" s="11" t="s">
        <v>20</v>
      </c>
      <c r="L27" s="11" t="s">
        <v>267</v>
      </c>
      <c r="M27" s="12" t="s">
        <v>273</v>
      </c>
      <c r="N27" s="27">
        <v>24720000</v>
      </c>
      <c r="O27" s="24">
        <v>44216</v>
      </c>
      <c r="P27" s="24">
        <v>44218</v>
      </c>
      <c r="Q27" s="24">
        <v>44398</v>
      </c>
      <c r="R27" s="11" t="s">
        <v>21</v>
      </c>
      <c r="S27" s="11">
        <v>6</v>
      </c>
      <c r="T27" s="28" t="s">
        <v>300</v>
      </c>
      <c r="U27" s="11" t="s">
        <v>317</v>
      </c>
    </row>
    <row r="28" spans="1:21" ht="51" x14ac:dyDescent="0.2">
      <c r="A28" s="11" t="s">
        <v>102</v>
      </c>
      <c r="B28" s="14" t="s">
        <v>143</v>
      </c>
      <c r="C28" s="11" t="s">
        <v>159</v>
      </c>
      <c r="D28" s="16" t="s">
        <v>169</v>
      </c>
      <c r="E28" s="17" t="s">
        <v>185</v>
      </c>
      <c r="F28" s="19">
        <v>29165</v>
      </c>
      <c r="G28" s="21">
        <f>2021-1979</f>
        <v>42</v>
      </c>
      <c r="H28" s="21" t="s">
        <v>200</v>
      </c>
      <c r="I28" s="11" t="s">
        <v>217</v>
      </c>
      <c r="J28" s="23" t="s">
        <v>246</v>
      </c>
      <c r="K28" s="11" t="s">
        <v>20</v>
      </c>
      <c r="L28" s="11" t="s">
        <v>262</v>
      </c>
      <c r="M28" s="12" t="s">
        <v>268</v>
      </c>
      <c r="N28" s="27">
        <v>57640000</v>
      </c>
      <c r="O28" s="24">
        <v>44217</v>
      </c>
      <c r="P28" s="24">
        <v>44218</v>
      </c>
      <c r="Q28" s="24">
        <v>44551</v>
      </c>
      <c r="R28" s="11" t="s">
        <v>21</v>
      </c>
      <c r="S28" s="11">
        <v>11</v>
      </c>
      <c r="T28" s="28" t="s">
        <v>301</v>
      </c>
      <c r="U28" s="11" t="s">
        <v>317</v>
      </c>
    </row>
    <row r="29" spans="1:21" ht="51" x14ac:dyDescent="0.2">
      <c r="A29" s="11" t="s">
        <v>103</v>
      </c>
      <c r="B29" s="14" t="s">
        <v>144</v>
      </c>
      <c r="C29" s="11" t="s">
        <v>159</v>
      </c>
      <c r="D29" s="16" t="s">
        <v>45</v>
      </c>
      <c r="E29" s="17" t="s">
        <v>186</v>
      </c>
      <c r="F29" s="19">
        <v>29966</v>
      </c>
      <c r="G29" s="21">
        <f>2021-1982</f>
        <v>39</v>
      </c>
      <c r="H29" s="21" t="s">
        <v>191</v>
      </c>
      <c r="I29" s="11" t="s">
        <v>218</v>
      </c>
      <c r="J29" s="23" t="s">
        <v>247</v>
      </c>
      <c r="K29" s="11" t="s">
        <v>20</v>
      </c>
      <c r="L29" s="11" t="s">
        <v>263</v>
      </c>
      <c r="M29" s="12" t="s">
        <v>269</v>
      </c>
      <c r="N29" s="27">
        <v>31146000</v>
      </c>
      <c r="O29" s="24">
        <v>44217</v>
      </c>
      <c r="P29" s="24">
        <v>44228</v>
      </c>
      <c r="Q29" s="24">
        <v>44407</v>
      </c>
      <c r="R29" s="11" t="s">
        <v>21</v>
      </c>
      <c r="S29" s="11">
        <v>6</v>
      </c>
      <c r="T29" s="28" t="s">
        <v>302</v>
      </c>
      <c r="U29" s="11" t="s">
        <v>317</v>
      </c>
    </row>
    <row r="30" spans="1:21" ht="51" x14ac:dyDescent="0.2">
      <c r="A30" s="11" t="s">
        <v>104</v>
      </c>
      <c r="B30" s="14" t="s">
        <v>145</v>
      </c>
      <c r="C30" s="11" t="s">
        <v>159</v>
      </c>
      <c r="D30" s="16" t="s">
        <v>49</v>
      </c>
      <c r="E30" s="17" t="s">
        <v>187</v>
      </c>
      <c r="F30" s="19">
        <v>30448</v>
      </c>
      <c r="G30" s="21">
        <f>2021-1983</f>
        <v>38</v>
      </c>
      <c r="H30" s="21" t="s">
        <v>191</v>
      </c>
      <c r="I30" s="11" t="s">
        <v>203</v>
      </c>
      <c r="J30" s="23" t="s">
        <v>248</v>
      </c>
      <c r="K30" s="11" t="s">
        <v>20</v>
      </c>
      <c r="L30" s="11" t="s">
        <v>262</v>
      </c>
      <c r="M30" s="12" t="s">
        <v>268</v>
      </c>
      <c r="N30" s="27">
        <v>84040000</v>
      </c>
      <c r="O30" s="24">
        <v>44217</v>
      </c>
      <c r="P30" s="24">
        <v>44218</v>
      </c>
      <c r="Q30" s="24">
        <v>44551</v>
      </c>
      <c r="R30" s="11" t="s">
        <v>21</v>
      </c>
      <c r="S30" s="11">
        <v>11</v>
      </c>
      <c r="T30" s="28" t="s">
        <v>303</v>
      </c>
      <c r="U30" s="11" t="s">
        <v>317</v>
      </c>
    </row>
    <row r="31" spans="1:21" ht="51" x14ac:dyDescent="0.2">
      <c r="A31" s="11" t="s">
        <v>105</v>
      </c>
      <c r="B31" s="14" t="s">
        <v>146</v>
      </c>
      <c r="C31" s="11" t="s">
        <v>159</v>
      </c>
      <c r="D31" s="16" t="s">
        <v>47</v>
      </c>
      <c r="E31" s="17" t="s">
        <v>52</v>
      </c>
      <c r="F31" s="19">
        <v>30881</v>
      </c>
      <c r="G31" s="21">
        <f>2021-1984</f>
        <v>37</v>
      </c>
      <c r="H31" s="21" t="s">
        <v>191</v>
      </c>
      <c r="I31" s="11" t="s">
        <v>216</v>
      </c>
      <c r="J31" s="23" t="s">
        <v>249</v>
      </c>
      <c r="K31" s="11" t="s">
        <v>20</v>
      </c>
      <c r="L31" s="11" t="s">
        <v>263</v>
      </c>
      <c r="M31" s="12" t="s">
        <v>269</v>
      </c>
      <c r="N31" s="27">
        <v>22040000</v>
      </c>
      <c r="O31" s="24">
        <v>44218</v>
      </c>
      <c r="P31" s="24">
        <v>44228</v>
      </c>
      <c r="Q31" s="24">
        <v>44285</v>
      </c>
      <c r="R31" s="11" t="s">
        <v>21</v>
      </c>
      <c r="S31" s="11">
        <v>2</v>
      </c>
      <c r="T31" s="28" t="s">
        <v>304</v>
      </c>
      <c r="U31" s="11" t="s">
        <v>317</v>
      </c>
    </row>
    <row r="32" spans="1:21" ht="51" x14ac:dyDescent="0.2">
      <c r="A32" s="11" t="s">
        <v>106</v>
      </c>
      <c r="B32" s="14" t="s">
        <v>147</v>
      </c>
      <c r="C32" s="11" t="s">
        <v>159</v>
      </c>
      <c r="D32" s="16" t="s">
        <v>63</v>
      </c>
      <c r="E32" s="17" t="s">
        <v>67</v>
      </c>
      <c r="F32" s="19">
        <v>33145</v>
      </c>
      <c r="G32" s="21">
        <f>2021-1990</f>
        <v>31</v>
      </c>
      <c r="H32" s="21" t="s">
        <v>191</v>
      </c>
      <c r="I32" s="11" t="s">
        <v>205</v>
      </c>
      <c r="J32" s="23" t="s">
        <v>250</v>
      </c>
      <c r="K32" s="11" t="s">
        <v>20</v>
      </c>
      <c r="L32" s="11" t="s">
        <v>266</v>
      </c>
      <c r="M32" s="12" t="s">
        <v>272</v>
      </c>
      <c r="N32" s="27">
        <v>67870000</v>
      </c>
      <c r="O32" s="24">
        <v>44218</v>
      </c>
      <c r="P32" s="24">
        <v>44228</v>
      </c>
      <c r="Q32" s="24">
        <v>44561</v>
      </c>
      <c r="R32" s="11" t="s">
        <v>21</v>
      </c>
      <c r="S32" s="11">
        <v>11</v>
      </c>
      <c r="T32" s="28" t="s">
        <v>305</v>
      </c>
      <c r="U32" s="11" t="s">
        <v>317</v>
      </c>
    </row>
    <row r="33" spans="1:21" ht="51" x14ac:dyDescent="0.2">
      <c r="A33" s="11" t="s">
        <v>107</v>
      </c>
      <c r="B33" s="14" t="s">
        <v>148</v>
      </c>
      <c r="C33" s="11" t="s">
        <v>159</v>
      </c>
      <c r="D33" s="16" t="s">
        <v>170</v>
      </c>
      <c r="E33" s="17" t="s">
        <v>55</v>
      </c>
      <c r="F33" s="19">
        <v>34363</v>
      </c>
      <c r="G33" s="21">
        <f>2021-1994</f>
        <v>27</v>
      </c>
      <c r="H33" s="21" t="s">
        <v>191</v>
      </c>
      <c r="I33" s="11" t="s">
        <v>209</v>
      </c>
      <c r="J33" s="23" t="s">
        <v>251</v>
      </c>
      <c r="K33" s="11" t="s">
        <v>20</v>
      </c>
      <c r="L33" s="11" t="s">
        <v>262</v>
      </c>
      <c r="M33" s="12" t="s">
        <v>268</v>
      </c>
      <c r="N33" s="27">
        <v>38775000</v>
      </c>
      <c r="O33" s="24">
        <v>44218</v>
      </c>
      <c r="P33" s="24">
        <v>44222</v>
      </c>
      <c r="Q33" s="24">
        <v>44555</v>
      </c>
      <c r="R33" s="11" t="s">
        <v>21</v>
      </c>
      <c r="S33" s="11">
        <v>11</v>
      </c>
      <c r="T33" s="28" t="s">
        <v>306</v>
      </c>
      <c r="U33" s="11" t="s">
        <v>317</v>
      </c>
    </row>
    <row r="34" spans="1:21" ht="51" x14ac:dyDescent="0.2">
      <c r="A34" s="11" t="s">
        <v>108</v>
      </c>
      <c r="B34" s="14" t="s">
        <v>149</v>
      </c>
      <c r="C34" s="11" t="s">
        <v>159</v>
      </c>
      <c r="D34" s="16" t="s">
        <v>26</v>
      </c>
      <c r="E34" s="17" t="s">
        <v>28</v>
      </c>
      <c r="F34" s="19">
        <v>31747</v>
      </c>
      <c r="G34" s="21">
        <f>2021-1986</f>
        <v>35</v>
      </c>
      <c r="H34" s="21" t="s">
        <v>191</v>
      </c>
      <c r="I34" s="11" t="s">
        <v>219</v>
      </c>
      <c r="J34" s="23" t="s">
        <v>252</v>
      </c>
      <c r="K34" s="11" t="s">
        <v>20</v>
      </c>
      <c r="L34" s="11" t="s">
        <v>263</v>
      </c>
      <c r="M34" s="12" t="s">
        <v>269</v>
      </c>
      <c r="N34" s="27">
        <v>24384000</v>
      </c>
      <c r="O34" s="24">
        <v>44218</v>
      </c>
      <c r="P34" s="24">
        <v>44224</v>
      </c>
      <c r="Q34" s="24">
        <v>44404</v>
      </c>
      <c r="R34" s="11" t="s">
        <v>21</v>
      </c>
      <c r="S34" s="11">
        <v>6</v>
      </c>
      <c r="T34" s="28" t="s">
        <v>307</v>
      </c>
      <c r="U34" s="11" t="s">
        <v>317</v>
      </c>
    </row>
    <row r="35" spans="1:21" ht="51" x14ac:dyDescent="0.2">
      <c r="A35" s="11" t="s">
        <v>109</v>
      </c>
      <c r="B35" s="14" t="s">
        <v>150</v>
      </c>
      <c r="C35" s="11" t="s">
        <v>159</v>
      </c>
      <c r="D35" s="16" t="s">
        <v>171</v>
      </c>
      <c r="E35" s="18" t="s">
        <v>188</v>
      </c>
      <c r="F35" s="19" t="s">
        <v>188</v>
      </c>
      <c r="G35" s="19" t="s">
        <v>188</v>
      </c>
      <c r="H35" s="21" t="s">
        <v>188</v>
      </c>
      <c r="I35" s="11" t="s">
        <v>188</v>
      </c>
      <c r="J35" s="23" t="s">
        <v>253</v>
      </c>
      <c r="K35" s="11" t="s">
        <v>20</v>
      </c>
      <c r="L35" s="11" t="s">
        <v>266</v>
      </c>
      <c r="M35" s="12" t="s">
        <v>272</v>
      </c>
      <c r="N35" s="27">
        <v>121680000</v>
      </c>
      <c r="O35" s="24">
        <v>44218</v>
      </c>
      <c r="P35" s="24">
        <v>44228</v>
      </c>
      <c r="Q35" s="24">
        <v>44499</v>
      </c>
      <c r="R35" s="11" t="s">
        <v>21</v>
      </c>
      <c r="S35" s="11">
        <v>9</v>
      </c>
      <c r="T35" s="28" t="s">
        <v>308</v>
      </c>
      <c r="U35" s="11" t="s">
        <v>317</v>
      </c>
    </row>
    <row r="36" spans="1:21" ht="63.75" x14ac:dyDescent="0.2">
      <c r="A36" s="11" t="s">
        <v>110</v>
      </c>
      <c r="B36" s="14" t="s">
        <v>151</v>
      </c>
      <c r="C36" s="11" t="s">
        <v>160</v>
      </c>
      <c r="D36" s="16" t="s">
        <v>51</v>
      </c>
      <c r="E36" s="17" t="s">
        <v>54</v>
      </c>
      <c r="F36" s="19">
        <v>34789</v>
      </c>
      <c r="G36" s="21">
        <f>2021-1995</f>
        <v>26</v>
      </c>
      <c r="H36" s="21" t="s">
        <v>191</v>
      </c>
      <c r="I36" s="11" t="s">
        <v>207</v>
      </c>
      <c r="J36" s="23" t="s">
        <v>254</v>
      </c>
      <c r="K36" s="11" t="s">
        <v>20</v>
      </c>
      <c r="L36" s="11" t="s">
        <v>263</v>
      </c>
      <c r="M36" s="12" t="s">
        <v>269</v>
      </c>
      <c r="N36" s="27">
        <v>20910000</v>
      </c>
      <c r="O36" s="24">
        <v>44222</v>
      </c>
      <c r="P36" s="24">
        <v>44229</v>
      </c>
      <c r="Q36" s="24">
        <v>44409</v>
      </c>
      <c r="R36" s="11" t="s">
        <v>21</v>
      </c>
      <c r="S36" s="11">
        <v>6</v>
      </c>
      <c r="T36" s="28" t="s">
        <v>309</v>
      </c>
      <c r="U36" s="11" t="s">
        <v>317</v>
      </c>
    </row>
    <row r="37" spans="1:21" ht="51" x14ac:dyDescent="0.2">
      <c r="A37" s="11" t="s">
        <v>111</v>
      </c>
      <c r="B37" s="14" t="s">
        <v>152</v>
      </c>
      <c r="C37" s="11" t="s">
        <v>159</v>
      </c>
      <c r="D37" s="16" t="s">
        <v>50</v>
      </c>
      <c r="E37" s="17" t="s">
        <v>53</v>
      </c>
      <c r="F37" s="19">
        <v>29935</v>
      </c>
      <c r="G37" s="21">
        <f>2021-1981</f>
        <v>40</v>
      </c>
      <c r="H37" s="21" t="s">
        <v>201</v>
      </c>
      <c r="I37" s="11" t="s">
        <v>205</v>
      </c>
      <c r="J37" s="23" t="s">
        <v>255</v>
      </c>
      <c r="K37" s="11" t="s">
        <v>20</v>
      </c>
      <c r="L37" s="11" t="s">
        <v>262</v>
      </c>
      <c r="M37" s="12" t="s">
        <v>268</v>
      </c>
      <c r="N37" s="27">
        <v>38784000</v>
      </c>
      <c r="O37" s="24">
        <v>44222</v>
      </c>
      <c r="P37" s="24">
        <v>44223</v>
      </c>
      <c r="Q37" s="24">
        <v>44403</v>
      </c>
      <c r="R37" s="11" t="s">
        <v>21</v>
      </c>
      <c r="S37" s="11">
        <v>6</v>
      </c>
      <c r="T37" s="28" t="s">
        <v>310</v>
      </c>
      <c r="U37" s="11" t="s">
        <v>317</v>
      </c>
    </row>
    <row r="38" spans="1:21" ht="51" x14ac:dyDescent="0.2">
      <c r="A38" s="11" t="s">
        <v>112</v>
      </c>
      <c r="B38" s="14" t="s">
        <v>153</v>
      </c>
      <c r="C38" s="11" t="s">
        <v>160</v>
      </c>
      <c r="D38" s="16" t="s">
        <v>172</v>
      </c>
      <c r="E38" s="17" t="s">
        <v>29</v>
      </c>
      <c r="F38" s="19">
        <v>31535</v>
      </c>
      <c r="G38" s="21">
        <f>2021-1986</f>
        <v>35</v>
      </c>
      <c r="H38" s="21" t="s">
        <v>191</v>
      </c>
      <c r="I38" s="11" t="s">
        <v>220</v>
      </c>
      <c r="J38" s="23" t="s">
        <v>256</v>
      </c>
      <c r="K38" s="11" t="s">
        <v>20</v>
      </c>
      <c r="L38" s="11" t="s">
        <v>263</v>
      </c>
      <c r="M38" s="12" t="s">
        <v>269</v>
      </c>
      <c r="N38" s="27">
        <v>23970000</v>
      </c>
      <c r="O38" s="24">
        <v>44224</v>
      </c>
      <c r="P38" s="24">
        <v>44228</v>
      </c>
      <c r="Q38" s="24">
        <v>44407</v>
      </c>
      <c r="R38" s="11" t="s">
        <v>21</v>
      </c>
      <c r="S38" s="11">
        <v>6</v>
      </c>
      <c r="T38" s="28" t="s">
        <v>311</v>
      </c>
      <c r="U38" s="11" t="s">
        <v>317</v>
      </c>
    </row>
    <row r="39" spans="1:21" ht="51" x14ac:dyDescent="0.2">
      <c r="A39" s="11" t="s">
        <v>113</v>
      </c>
      <c r="B39" s="14" t="s">
        <v>154</v>
      </c>
      <c r="C39" s="11" t="s">
        <v>160</v>
      </c>
      <c r="D39" s="16" t="s">
        <v>17</v>
      </c>
      <c r="E39" s="17" t="s">
        <v>189</v>
      </c>
      <c r="F39" s="19">
        <v>31409</v>
      </c>
      <c r="G39" s="21">
        <f>2021-1985</f>
        <v>36</v>
      </c>
      <c r="H39" s="21" t="s">
        <v>191</v>
      </c>
      <c r="I39" s="11" t="s">
        <v>221</v>
      </c>
      <c r="J39" s="23" t="s">
        <v>257</v>
      </c>
      <c r="K39" s="11" t="s">
        <v>20</v>
      </c>
      <c r="L39" s="11" t="s">
        <v>264</v>
      </c>
      <c r="M39" s="12" t="s">
        <v>270</v>
      </c>
      <c r="N39" s="27">
        <v>25980000</v>
      </c>
      <c r="O39" s="24">
        <v>44224</v>
      </c>
      <c r="P39" s="24">
        <v>44228</v>
      </c>
      <c r="Q39" s="24">
        <v>44408</v>
      </c>
      <c r="R39" s="11" t="s">
        <v>21</v>
      </c>
      <c r="S39" s="11">
        <v>6</v>
      </c>
      <c r="T39" s="28" t="s">
        <v>312</v>
      </c>
      <c r="U39" s="11" t="s">
        <v>317</v>
      </c>
    </row>
    <row r="40" spans="1:21" ht="63.75" x14ac:dyDescent="0.2">
      <c r="A40" s="11" t="s">
        <v>114</v>
      </c>
      <c r="B40" s="14" t="s">
        <v>155</v>
      </c>
      <c r="C40" s="11" t="s">
        <v>159</v>
      </c>
      <c r="D40" s="16" t="s">
        <v>30</v>
      </c>
      <c r="E40" s="17" t="s">
        <v>31</v>
      </c>
      <c r="F40" s="19">
        <v>20487</v>
      </c>
      <c r="G40" s="21">
        <f>2021-1956</f>
        <v>65</v>
      </c>
      <c r="H40" s="21" t="s">
        <v>191</v>
      </c>
      <c r="I40" s="11" t="s">
        <v>205</v>
      </c>
      <c r="J40" s="23" t="s">
        <v>258</v>
      </c>
      <c r="K40" s="11" t="s">
        <v>20</v>
      </c>
      <c r="L40" s="11" t="s">
        <v>264</v>
      </c>
      <c r="M40" s="12" t="s">
        <v>270</v>
      </c>
      <c r="N40" s="27">
        <v>44370000</v>
      </c>
      <c r="O40" s="24">
        <v>44225</v>
      </c>
      <c r="P40" s="24">
        <v>44228</v>
      </c>
      <c r="Q40" s="24">
        <v>44408</v>
      </c>
      <c r="R40" s="11" t="s">
        <v>21</v>
      </c>
      <c r="S40" s="11">
        <v>6</v>
      </c>
      <c r="T40" s="28" t="s">
        <v>313</v>
      </c>
      <c r="U40" s="11" t="s">
        <v>317</v>
      </c>
    </row>
    <row r="41" spans="1:21" ht="63.75" x14ac:dyDescent="0.2">
      <c r="A41" s="11" t="s">
        <v>115</v>
      </c>
      <c r="B41" s="14" t="s">
        <v>156</v>
      </c>
      <c r="C41" s="11" t="s">
        <v>159</v>
      </c>
      <c r="D41" s="16" t="s">
        <v>36</v>
      </c>
      <c r="E41" s="17" t="s">
        <v>44</v>
      </c>
      <c r="F41" s="19">
        <v>30408</v>
      </c>
      <c r="G41" s="21">
        <f>2021-1983</f>
        <v>38</v>
      </c>
      <c r="H41" s="21" t="s">
        <v>202</v>
      </c>
      <c r="I41" s="11" t="s">
        <v>222</v>
      </c>
      <c r="J41" s="23" t="s">
        <v>259</v>
      </c>
      <c r="K41" s="11" t="s">
        <v>20</v>
      </c>
      <c r="L41" s="11" t="s">
        <v>266</v>
      </c>
      <c r="M41" s="12" t="s">
        <v>272</v>
      </c>
      <c r="N41" s="27">
        <v>53196000</v>
      </c>
      <c r="O41" s="24">
        <v>44225</v>
      </c>
      <c r="P41" s="24">
        <v>44228</v>
      </c>
      <c r="Q41" s="24">
        <v>44408</v>
      </c>
      <c r="R41" s="11" t="s">
        <v>21</v>
      </c>
      <c r="S41" s="11">
        <v>6</v>
      </c>
      <c r="T41" s="28" t="s">
        <v>314</v>
      </c>
      <c r="U41" s="11" t="s">
        <v>317</v>
      </c>
    </row>
    <row r="42" spans="1:21" ht="51" x14ac:dyDescent="0.2">
      <c r="A42" s="11" t="s">
        <v>116</v>
      </c>
      <c r="B42" s="14" t="s">
        <v>157</v>
      </c>
      <c r="C42" s="11" t="s">
        <v>159</v>
      </c>
      <c r="D42" s="16" t="s">
        <v>173</v>
      </c>
      <c r="E42" s="17" t="s">
        <v>190</v>
      </c>
      <c r="F42" s="19">
        <v>29756</v>
      </c>
      <c r="G42" s="21">
        <f>2021-1981</f>
        <v>40</v>
      </c>
      <c r="H42" s="21" t="s">
        <v>191</v>
      </c>
      <c r="I42" s="11" t="s">
        <v>223</v>
      </c>
      <c r="J42" s="23" t="s">
        <v>260</v>
      </c>
      <c r="K42" s="11" t="s">
        <v>20</v>
      </c>
      <c r="L42" s="11" t="s">
        <v>267</v>
      </c>
      <c r="M42" s="12" t="s">
        <v>273</v>
      </c>
      <c r="N42" s="27">
        <v>22914000</v>
      </c>
      <c r="O42" s="24">
        <v>44225</v>
      </c>
      <c r="P42" s="24">
        <v>44230</v>
      </c>
      <c r="Q42" s="24">
        <v>44410</v>
      </c>
      <c r="R42" s="11" t="s">
        <v>21</v>
      </c>
      <c r="S42" s="11">
        <v>6</v>
      </c>
      <c r="T42" s="28" t="s">
        <v>315</v>
      </c>
      <c r="U42" s="11" t="s">
        <v>317</v>
      </c>
    </row>
    <row r="43" spans="1:21" ht="51" x14ac:dyDescent="0.2">
      <c r="A43" s="11" t="s">
        <v>117</v>
      </c>
      <c r="B43" s="14" t="s">
        <v>158</v>
      </c>
      <c r="C43" s="11" t="s">
        <v>159</v>
      </c>
      <c r="D43" s="16" t="s">
        <v>174</v>
      </c>
      <c r="E43" s="17" t="s">
        <v>43</v>
      </c>
      <c r="F43" s="19">
        <v>29361</v>
      </c>
      <c r="G43" s="21">
        <f>2021-1980</f>
        <v>41</v>
      </c>
      <c r="H43" s="21" t="s">
        <v>191</v>
      </c>
      <c r="I43" s="11" t="s">
        <v>217</v>
      </c>
      <c r="J43" s="23" t="s">
        <v>261</v>
      </c>
      <c r="K43" s="11" t="s">
        <v>20</v>
      </c>
      <c r="L43" s="11" t="s">
        <v>264</v>
      </c>
      <c r="M43" s="12" t="s">
        <v>270</v>
      </c>
      <c r="N43" s="27">
        <v>55242000</v>
      </c>
      <c r="O43" s="24">
        <v>44225</v>
      </c>
      <c r="P43" s="24">
        <v>44228</v>
      </c>
      <c r="Q43" s="24">
        <v>44408</v>
      </c>
      <c r="R43" s="11" t="s">
        <v>21</v>
      </c>
      <c r="S43" s="11">
        <v>6</v>
      </c>
      <c r="T43" s="28" t="s">
        <v>316</v>
      </c>
      <c r="U43" s="11" t="s">
        <v>317</v>
      </c>
    </row>
    <row r="50140" ht="12.95" customHeight="1" x14ac:dyDescent="0.2"/>
  </sheetData>
  <sheetProtection selectLockedCells="1" selectUnlockedCells="1"/>
  <autoFilter ref="A2:U43" xr:uid="{00000000-0009-0000-0000-000000000000}"/>
  <mergeCells count="2">
    <mergeCell ref="R2:S2"/>
    <mergeCell ref="A1:U1"/>
  </mergeCells>
  <hyperlinks>
    <hyperlink ref="E3" r:id="rId1" xr:uid="{3D807713-56F0-4E8F-9020-8B22FF7BBC42}"/>
    <hyperlink ref="E4" r:id="rId2" xr:uid="{D9BC9BFF-B42C-456B-AD59-F6B700284581}"/>
    <hyperlink ref="E5" r:id="rId3" xr:uid="{E17509A2-3407-46C7-A813-FCC10CACAF9C}"/>
    <hyperlink ref="E6" r:id="rId4" xr:uid="{8AE2E7B0-33C0-4D6D-8B11-72AB6FC4B0CB}"/>
    <hyperlink ref="E7" r:id="rId5" xr:uid="{4E6E4798-D573-4A74-8446-2F391635890B}"/>
    <hyperlink ref="E8" r:id="rId6" xr:uid="{0DCD307B-0E87-4C1E-9A6A-AF5CE303F2DF}"/>
    <hyperlink ref="E9" r:id="rId7" xr:uid="{E2BE6985-82B4-4733-82B3-80D3223C0E19}"/>
    <hyperlink ref="E10" r:id="rId8" xr:uid="{350491D0-CCA1-4CD3-8356-AD23D427BB76}"/>
    <hyperlink ref="E11" r:id="rId9" xr:uid="{1E8CAC1D-D212-40C1-854D-D5F0B8C44D6F}"/>
    <hyperlink ref="E12" r:id="rId10" xr:uid="{0DE57FF0-999B-4B96-81A4-BC42B4565792}"/>
    <hyperlink ref="E13" r:id="rId11" xr:uid="{5F558860-EAD7-4DEB-8593-827DFE00E851}"/>
    <hyperlink ref="E14" r:id="rId12" xr:uid="{AEA04094-BE6C-4B5D-BDE0-51A8E5574357}"/>
    <hyperlink ref="E15" r:id="rId13" xr:uid="{CF622390-58AB-4798-A2BE-43C7A20AA3C6}"/>
    <hyperlink ref="E16" r:id="rId14" xr:uid="{8CB0A91D-A9D2-4B35-B50B-3C82B075E62A}"/>
    <hyperlink ref="E17" r:id="rId15" xr:uid="{55164404-DDE8-4A10-BF4F-59964B14AFA7}"/>
    <hyperlink ref="E18" r:id="rId16" xr:uid="{B316D89B-62B3-4E8B-9652-D03A2FDE0BEA}"/>
    <hyperlink ref="E19" r:id="rId17" xr:uid="{3BA3AD6E-DF59-4490-B3B6-7130E1FE3CB2}"/>
    <hyperlink ref="E20" r:id="rId18" xr:uid="{590A2CF7-C37A-4BCF-B5C3-7331FCBC50B8}"/>
    <hyperlink ref="E21" r:id="rId19" xr:uid="{1A26B927-2F39-4049-A3A8-F06147337627}"/>
    <hyperlink ref="E22" r:id="rId20" xr:uid="{AFEE93C5-41CC-4C7F-B79F-5ED6312EDA7D}"/>
    <hyperlink ref="E23" r:id="rId21" xr:uid="{612011D1-8A60-4A67-B24E-0E7814466F22}"/>
    <hyperlink ref="E24" r:id="rId22" xr:uid="{C5B22F4B-D5BB-4E83-96AC-7DD8EDD48736}"/>
    <hyperlink ref="E25" r:id="rId23" xr:uid="{B456057D-B192-48A3-9B41-19318552A5E3}"/>
    <hyperlink ref="E26" r:id="rId24" xr:uid="{255BBA74-BC61-4A5A-B3C9-303354A527A8}"/>
    <hyperlink ref="E27" r:id="rId25" xr:uid="{7003DB16-00CF-42BC-AA3E-9BE1208957FC}"/>
    <hyperlink ref="E28" r:id="rId26" xr:uid="{36E369E4-1D62-40C9-82CF-459BAF2D5FD3}"/>
    <hyperlink ref="E29" r:id="rId27" xr:uid="{9DF9F707-5035-449F-9D33-DB91F270A6BB}"/>
    <hyperlink ref="E30" r:id="rId28" xr:uid="{2F83FF9C-10D1-4E9C-8EFA-8CD9EFC93CA1}"/>
    <hyperlink ref="E31" r:id="rId29" xr:uid="{132BFDDF-EA65-4F04-80D4-6F1003E7DE76}"/>
    <hyperlink ref="E32" r:id="rId30" xr:uid="{8A7D1D0D-A1B3-4A4F-933D-344FB0A84580}"/>
    <hyperlink ref="E33" r:id="rId31" xr:uid="{6C7B12E3-6BEF-4CAA-85F7-9FF8C13543DF}"/>
    <hyperlink ref="E34" r:id="rId32" xr:uid="{3C98FB0C-B7DA-47FE-92DF-5551AE964CD4}"/>
    <hyperlink ref="E36" r:id="rId33" xr:uid="{E7301BDD-1783-4E2B-A856-07201F59964F}"/>
    <hyperlink ref="E37" r:id="rId34" xr:uid="{7E3A60A0-4CAA-40C4-AFDD-CF8C2805BA33}"/>
    <hyperlink ref="E38" r:id="rId35" xr:uid="{4377DE83-0C25-4AAD-A073-8CCF053E510D}"/>
    <hyperlink ref="E39" r:id="rId36" xr:uid="{3D4DEBC9-DF9A-4D34-8004-22AE5517F7F0}"/>
    <hyperlink ref="E40" r:id="rId37" xr:uid="{FB956705-CD5C-4BD0-A0FC-583613C51B84}"/>
    <hyperlink ref="E41" r:id="rId38" xr:uid="{F111F839-5F5B-4C48-B21E-AB658FDCD19B}"/>
    <hyperlink ref="E42" r:id="rId39" xr:uid="{308E3D17-57EB-4E31-AD5E-142151505D12}"/>
    <hyperlink ref="E43" r:id="rId40" xr:uid="{D7F748DD-EC98-4901-AC0F-7FDDE4F087E6}"/>
  </hyperlinks>
  <pageMargins left="0.74791666666666667" right="0.74791666666666667" top="0.98402777777777772" bottom="0.98402777777777772" header="0.51180555555555551" footer="0.51180555555555551"/>
  <pageSetup firstPageNumber="0" orientation="portrait" horizontalDpi="300" verticalDpi="300" r:id="rId41"/>
  <headerFooter alignWithMargins="0"/>
  <ignoredErrors>
    <ignoredError sqref="G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2021-02-16T23:46:52Z</dcterms:modified>
</cp:coreProperties>
</file>