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mc:AlternateContent xmlns:mc="http://schemas.openxmlformats.org/markup-compatibility/2006">
    <mc:Choice Requires="x15">
      <x15ac:absPath xmlns:x15ac="http://schemas.microsoft.com/office/spreadsheetml/2010/11/ac" url="C:\Users\pipea\Desktop\Felipe Fuga\2021\PLANEACION\SGC\LEY DE TRANSPARENCIA\CONTRATACIONES ADJUDICADAS\"/>
    </mc:Choice>
  </mc:AlternateContent>
  <xr:revisionPtr revIDLastSave="0" documentId="13_ncr:1_{FF7E3B23-78CD-4DAC-B2C1-5B5EAD71BFC0}" xr6:coauthVersionLast="47" xr6:coauthVersionMax="47" xr10:uidLastSave="{00000000-0000-0000-0000-000000000000}"/>
  <bookViews>
    <workbookView xWindow="-120" yWindow="-120" windowWidth="20730" windowHeight="11160" tabRatio="648" xr2:uid="{00000000-000D-0000-FFFF-FFFF00000000}"/>
  </bookViews>
  <sheets>
    <sheet name="CONTRATACION 2020" sheetId="1" r:id="rId1"/>
  </sheets>
  <definedNames>
    <definedName name="__Anonymous_Sheet_DB__1">'CONTRATACION 2020'!$A$2:$U$75</definedName>
    <definedName name="_xlnm._FilterDatabase" localSheetId="0" hidden="1">'CONTRATACION 2020'!$A$2:$U$166</definedName>
    <definedName name="Excel_BuiltIn__FilterDatabase" localSheetId="0">'CONTRATACION 2020'!$A$2:$S$75</definedName>
  </definedNames>
  <calcPr calcId="181029"/>
</workbook>
</file>

<file path=xl/calcChain.xml><?xml version="1.0" encoding="utf-8"?>
<calcChain xmlns="http://schemas.openxmlformats.org/spreadsheetml/2006/main">
  <c r="G76" i="1" l="1"/>
  <c r="G77" i="1"/>
  <c r="G78" i="1"/>
  <c r="G81" i="1"/>
  <c r="G82" i="1"/>
  <c r="G85" i="1"/>
  <c r="G86" i="1"/>
  <c r="G3" i="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6" i="1"/>
  <c r="G37" i="1"/>
  <c r="G38" i="1"/>
  <c r="G39" i="1"/>
  <c r="G40" i="1"/>
  <c r="G41" i="1"/>
  <c r="G42" i="1"/>
  <c r="G43" i="1"/>
  <c r="G75" i="1"/>
  <c r="G74" i="1"/>
  <c r="G73" i="1"/>
  <c r="G72" i="1"/>
  <c r="G71" i="1"/>
  <c r="G70" i="1"/>
  <c r="G69" i="1"/>
  <c r="G68" i="1"/>
  <c r="G67" i="1"/>
  <c r="G66" i="1"/>
  <c r="G65" i="1"/>
  <c r="G64" i="1"/>
  <c r="G63" i="1"/>
  <c r="G62" i="1"/>
  <c r="G61" i="1"/>
  <c r="G60" i="1"/>
  <c r="G59" i="1"/>
  <c r="G58" i="1"/>
  <c r="G57" i="1"/>
  <c r="G56" i="1"/>
  <c r="G55" i="1"/>
  <c r="G54" i="1"/>
  <c r="G53" i="1"/>
  <c r="G52" i="1"/>
  <c r="G51" i="1"/>
  <c r="G49" i="1"/>
  <c r="G48" i="1"/>
  <c r="G47" i="1"/>
  <c r="G46" i="1"/>
  <c r="G45" i="1"/>
  <c r="G44" i="1"/>
</calcChain>
</file>

<file path=xl/sharedStrings.xml><?xml version="1.0" encoding="utf-8"?>
<sst xmlns="http://schemas.openxmlformats.org/spreadsheetml/2006/main" count="2407" uniqueCount="1097">
  <si>
    <t>NUMERO PROCESO</t>
  </si>
  <si>
    <t>NUMERO 
CONTRATO</t>
  </si>
  <si>
    <t>TIPO DE CONTRATO</t>
  </si>
  <si>
    <t>NOMBRE CONTRATISTA</t>
  </si>
  <si>
    <t>FECHA DE NACIMIENTO PERS. NATURAL</t>
  </si>
  <si>
    <t>EDAD
AÑOS</t>
  </si>
  <si>
    <t>PAIS, DEPARTAMENTO Y CIUDAD NACIMIENTO CONTRATISTA</t>
  </si>
  <si>
    <t>OBJETO DEL PROCESO</t>
  </si>
  <si>
    <t>TIPO DE GASTO</t>
  </si>
  <si>
    <t>PROYECTO</t>
  </si>
  <si>
    <t>RUBRO</t>
  </si>
  <si>
    <t>FECHA DE INICIO</t>
  </si>
  <si>
    <t>FECHA DE TERMINACION</t>
  </si>
  <si>
    <t>PLAZO DE EJECUCION</t>
  </si>
  <si>
    <t>DATOS DE ADJUDICACION</t>
  </si>
  <si>
    <t>PROFESION 
CONTRATISTA</t>
  </si>
  <si>
    <t>1 1. Inversión</t>
  </si>
  <si>
    <t>2 2. Meses</t>
  </si>
  <si>
    <t>BASE DE DATOS CONTRATACIÓN AÑO 2020 - FUNDACIÓN GILBERTO ALZATE AVENDAÑO</t>
  </si>
  <si>
    <t>CONSTANCIA PUBLICACIÓN SECOP</t>
  </si>
  <si>
    <t>VALOR DEFINITIVO CONTRATACION</t>
  </si>
  <si>
    <t>Contrato de Prestación de Servicios Profesionales</t>
  </si>
  <si>
    <t>Contrato de Prestacion de servicios de apoyo a la Gestion</t>
  </si>
  <si>
    <t xml:space="preserve">CORREO </t>
  </si>
  <si>
    <t>NA</t>
  </si>
  <si>
    <t>Bogotá, Cundinamarca</t>
  </si>
  <si>
    <t>Popayan-Cauca</t>
  </si>
  <si>
    <t>Administrador de empresas</t>
  </si>
  <si>
    <t>Licenciatura en Musica</t>
  </si>
  <si>
    <t>Derecho</t>
  </si>
  <si>
    <t>Comunicador Social - Periodismo</t>
  </si>
  <si>
    <t>Economista</t>
  </si>
  <si>
    <t>Ingenieria Industrial</t>
  </si>
  <si>
    <t>ingeniero de sistemas</t>
  </si>
  <si>
    <t>Artes Plasticas</t>
  </si>
  <si>
    <t>Contaduria Publica</t>
  </si>
  <si>
    <t>MODERNIZACIÓN DE LA ARQUITECTURA INSTITUCIONAL DE LA FUGA</t>
  </si>
  <si>
    <t>DESARROLLO Y FOMENTO A LAS
PRÁCTICAS ARTÍSTICAS Y
CULTURALES PARA DINAMIZAR
EL CENTRO DE BOGOTÁ</t>
  </si>
  <si>
    <t>FORTALECIMIENTO DEL
ECOSISTEMA DE LA ECONOMÍA
CULTURAL Y CREATIVA DEL
CENTRO DE BOGOTÁ</t>
  </si>
  <si>
    <t>MEJORAMIENTO Y
CONSERVACIÓN DE LA
INFRAESTRUCTURA CULTURAL
PÚBLICA PARA EL DISFRUTE DEL
CENTRO DE BOGOTÁ</t>
  </si>
  <si>
    <t>DESARROLLO DEL BRONX
DISTRITO CREATIVO EN BOGOTÁ</t>
  </si>
  <si>
    <t>TRANSFORMACIÓN CULTURAL
DE IMAGINARIOS DEL CENTRO
DE BOGOTÁ</t>
  </si>
  <si>
    <t>r133011605560000007760</t>
  </si>
  <si>
    <t>r133011601210000007682</t>
  </si>
  <si>
    <t>r133011601240000007713</t>
  </si>
  <si>
    <t>r133011601210000007724</t>
  </si>
  <si>
    <t>r133011601240000007674</t>
  </si>
  <si>
    <t>r133011603450000007664</t>
  </si>
  <si>
    <t>FECHA DE SUSCRIPCION</t>
  </si>
  <si>
    <t>1 1.Días</t>
  </si>
  <si>
    <t>5 5. Contratación directa</t>
  </si>
  <si>
    <t>FUGA-37-2021</t>
  </si>
  <si>
    <t>FUGA-43-2021</t>
  </si>
  <si>
    <t>FUGA-44-2021</t>
  </si>
  <si>
    <t>FUGA-45-2021</t>
  </si>
  <si>
    <t>FUGA-46-2021</t>
  </si>
  <si>
    <t>FUGA-47-2021</t>
  </si>
  <si>
    <t>FUGA-48-2021</t>
  </si>
  <si>
    <t>FUGA-49-2021</t>
  </si>
  <si>
    <t>FUGA-50-2021</t>
  </si>
  <si>
    <t>FUGA-51-2021</t>
  </si>
  <si>
    <t>FUGA-52-2021</t>
  </si>
  <si>
    <t>FUGA-53-2021</t>
  </si>
  <si>
    <t>FUGA-54-2021</t>
  </si>
  <si>
    <t>FUGA-55-2021</t>
  </si>
  <si>
    <t>FUGA-56-2021</t>
  </si>
  <si>
    <t>FUGA-57-2021</t>
  </si>
  <si>
    <t>FUGA-58-2021</t>
  </si>
  <si>
    <t>FUGA-59-2021</t>
  </si>
  <si>
    <t>FUGA-60-2021</t>
  </si>
  <si>
    <t>FUGA-61-2021</t>
  </si>
  <si>
    <t>FUGA-62-2021</t>
  </si>
  <si>
    <t>FUGA-63-2021</t>
  </si>
  <si>
    <t>FUGA-64-2021</t>
  </si>
  <si>
    <t>FUGA-65-2021</t>
  </si>
  <si>
    <t>FUGA-66-2021</t>
  </si>
  <si>
    <t>FUGA-67-2021</t>
  </si>
  <si>
    <t>FUGA-68-2021</t>
  </si>
  <si>
    <t>FUGA-70-2021</t>
  </si>
  <si>
    <t>FUGA-69-2021</t>
  </si>
  <si>
    <t>FUGA-71-2021</t>
  </si>
  <si>
    <t>FUGA-73-2021</t>
  </si>
  <si>
    <t>FUGA-72-2021</t>
  </si>
  <si>
    <t>FUGA-CD-37-2021</t>
  </si>
  <si>
    <t>FUGA-CD-43-2021</t>
  </si>
  <si>
    <t>FUGA-CD-45-2021</t>
  </si>
  <si>
    <t>FUGA-CD-44-2021</t>
  </si>
  <si>
    <t>FUGA-CD-46-2021</t>
  </si>
  <si>
    <t>FUGA-CD-47-2021</t>
  </si>
  <si>
    <t>FUGA-CD-49-2021</t>
  </si>
  <si>
    <t>FUGA-CD-50-2021</t>
  </si>
  <si>
    <t>FUGA-CD-51-2021</t>
  </si>
  <si>
    <t>FUGA-CD-52-2021</t>
  </si>
  <si>
    <t>FUGA-CD-53-2021</t>
  </si>
  <si>
    <t>FUGA-CD-54-2021</t>
  </si>
  <si>
    <t>FUGA-CD-55-2021</t>
  </si>
  <si>
    <t>FUGA-CD-56-2021</t>
  </si>
  <si>
    <t>FUGA-CD-57-2021</t>
  </si>
  <si>
    <t>FUGA-CD-58-2021</t>
  </si>
  <si>
    <t>FUGA-CD-59-2021</t>
  </si>
  <si>
    <t>FUGA-CD-60-2021</t>
  </si>
  <si>
    <t>FUGA-CD-61-2021</t>
  </si>
  <si>
    <t>FUGA-CD-62-2021</t>
  </si>
  <si>
    <t>FUGA-CD-63-2021</t>
  </si>
  <si>
    <t>FUGA-CD-64-2021</t>
  </si>
  <si>
    <t>FUGA-CD-65-2021</t>
  </si>
  <si>
    <t>FUGA-CD-66-2021</t>
  </si>
  <si>
    <t>FUGA-CD-67-2021</t>
  </si>
  <si>
    <t>FUGA-CD-68-2021</t>
  </si>
  <si>
    <t>FUGA-CD-69-2021</t>
  </si>
  <si>
    <t>FUGA-CD-70-2021</t>
  </si>
  <si>
    <t>FUGA-CD-71-2021</t>
  </si>
  <si>
    <t>FUGA-CD-72-2021</t>
  </si>
  <si>
    <t>FUGA-CD-73-2021</t>
  </si>
  <si>
    <t>Contrato Interadministrativo</t>
  </si>
  <si>
    <t>Prestacion de Servicios</t>
  </si>
  <si>
    <t>FELIPE GALEANO GOMEZ</t>
  </si>
  <si>
    <t>ERNESTO OJEDA ACOSTA</t>
  </si>
  <si>
    <t>EDWIN GUSTAVO DIAZ MENDEZ</t>
  </si>
  <si>
    <t>MÓNICA PAOLA MORENO HERNÁNDEZ</t>
  </si>
  <si>
    <t>IVAN MAURICIO PEREZ GIL</t>
  </si>
  <si>
    <t>HECTOR DUVAN BARRERA PELAEZ</t>
  </si>
  <si>
    <t>EMPRESA DE TELECOMUNICACIONES DE BOGOTA S.A. E.S.P-ETB</t>
  </si>
  <si>
    <t>LINNA PAOLA DUQUE FONSECA</t>
  </si>
  <si>
    <t>CAROLINA SANTOS</t>
  </si>
  <si>
    <t>ANGGIE LORENA RAMIREZ GAMBOA</t>
  </si>
  <si>
    <t>MARIA BARBARITA GOMEZ RINCON</t>
  </si>
  <si>
    <t>LEONARDO GARZON ORTIZ</t>
  </si>
  <si>
    <t>IDELBER SANCHEZ</t>
  </si>
  <si>
    <t>GERALDO NEIL ECHEVERRIA GONZALEZ</t>
  </si>
  <si>
    <t>NATALIA SABINA DE LA ROSA ATARA</t>
  </si>
  <si>
    <t>NANCY LILIANA SIERRA BELTRAN</t>
  </si>
  <si>
    <t>RAMIRO CORTES LUGO</t>
  </si>
  <si>
    <t>LEIDY MILENA URREGO ACOSTA</t>
  </si>
  <si>
    <t>RUTH SORAIDA CELIS DAVILA 
TALENTO NO PALANCA</t>
  </si>
  <si>
    <t>SOLEDAD GAMA</t>
  </si>
  <si>
    <t>JUAN CARLOS SILVA DIAZ</t>
  </si>
  <si>
    <t>RAYIV TORRES SANCHEZ</t>
  </si>
  <si>
    <t>XIMENA CASTILLO TRIANA</t>
  </si>
  <si>
    <t>DIANA JAZMIN RAMOS DOMINGUEZ</t>
  </si>
  <si>
    <t>MIGUEL ANGEL LOPEZ BUITRAGO</t>
  </si>
  <si>
    <t>LUZ ALEJANDRA FONSECA BARRERA</t>
  </si>
  <si>
    <t>PABLO VARGAS ALVAREZ</t>
  </si>
  <si>
    <t>MARIA JIMENA LOAIZA REINA</t>
  </si>
  <si>
    <t>HECTOR ALFONSO CUESTA OSORIO</t>
  </si>
  <si>
    <t>SANDRA PATRICIA PEREZ DIAZ</t>
  </si>
  <si>
    <t>SUSANA FERGUSSON JARAMILLO</t>
  </si>
  <si>
    <t>LEONEL ALBEIRO LOPEZ</t>
  </si>
  <si>
    <t>anloraga@gmail.com</t>
  </si>
  <si>
    <t>mbarbaragomez@gmail.com</t>
  </si>
  <si>
    <t>10g10o67@gmail.com</t>
  </si>
  <si>
    <t>idelbers@gmail.com</t>
  </si>
  <si>
    <t>gecheverria.geg@gmail.com</t>
  </si>
  <si>
    <t>nadelarosa@outlook.es</t>
  </si>
  <si>
    <t>nalisibej@hotmail.com</t>
  </si>
  <si>
    <t>ramirocortes@gmail.com</t>
  </si>
  <si>
    <t xml:space="preserve">urrego.leidy@hotmail.com </t>
  </si>
  <si>
    <t>ruthsoraidacelis@gmail.com</t>
  </si>
  <si>
    <t>Soledad.gama@hotmail.com</t>
  </si>
  <si>
    <t>juancarlossilva66@gmail.com</t>
  </si>
  <si>
    <t>rd.torres42@uniandes.edu.co</t>
  </si>
  <si>
    <t>Jimena.castillo.triana@gmail.com</t>
  </si>
  <si>
    <t>mapaes0911@hotmail.com</t>
  </si>
  <si>
    <t>qm.producciones@yahoo.es</t>
  </si>
  <si>
    <t>alejafonse@gmail.com</t>
  </si>
  <si>
    <t>pablovargas89@gmail.com</t>
  </si>
  <si>
    <t>jimeloaiza@gmail.com</t>
  </si>
  <si>
    <t>haco10@hotmail.com</t>
  </si>
  <si>
    <t>sanpapediaz@hotmail.com</t>
  </si>
  <si>
    <t>susanafergusson@gmail.com</t>
  </si>
  <si>
    <t>leoleo8623@gmail.com</t>
  </si>
  <si>
    <t>pipeagalgo@hotmail.com</t>
  </si>
  <si>
    <t xml:space="preserve">erojac@hotmail.com
</t>
  </si>
  <si>
    <t>niwedzaid@hotmail.com</t>
  </si>
  <si>
    <t>mpaomafee@gmail.com</t>
  </si>
  <si>
    <t>mperez@uniboyaca.edu.co</t>
  </si>
  <si>
    <t>duvanbarrera@gmail.com</t>
  </si>
  <si>
    <t>asuntos.contenciosos@etb.com.co</t>
  </si>
  <si>
    <t>lpaolad@gmail.com</t>
  </si>
  <si>
    <t>catosantos@gmail.com</t>
  </si>
  <si>
    <t>FUGA-CD-48-2021</t>
  </si>
  <si>
    <t>Nobsa-Boyaca</t>
  </si>
  <si>
    <t>Cartagena-Bolivar</t>
  </si>
  <si>
    <t>Girardot-Cundinamarca</t>
  </si>
  <si>
    <t>Facatativa-Cundinamarca</t>
  </si>
  <si>
    <t>Granada-Meta</t>
  </si>
  <si>
    <t>Gacheta-Cundinamarca</t>
  </si>
  <si>
    <t>Rionegro-Antioquia</t>
  </si>
  <si>
    <t xml:space="preserve">Tecnologia en ingenieria electronica digital </t>
  </si>
  <si>
    <t>Ingeniero Ambiental</t>
  </si>
  <si>
    <t>Publicidad</t>
  </si>
  <si>
    <t>Mercadeo Nacional e Internacional</t>
  </si>
  <si>
    <t>Estudios Literarios</t>
  </si>
  <si>
    <t>Ingenieria de Sistemas</t>
  </si>
  <si>
    <t>Tecnologia en mantenimiento electrico</t>
  </si>
  <si>
    <t xml:space="preserve">Salud Ocupacional </t>
  </si>
  <si>
    <t>Tecnologia Industrial</t>
  </si>
  <si>
    <t>Historiador</t>
  </si>
  <si>
    <t xml:space="preserve">Conservacion y restauracion de bienes </t>
  </si>
  <si>
    <t>Tecnica profesional en ingenieria industrial</t>
  </si>
  <si>
    <t>Bachiller</t>
  </si>
  <si>
    <t>Prestar los servicios de profesionales, a la Oficina Asesora Jurídica en las actividades de estructuración control y seguimientos de bases de datos, procesos de planeación, reportes, informes, proyección de comunicaciones, elaboración y trámite de documentos, relacionados con actividades propias de la dependencia.</t>
  </si>
  <si>
    <t>Prestar los servicios de apoyo a la gestión a la Fundación Gilberto Alzate Avendaño, en la mesa de ayuda de requerimientos de TI</t>
  </si>
  <si>
    <t>Prestar los servicios profesionales a la Subdirección de Gestión Corporativa para apoyar las actividades del proceso de Gestión TIC de la entidad, en lo relacionado con el componente de infraestructura tecnológica</t>
  </si>
  <si>
    <t xml:space="preserve">Prestar los servicios profesionales a la Subdirección de Gestión Corporativa de la Fundación Gilberto Alzate Avendaño, para apoyar los temas asociados con el seguimiento y actualización del proyecto de inversión y de gestión interna de la Subdirección.
</t>
  </si>
  <si>
    <t>Prestar los servicios profesionales en el proceso de recursos fisicos, en los temas relacionados con Gestion Ambiental</t>
  </si>
  <si>
    <t>Prestar los servicios profesionales que se requieran para la administracion de los sitios web e intranet de la Fundacion Gilberto alzate avendaño</t>
  </si>
  <si>
    <t>Prestar el servicio de internet para las sedes de la Fundación.</t>
  </si>
  <si>
    <t>Prestar servicios profesionales a la Fundacion Gilberto Alzate Avendaño para orientar la planeacion de los proyectos editoriales y publicaciones que se generen en el marco de la Gestion misional de la entidad.</t>
  </si>
  <si>
    <t>Prestar servicios profesionales a la Fundación Gilberto Álzate Avendaño, para asesorar las artes vivas y musicales y el fomento a su práctica, a partir de los planes y programas desarrollados por la Subdirección Artística y Cultural, en el marco del proyecto de inversión 7682 - "Desarrollo y Fomento a las prácticas artísticas y culturales para dinamizar el centro de Bogotá</t>
  </si>
  <si>
    <t>Prestar los servicios profesionales a la Oficina Asesora de Planeacion de la Fundacion Gilberto Alzate Avendaño en la programacion y monitoreo de los planes operativos de orden presupuestal en el componente de inversion de la entidad.</t>
  </si>
  <si>
    <t>Prestar servicios profesionales a la Fundacion Gilberto Alzate Avendaño para orientar la planeacion y ejecucion de los proyectos editoriales y publicaciones que se generen en el marco de la gestion misional de la entidad.</t>
  </si>
  <si>
    <t>Prestar servicios profesionales a la Fundació Gilberto Alzate Avendaño para Orientar los procesos tecnicos y misionales generados en torno del proyecto de inversion 7682- "Desarrollo y Fomento a las practicas artisticas y culturales para dinamizar el centro de Bogota.</t>
  </si>
  <si>
    <t>Prestar los servicios profesionales a al Fundacion Gilberto Alzate Avendaño en el mantenimiento y actualizacion de las herramientas informaticas del sistema de gestion documental.</t>
  </si>
  <si>
    <t>Prestar servicios de apoyo a la Fundacion Gilberto Alzate Avendaño en el Proceso de Gestion Documental en los temas relacionados con el manejo de correspondencia y del SDQS de la entidad</t>
  </si>
  <si>
    <t>Prestar los servicios profesionales para aoyar en temas transversales del proceso de gestion de talento humano</t>
  </si>
  <si>
    <t>Prestar los servicios profesionales para apoyar a la Fundacion Gilberto Alzate Avendaño, en los temas relacionados con el proceso de gestion de talento humano, en lo que respecta a seguridad y salud en el trabajo.</t>
  </si>
  <si>
    <t>Prestar los servicios profesionales para la gestion en medios de comunicacion que garantice la divulgacion de los programas planes y proyectos de la Fundacion Gilberto Alzate Avendaño</t>
  </si>
  <si>
    <t>Prestar los servicios profesionales para brindar apoyo al proceso de gestion financiera en los temas relacionados con presupuesto</t>
  </si>
  <si>
    <t>Prestar servicios profesionales a la Fundacion Gilberto Alzate Avendaño para apoyar los tramites operativos y administrativos generados en el marco de los procesos de fomento a las practicas del arte, la cultura y el patrimonio adelantados por al entidad.</t>
  </si>
  <si>
    <t>Prestar los servicios profesionales a al Oficina Asesora de Planeacion de la Fundacion Gilberto Alzate Avendaño en el acompañamiento a las dependencias en la formulacion y seguimiento de los proyectos de inversion de la entidad</t>
  </si>
  <si>
    <t>Prestar los servicios de apoyo a la gestion a la Subdireccion para la Gestion del Centro de Bogota en las actividades de socializacion. organizacion y promocion de programas culturales y artisticos con las comunidades de las Localidades de Candelaria, Santa fe y los martires.</t>
  </si>
  <si>
    <t>Prestar los servicios profesionales en la orientacion como investigador N° 1, para la continuacion de la fase 3 de la investigacion para la elaboracion del guion curatorial para el colaboratorio la esquina redonda.</t>
  </si>
  <si>
    <t>Prestar los servicios profesionales en la orientacion como investigador N° 2, para la continuacion de la fase 3 de la investigacion para la elaboracion del guion curatorial para el colaboratorio la esquina redonda.</t>
  </si>
  <si>
    <t>Prestar los servicios profesionales a al Subdireccion Corporativa de la Fundacion Gilberto Alzate Avendaño, para apoyar los temas de nomina del proceso de gestion de talento humano.</t>
  </si>
  <si>
    <t>Prestar los servicios como productor general de los eventos liderados por la Subdireccion Artistica y Cultural de la Fundacion Gilberto Alzate Avendaño.</t>
  </si>
  <si>
    <t>Prestar servicios profesionales a la Fundacion Gilberto Alzate Avendaño para apoyar en los,procesos registro y catalogacion de la coleccion de arte de la entidad.</t>
  </si>
  <si>
    <t>Prestar los servicios profesionales a la Fundacion Gilberto Alzate Avendaño para apoyar en la definicion e implementacion de los procedimientos asociados al manejo de la coleccion de arte de la entidad.</t>
  </si>
  <si>
    <t>Prestar servicios profesionales a la Fundacion Gilberto Alzate Avendaño en el diseño grafico y diagramacion de las publicaciones y proyectos editoriales generados en el marco de la gestion misional de la entidad.</t>
  </si>
  <si>
    <t>Prestar servicios profesionales a la Fundacion Gilberto Alzate Avendaño para apoyar la gestion contractual generada en el marco de los programas y proyectos de la Subdireccion Artisitica y Cultural.</t>
  </si>
  <si>
    <t>Prestar los servicios de apoyo a la Gestion al proceso de gestion de talento humano de la Fundacion, en los temas asociados a la nomina de la entidad.</t>
  </si>
  <si>
    <t>Prestacion de servicios de apoyo en la orientacion para el trabajo comunitario de la investigacion para la elaboracion de la segunda fase 3 del guion curatorial para el colaboratorio - esquina redonda.</t>
  </si>
  <si>
    <t>Prestar los servicios profesionales para apoyar las gestiones financieras de los proyectos de inversion a cargo de la Subdireccion para la Gestion del Centro de Bogota.</t>
  </si>
  <si>
    <t>2.2. Funcionamiento</t>
  </si>
  <si>
    <t xml:space="preserve">https://community.secop.gov.co/Public/Tendering/ContractNoticePhases/View?PPI=CO1.PPI.11812879&amp;isFromPublicArea=True&amp;isModal=False
</t>
  </si>
  <si>
    <t>https://community.secop.gov.co/Public/Tendering/ContractNoticePhases/View?PPI=CO1.PPI.11855937&amp;isFromPublicArea=True&amp;isModal=False</t>
  </si>
  <si>
    <t xml:space="preserve">https://community.secop.gov.co/Public/Tendering/ContractNoticePhases/View?PPI=CO1.PPI.11859867&amp;isFromPublicArea=True&amp;isModal=False
</t>
  </si>
  <si>
    <t xml:space="preserve">https://community.secop.gov.co/Public/Tendering/ContractNoticePhases/View?PPI=CO1.PPI.11859234&amp;isFromPublicArea=True&amp;isModal=False
</t>
  </si>
  <si>
    <t xml:space="preserve">https://community.secop.gov.co/Public/Tendering/ContractNoticePhases/View?PPI=CO1.PPI.11878888&amp;isFromPublicArea=True&amp;isModal=False
</t>
  </si>
  <si>
    <t xml:space="preserve">https://community.secop.gov.co/Public/Tendering/ContractNoticePhases/View?PPI=CO1.PPI.11879525&amp;isFromPublicArea=True&amp;isModal=False
</t>
  </si>
  <si>
    <t>https://community.secop.gov.co/Public/Tendering/ContractNoticePhases/View?PPI=CO1.PPI.11916529&amp;isFromPublicArea=True&amp;isModal=False</t>
  </si>
  <si>
    <t xml:space="preserve">https://community.secop.gov.co/Public/Tendering/ContractNoticePhases/View?PPI=CO1.PPI.11926658&amp;isFromPublicArea=True&amp;isModal=False
</t>
  </si>
  <si>
    <t xml:space="preserve">https://community.secop.gov.co/Public/Tendering/ContractNoticePhases/View?PPI=CO1.PPI.11955248&amp;isFromPublicArea=True&amp;isModal=False
</t>
  </si>
  <si>
    <t xml:space="preserve">https://community.secop.gov.co/Public/Tendering/ContractNoticePhases/View?PPI=CO1.PPI.11956383&amp;isFromPublicArea=True&amp;isModal=False
</t>
  </si>
  <si>
    <t xml:space="preserve">https://community.secop.gov.co/Public/Tendering/ContractNoticePhases/View?PPI=CO1.PPI.11966206&amp;isFromPublicArea=True&amp;isModal=False
</t>
  </si>
  <si>
    <t xml:space="preserve">https://community.secop.gov.co/Public/Tendering/ContractNoticePhases/View?PPI=CO1.PPI.12001642&amp;isFromPublicArea=True&amp;isModal=False
</t>
  </si>
  <si>
    <t xml:space="preserve">https://community.secop.gov.co/Public/Tendering/ContractNoticePhases/View?PPI=CO1.PPI.12002468&amp;isFromPublicArea=True&amp;isModal=False
</t>
  </si>
  <si>
    <t xml:space="preserve">https://community.secop.gov.co/Public/Tendering/ContractNoticePhases/View?PPI=CO1.PPI.12003578&amp;isFromPublicArea=True&amp;isModal=False
</t>
  </si>
  <si>
    <t xml:space="preserve">https://community.secop.gov.co/Public/Tendering/ContractNoticePhases/View?PPI=CO1.PPI.12002623&amp;isFromPublicArea=True&amp;isModal=False
</t>
  </si>
  <si>
    <t xml:space="preserve">https://community.secop.gov.co/Public/Tendering/ContractNoticePhases/View?PPI=CO1.PPI.12019263&amp;isFromPublicArea=True&amp;isModal=False
</t>
  </si>
  <si>
    <t xml:space="preserve">https://community.secop.gov.co/Public/Tendering/ContractNoticePhases/View?PPI=CO1.PPI.12065580&amp;isFromPublicArea=True&amp;isModal=False
</t>
  </si>
  <si>
    <t xml:space="preserve">https://community.secop.gov.co/Public/Tendering/ContractNoticePhases/View?PPI=CO1.PPI.12072754&amp;isFromPublicArea=True&amp;isModal=False
</t>
  </si>
  <si>
    <t xml:space="preserve">https://community.secop.gov.co/Public/Tendering/ContractNoticePhases/View?PPI=CO1.PPI.12088371&amp;isFromPublicArea=True&amp;isModal=False
</t>
  </si>
  <si>
    <t xml:space="preserve">https://community.secop.gov.co/Public/Tendering/ContractNoticePhases/View?PPI=CO1.PPI.12103745&amp;isFromPublicArea=True&amp;isModal=False
</t>
  </si>
  <si>
    <t xml:space="preserve">https://community.secop.gov.co/Public/Tendering/ContractNoticePhases/View?PPI=CO1.PPI.12105139&amp;isFromPublicArea=True&amp;isModal=False
</t>
  </si>
  <si>
    <t>https://community.secop.gov.co/Public/Tendering/ContractNoticePhases/View?PPI=CO1.PPI.12119607&amp;isFromPublicArea=True&amp;isModal=False</t>
  </si>
  <si>
    <t>https://community.secop.gov.co/Public/Tendering/ContractNoticePhases/View?PPI=CO1.PPI.12120054&amp;isFromPublicArea=True&amp;isModal=False</t>
  </si>
  <si>
    <t xml:space="preserve">https://community.secop.gov.co/Public/Tendering/ContractNoticePhases/View?PPI=CO1.PPI.12120203&amp;isFromPublicArea=True&amp;isModal=False
</t>
  </si>
  <si>
    <t xml:space="preserve">https://community.secop.gov.co/Public/Tendering/ContractNoticePhases/View?PPI=CO1.PPI.12149380&amp;isFromPublicArea=True&amp;isModal=False
</t>
  </si>
  <si>
    <t xml:space="preserve">https://community.secop.gov.co/Public/Tendering/ContractNoticePhases/View?PPI=CO1.PPI.12166984&amp;isFromPublicArea=True&amp;isModal=False
</t>
  </si>
  <si>
    <t>https://community.secop.gov.co/Public/Tendering/ContractNoticePhases/View?PPI=CO1.PPI.12167243&amp;isFromPublicArea=True&amp;isModal=False</t>
  </si>
  <si>
    <t xml:space="preserve">https://community.secop.gov.co/Public/Tendering/ContractNoticePhases/View?PPI=CO1.PPI.12167746&amp;isFromPublicArea=True&amp;isModal=False
</t>
  </si>
  <si>
    <t xml:space="preserve">https://community.secop.gov.co/Public/Tendering/ContractNoticePhases/View?PPI=CO1.PPI.12168745&amp;isFromPublicArea=True&amp;isModal=False
</t>
  </si>
  <si>
    <t>https://community.secop.gov.co/Public/Tendering/ContractNoticePhases/View?PPI=CO1.PPI.12187175&amp;isFromPublicArea=True&amp;isModal=False</t>
  </si>
  <si>
    <t xml:space="preserve">https://community.secop.gov.co/Public/Tendering/ContractNoticePhases/View?PPI=CO1.PPI.12221463&amp;isFromPublicArea=True&amp;isModal=False
</t>
  </si>
  <si>
    <t xml:space="preserve">https://community.secop.gov.co/Public/Tendering/ContractNoticePhases/View?PPI=CO1.PPI.12222262&amp;isFromPublicArea=True&amp;isModal=False
</t>
  </si>
  <si>
    <t>https://community.secop.gov.co/Public/Tendering/ContractNoticePhases/View?PPI=CO1.PPI.11831272&amp;isFromPublicArea=True&amp;isModal=False</t>
  </si>
  <si>
    <t>Prestar los servicios profesionales para apoyar la ejecución y seguimiento de los aspectos de la política pública de economía creativa de responsabilidad de la Fundación Gilberto Alzate Avendaño.</t>
  </si>
  <si>
    <t>Psicologia</t>
  </si>
  <si>
    <t>areyes@fuga.gov.co</t>
  </si>
  <si>
    <t xml:space="preserve">ANGELA MARIA REYES GOMEZ </t>
  </si>
  <si>
    <t>FUGA-42-2021</t>
  </si>
  <si>
    <t>FUGA-CD-41-2021</t>
  </si>
  <si>
    <t>https://community.secop.gov.co/Public/Tendering/ContractNoticePhases/View?PPI=CO1.PPI.11831920&amp;isFromPublicArea=True&amp;isModal=False</t>
  </si>
  <si>
    <t>Prestar los servicios profesionales en sistemas de la información, bibliotecología y archivística, que contribuya a la dinamización del uso de las colecciones bibliográficas y hemerográficas de la biblioteca especializada en Historia Política de Colombia de la Fundación Gilberto Alzate Avendaño.</t>
  </si>
  <si>
    <t>profesional en sistemas de informacion y documentacion</t>
  </si>
  <si>
    <t>mforero@fuga.gov.co</t>
  </si>
  <si>
    <t>MARYIN PATRICIA FORERO LÓPEZ</t>
  </si>
  <si>
    <t>FUGA-41-2021</t>
  </si>
  <si>
    <t>FUGA-CD-42-2021</t>
  </si>
  <si>
    <t xml:space="preserve">https://community.secop.gov.co/Public/Tendering/ContractNoticePhases/View?PPI=CO1.PPI.11823205&amp;isFromPublicArea=True&amp;isModal=False
</t>
  </si>
  <si>
    <t>Prestar los servicios profesionales para apoyar a la Subdirección para la Gestión del Centro de Bogotá en la supervisión de carácter técnico-arquitectónico que se requieran en el marco del proyecto de inversión N°7674 denominado: “Desarrollo del Bronx Distrito Creativo en Bogotá”</t>
  </si>
  <si>
    <t>arquitectura</t>
  </si>
  <si>
    <t>Pacho-Cundinamarca</t>
  </si>
  <si>
    <t>frodriguez@fuga.gov.co</t>
  </si>
  <si>
    <t>FABIAN EDUARDO RODRIGUEZ CRISTANCHO</t>
  </si>
  <si>
    <t>FUGA-40-2021</t>
  </si>
  <si>
    <t>FUGA-CD-40-2021</t>
  </si>
  <si>
    <t xml:space="preserve">https://community.secop.gov.co/Public/Tendering/ContractNoticePhases/View?PPI=CO1.PPI.11821326&amp;isFromPublicArea=True&amp;isModal=False
</t>
  </si>
  <si>
    <t>Prestar los servicios jurídicos profesionales a la Subdirección de Gestión del Centro de Bogotá de la Fundación Gilberto Alzate Avendaño en el desarrollo de la gestión contractual, así como las demás actividades jurídicas de la dependencia.</t>
  </si>
  <si>
    <t>mramos@fuga.gov.co</t>
  </si>
  <si>
    <t>MARTHA CECILIA RAMOS CASTRO</t>
  </si>
  <si>
    <t>FUGA-39-2021</t>
  </si>
  <si>
    <t>FUGA-CD-39-2021</t>
  </si>
  <si>
    <t>https://community.secop.gov.co/Public/Tendering/ContractNoticePhases/View?PPI=CO1.PPI.11815421&amp;isFromPublicArea=True&amp;isModal=False</t>
  </si>
  <si>
    <t>Prestar los servicios de apoyo a la gestión en las labores administrativas asociadas a la misión institucional de la subdirección para la gestión del centro de Bogotá.</t>
  </si>
  <si>
    <t>bachiller</t>
  </si>
  <si>
    <t>afajardo@fuga.gov.co</t>
  </si>
  <si>
    <t>AMALIA NATALY FAJARDO BAQUERO</t>
  </si>
  <si>
    <t>FUGA-38-2021</t>
  </si>
  <si>
    <t>FUGA-CD-38-2021</t>
  </si>
  <si>
    <t>https://community.secop.gov.co/Public/Tendering/ContractNoticePhases/View?PPI=CO1.PPI.11796548&amp;isFromPublicArea=True&amp;isModal=False</t>
  </si>
  <si>
    <t>Prestar los servicios de apoyo a la gestión para adelantar el registro fotográfico que se requiera en el marco de funciones de la Fundación Gilberto Álzate Avendaño.</t>
  </si>
  <si>
    <t>Tecnologia en realizacion de medios audiovisuales y multimedia</t>
  </si>
  <si>
    <t>lardila@fuga.gov.co</t>
  </si>
  <si>
    <t xml:space="preserve">LAURA JULIETTE ARDILA MOJICA </t>
  </si>
  <si>
    <t>FUGA-36-2021</t>
  </si>
  <si>
    <t>FUGA-CD-36-2021</t>
  </si>
  <si>
    <t>https://community.secop.gov.co/Public/Tendering/ContractNoticePhases/View?PPI=CO1.PPI.11762721&amp;isFromPublicArea=True&amp;isModal=False</t>
  </si>
  <si>
    <t>Prestar los servicios profesionales a la Oficina de Control Interno de la Fundación Gilberto Alzate Avendaño en el desarrollo de los temas que por Ley tiene asignadas la oficina, de conformidad con el Plan Anual de Auditorías.</t>
  </si>
  <si>
    <t>Cucuta-Norte de Santander</t>
  </si>
  <si>
    <t>rlopez@fuga.gov.co</t>
  </si>
  <si>
    <t>RAUL ERNESTO LOPEZ JARAMILLO</t>
  </si>
  <si>
    <t>FUGA-35-2021</t>
  </si>
  <si>
    <t>FUGA-CD-35-2021</t>
  </si>
  <si>
    <t xml:space="preserve">https://community.secop.gov.co/Public/Tendering/ContractNoticePhases/View?PPI=CO1.PPI.11758794&amp;isFromPublicArea=True&amp;isModal=False
</t>
  </si>
  <si>
    <t>Prestar los servicios de apoyo a la gestión a la Fundación Gilberto Álzate Avendaño en el seguimiento y producción de contenidos en las redes sociales y medios digitales de la Entidad.</t>
  </si>
  <si>
    <t>lrodriguez@fuga.gov.co</t>
  </si>
  <si>
    <t>LEIDY JOHANNA RODRIGUEZ FONSECA</t>
  </si>
  <si>
    <t>FUGA-34-2021</t>
  </si>
  <si>
    <t>FUGA-CD-34-2021</t>
  </si>
  <si>
    <t>https://community.secop.gov.co/Public/Tendering/ContractNoticePhases/View?PPI=CO1.PPI.11732665&amp;isFromPublicArea=True&amp;isModal=False</t>
  </si>
  <si>
    <t>Prestar los servicios profesionales en la coordinación y asesoría a la Subdirección para la Gestión del Centro de Bogotá en las actuaciones jurídicas para la ejecución y seguimiento del proyecto de inversión 7674 denominado "Desarrollo del Bronx Distrito Creativo en Bogotá"</t>
  </si>
  <si>
    <t>GONZALEZ &amp; SARMIENTO ABOGADOS S.A.S</t>
  </si>
  <si>
    <t>FUGA-33-2021</t>
  </si>
  <si>
    <t>FUGA-CD-33-2021</t>
  </si>
  <si>
    <t>https://community.secop.gov.co/Public/Tendering/ContractNoticePhases/View?PPI=CO1.PPI.11732385&amp;isFromPublicArea=True&amp;isModal=False</t>
  </si>
  <si>
    <t>Prestar los servicios profesionales a la Fundación Gilberto Álzate Avendaño para llevar a cabo la diagramación y diseño gráfico que se requiera en el marco de funciones de la Fundación Gilberto Álzate Avendaño</t>
  </si>
  <si>
    <t>Diseño Grafico</t>
  </si>
  <si>
    <t>sgarzon@fuga.gov.co</t>
  </si>
  <si>
    <t>SERGIO ANDRES GARZON CORZO</t>
  </si>
  <si>
    <t>FUGA-32-2021</t>
  </si>
  <si>
    <t>FUGA-CD-32-2021</t>
  </si>
  <si>
    <t>https://community.secop.gov.co/Public/Tendering/ContractNoticePhases/View?PPI=CO1.PPI.11725396&amp;isFromPublicArea=True&amp;isModal=False</t>
  </si>
  <si>
    <t>Prestar servicios profesionales a la Fundación Gilberto Alzate Avendaño, para apoyar los temas relacionados con el proceso de recursos físicos</t>
  </si>
  <si>
    <t>jlopez@fuga.gov.co</t>
  </si>
  <si>
    <t>JESUS DAVID LOPEZ CAMARGO</t>
  </si>
  <si>
    <t>FUGA-31-2021</t>
  </si>
  <si>
    <t>FUGA-CD-29-2021</t>
  </si>
  <si>
    <t>https://community.secop.gov.co/Public/Tendering/ContractNoticePhases/View?PPI=CO1.PPI.11727998&amp;isFromPublicArea=True&amp;isModal=False</t>
  </si>
  <si>
    <t>Prestar los servicios profesionales como abogado en la sustanciación, trámite y seguimiento de los procesos precontractuales, contractuales, postcontractuales y legales que sean requeridos en la Oficina Asesora Jurídica de la Fundación Gilberto Alzate Avendaño</t>
  </si>
  <si>
    <t>dnarvaez@fuga.gov.co</t>
  </si>
  <si>
    <t>DANNA KATHERINE NARVAEZ CORTES</t>
  </si>
  <si>
    <t>FUGA-30-2021</t>
  </si>
  <si>
    <t>FUGA-CD-31-2021</t>
  </si>
  <si>
    <t>https://community.secop.gov.co/Public/Tendering/ContractNoticePhases/View?PPI=CO1.PPI.11726174&amp;isFromPublicArea=True&amp;isModal=False</t>
  </si>
  <si>
    <t>Prestar los servicios profesionales a la Fundación Gilberto Alzate Avendaño y en especial a la Dirección General, en la implementación, seguimiento y orientación de los procesos estratégicos, misionales y de apoyo de la entidad, así́ como la articulación intra e inter institucional con entidades públicas y privadas</t>
  </si>
  <si>
    <t>Sociologia</t>
  </si>
  <si>
    <t>bmoreno@fuga.gov.co</t>
  </si>
  <si>
    <t>BRAYAN ALEXANDER MORENO CHAPARRO</t>
  </si>
  <si>
    <t>FUGA-29-2021</t>
  </si>
  <si>
    <t>FUGA-CD-30-2021</t>
  </si>
  <si>
    <t>https://community.secop.gov.co/Public/Tendering/ContractNoticePhases/View?PPI=CO1.PPI.11715772&amp;isFromPublicArea=True&amp;isModal=False</t>
  </si>
  <si>
    <t>Prestar los servicios profesionales a la Oficina Asesora de Planeación de la Fundación Gilberto Alzate Avendaño en el apoyo a la planeación estratégica y el levantamiento de información diagnóstica que aporte en la construcción de herramientas de planeación y evaluación de la inversión</t>
  </si>
  <si>
    <t>ctriana@fuga.gov.co</t>
  </si>
  <si>
    <t>CAROLINA FRANCO TRIANA</t>
  </si>
  <si>
    <t>FUGA-28-2021</t>
  </si>
  <si>
    <t>FUGA-CD-28-2021</t>
  </si>
  <si>
    <t>https://community.secop.gov.co/Public/Tendering/ContractNoticePhases/View?PPI=CO1.PPI.11715416&amp;isFromPublicArea=True&amp;isModal=False</t>
  </si>
  <si>
    <t>Prestar los servicios profesionales a la Fundación Gilberto Álzate Avendaño para orientar la gestión administrativa de la Subdirección Artística y Cultural</t>
  </si>
  <si>
    <t>Administrador Publico</t>
  </si>
  <si>
    <t>ourrego@fuga.gov.co</t>
  </si>
  <si>
    <t>OSVALDO JAVIER URREGO VARGAS</t>
  </si>
  <si>
    <t>FUGA-27-2021</t>
  </si>
  <si>
    <t>FUGA-CD-27-2021</t>
  </si>
  <si>
    <t>https://community.secop.gov.co/Public/Tendering/ContractNoticePhases/View?PPI=CO1.PPI.11708861&amp;isFromPublicArea=True&amp;isModal=False</t>
  </si>
  <si>
    <t>Prestar los servicios profesionales a la Fundación Gilberto Alzate Avendaño para apoyar los temas de Capacitación y Bienestar e Incentivos, asociados al proceso de Gestión de Talento Humano</t>
  </si>
  <si>
    <t>Valencia-Venezuela</t>
  </si>
  <si>
    <t>balvarez@fuga.gov.co</t>
  </si>
  <si>
    <t>BEATRIZ ANDREA ALVAREZ VELEZ</t>
  </si>
  <si>
    <t>FUGA-26-2021</t>
  </si>
  <si>
    <t>FUGA-CD-26-2021</t>
  </si>
  <si>
    <t>https://community.secop.gov.co/Public/Tendering/ContractNoticePhases/View?PPI=CO1.PPI.11703235&amp;isFromPublicArea=True&amp;isModal=False</t>
  </si>
  <si>
    <t xml:space="preserve">Prestar los servicios de apoyo a la gestión en la producción y visualización de los eventos y actividades que adelante la Subdirección para la Gestión para el centro de Bogotá	</t>
  </si>
  <si>
    <t xml:space="preserve">Diseño Industrial </t>
  </si>
  <si>
    <t>Madrid-Cundinamarca</t>
  </si>
  <si>
    <t>lgutierrez@fuga.gov.co</t>
  </si>
  <si>
    <t>LUKAS GUILLERMO GUTIERREZ ROJAS</t>
  </si>
  <si>
    <t>FUGA-25-2021</t>
  </si>
  <si>
    <t>FUGA-CD-25-2021</t>
  </si>
  <si>
    <t>https://community.secop.gov.co/Public/Tendering/ContractNoticePhases/View?PPI=CO1.PPI.11697049&amp;isFromPublicArea=True&amp;isModal=False</t>
  </si>
  <si>
    <t>Prestar los servicios profesionales para diseñar y ejecutar la estrategia de socialización a los diferentes grupos poblacionales de las localidades de Mártires, Santa fe y Candelaria</t>
  </si>
  <si>
    <t>lprieto@fuga.gov.co</t>
  </si>
  <si>
    <t>LEOPOLDO PRIETO PAEZ</t>
  </si>
  <si>
    <t>FUGA-24-2021</t>
  </si>
  <si>
    <t>FUGA-CD-24-2021</t>
  </si>
  <si>
    <t>https://community.secop.gov.co/Public/Tendering/ContractNoticePhases/View?PPI=CO1.PPI.11687020&amp;isFromPublicArea=True&amp;isModal=False</t>
  </si>
  <si>
    <t>Prestar los servicios profesionales a la Fundación Gilberto Alzate Avendaño, en el proceso de Gestión Documental, en los temas relacionados con los sistemas de información documental y de archivística</t>
  </si>
  <si>
    <t>Ciencia de la Informacion y Bibliotecologia</t>
  </si>
  <si>
    <t>imelo@fuga.gov.co</t>
  </si>
  <si>
    <t>IVONNE CAROLINA MELO MUÑOZ</t>
  </si>
  <si>
    <t>FUGA-23-2021</t>
  </si>
  <si>
    <t>FUGA-CD-23-2021</t>
  </si>
  <si>
    <t>https://community.secop.gov.co/Public/Tendering/ContractNoticePhases/View?PPI=CO1.PPI.11683329&amp;isFromPublicArea=True&amp;isModal=False</t>
  </si>
  <si>
    <t>Prestar los servicios profesionales a la Fundación Gilberto Álzate Avendaño para asesorar a la Subdirección Artística y Cultural en los temas financieros y de presupuesto que la gestión misional requiera</t>
  </si>
  <si>
    <t>vmonroy@fuga.gov.co</t>
  </si>
  <si>
    <t>VICTOR MANUEL MONROY UTINICO</t>
  </si>
  <si>
    <t>FUGA-22-2021</t>
  </si>
  <si>
    <t>FUGA-CD-21-2021</t>
  </si>
  <si>
    <t>https://community.secop.gov.co/Public/Tendering/ContractNoticePhases/View?PPI=CO1.PPI.11685031&amp;isFromPublicArea=True&amp;isModal=False</t>
  </si>
  <si>
    <t>Prestar los servicios profesionales para apoyar los proyectos de Inversión a cargo de la Subdirección para la Gestión del Centro de Bogotá en el análisis de los sistemas de información estadístico de la economía cultural y creativa del centro de Bogotá</t>
  </si>
  <si>
    <t>lsanchez@fuga.gov.co</t>
  </si>
  <si>
    <t>LUCAS MATEO SANCHEZ TORRES</t>
  </si>
  <si>
    <t>FUGA-21-2021</t>
  </si>
  <si>
    <t>FUGA-CD-22-2021</t>
  </si>
  <si>
    <t>https://community.secop.gov.co/Public/Tendering/ContractNoticePhases/View?PPI=CO1.PPI.11668817&amp;isFromPublicArea=True&amp;isModal=False</t>
  </si>
  <si>
    <t>Prestar los servicios profesionales a la Fundación Gilberto Alzate Avendaño en el diseño e implementación de la estrategia de comunicaciones externa e interna de la entidad, en el marco del Plan de Acción Institucional</t>
  </si>
  <si>
    <t>fdiaz@fuga.gov.co</t>
  </si>
  <si>
    <t>FREDY FELIPE DIAZ SARMIENTO</t>
  </si>
  <si>
    <t>FUGA-20-2021</t>
  </si>
  <si>
    <t>FUGA-CD-18-2021</t>
  </si>
  <si>
    <t>https://community.secop.gov.co/Public/Tendering/ContractNoticePhases/View?PPI=CO1.PPI.11670502&amp;isFromPublicArea=True&amp;isModal=False</t>
  </si>
  <si>
    <t>Prestar servicios profesionales a la Fundación Gilberto Alzate Avendaño, para asesorar el componente técnico y artístico de los planes y programadas desarrollados por la Subdirección Artística y Cultural, en el marco del proyecto de inversión 7682 - "Desarrollo y Fomento a las prácticas artísticas y culturales para dinamizar el centro de Bogotá</t>
  </si>
  <si>
    <t>ejaramillo@fuga.gov.co</t>
  </si>
  <si>
    <t>ELENA SALAZAR JARAMILLO</t>
  </si>
  <si>
    <t>FUGA-19-2021</t>
  </si>
  <si>
    <t>FUGA-CD-19-2021</t>
  </si>
  <si>
    <t>https://community.secop.gov.co/Public/Tendering/ContractNoticePhases/View?PPI=CO1.PPI.11672615&amp;isFromPublicArea=True&amp;isModal=False</t>
  </si>
  <si>
    <t>Prestar los servicios de apoyo a la gestión a la Subdirección para la Gestión del Centro de Bogotá de la Fundación Gilberto Álzate Avendaño en las gestiones administrativas asociadas al proyecto de inversión denominado "Desarrollo del Bronx Distrito Creativoen Bogotá”</t>
  </si>
  <si>
    <t>Licenciatura en Pedagogia Infantil</t>
  </si>
  <si>
    <t>rsilva@ofb.gov.co</t>
  </si>
  <si>
    <t>RUTH MARITZA SILVA PRIETO</t>
  </si>
  <si>
    <t>FUGA-18-2021</t>
  </si>
  <si>
    <t>FUGA-CD-20-2021</t>
  </si>
  <si>
    <t>https://community.secop.gov.co/Public/Tendering/ContractNoticePhases/View?PPI=CO1.PPI.11664169&amp;isFromPublicArea=True&amp;isModal=False</t>
  </si>
  <si>
    <t>Prestar los servicios profesionales a la Oficina de Control Interno de la Fundación Gilberto Alzate Avendaño, para ejecutar auditorías internas, informes de Ley y seguimientos, dando cumplimiento al Plan Anual de Auditorías de la vigencia 2021</t>
  </si>
  <si>
    <t>mromero@fuga.gov.co</t>
  </si>
  <si>
    <t>MARIA JANNETH ROMERO MARTINEZ</t>
  </si>
  <si>
    <t>FUGA-17-2021</t>
  </si>
  <si>
    <t>FUGA-CD-17-2021</t>
  </si>
  <si>
    <t>https://community.secop.gov.co/Public/Tendering/ContractNoticePhases/View?PPI=CO1.PPI.11662547&amp;isFromPublicArea=True&amp;isModal=False</t>
  </si>
  <si>
    <t>Prestar los servicios profesionales a la Fundación Gilberto Álzate Avendaño, para apoyar el desarrollo de la estrategia de comunicaciones para el posicionamiento de los programas, proyectos y procesos que implemente la entidad</t>
  </si>
  <si>
    <t>javila@fuga.gov.co</t>
  </si>
  <si>
    <t>JHON FREDY AVILA MOLINA</t>
  </si>
  <si>
    <t>FUGA-16-2021</t>
  </si>
  <si>
    <t>FUGA-CD-16-2021</t>
  </si>
  <si>
    <t>https://community.secop.gov.co/Public/Tendering/ContractNoticePhases/View?PPI=CO1.PPI.11662268&amp;isFromPublicArea=True&amp;isModal=False</t>
  </si>
  <si>
    <t>Prestar los servicios jurídicos profesionales a la Fundación Gilberto Alzate Avendaño, realizando el apoyo a la gestión jurídica, administrativa y documental de los trámites a cargo Oficina Asesora Jurídica</t>
  </si>
  <si>
    <t>Chiquinquira-Boyaca</t>
  </si>
  <si>
    <t>ntellez@fuga.gov.co</t>
  </si>
  <si>
    <t>NANCY PATRICIA TELLEZ ROJAS</t>
  </si>
  <si>
    <t>FUGA-15-2021</t>
  </si>
  <si>
    <t>FUGA-CD-15-2021</t>
  </si>
  <si>
    <t>https://community.secop.gov.co/Public/Tendering/ContractNoticePhases/View?PPI=CO1.PPI.11661697&amp;isFromPublicArea=True&amp;isModal=False</t>
  </si>
  <si>
    <t>Prestar los servicios profesionales como abogado en la sustanciación, trámite y seguimiento de los procesos precontractuales, contractuales, poscontractuales y legales; así como en cumplimiento de planes de acción y mejoramiento que le sean requeridos en la Oficina Asesora Jurídica de la Fundación Gilberto Alzate Avendaño</t>
  </si>
  <si>
    <t>aflorez@fuga.gov.co</t>
  </si>
  <si>
    <t>ANDRES FELIPE FLOREZ DURAN</t>
  </si>
  <si>
    <t>FUGA-14-2021</t>
  </si>
  <si>
    <t>FUGA-CD-14-2021</t>
  </si>
  <si>
    <t>https://community.secop.gov.co/Public/Tendering/ContractNoticePhases/View?PPI=CO1.PPI.11639745&amp;isFromPublicArea=True&amp;isModal=False</t>
  </si>
  <si>
    <t>Prestar los servicios profesionales de apoyo jurídico a la Subdirección de Gestión Corporativa de la Fundación Gilberto Alzate Avendaño</t>
  </si>
  <si>
    <t>Honda-Tolima</t>
  </si>
  <si>
    <t>auscategui@fuga.gov.co</t>
  </si>
  <si>
    <t>ALAN REYES USCATEGUI</t>
  </si>
  <si>
    <t>FUGA-13-2021</t>
  </si>
  <si>
    <t>FUGA-CD-13-2021</t>
  </si>
  <si>
    <t>https://community.secop.gov.co/Public/Tendering/ContractNoticePhases/View?PPI=CO1.PPI.11627226&amp;isFromPublicArea=True&amp;isModal=False</t>
  </si>
  <si>
    <t>Prestar los servicios profesionales a la Fundación Gilberto Álzate Avendaño, en la revisión documental, análisis e implementación de acciones orientadas a la gestión integral del centro, con énfasis en una perspectiva patrimonial, y el fortalecimiento de la misionalidad de la entidad</t>
  </si>
  <si>
    <t>Arquitectura</t>
  </si>
  <si>
    <t>jsalazar@fuga.gov.co</t>
  </si>
  <si>
    <t>JOSE ALFONSO SALAZAR FERRO</t>
  </si>
  <si>
    <t>FUGA-12-2021</t>
  </si>
  <si>
    <t>FUGA-CD-12-2021</t>
  </si>
  <si>
    <t>https://community.secop.gov.co/Public/Tendering/ContractNoticePhases/View?PPI=CO1.PPI.11607986&amp;isFromPublicArea=True&amp;isModal=False</t>
  </si>
  <si>
    <t>Prestar los servicios profesionales a la Oficina Asesora de Planeación de la Fundación Gilberto Alzate Avendaño en el acompañamiento a las dependencias en el diseño, implementación y apoyo en primera línea de defensa del Sistema Integrado de Gestión Distrital - SIGD, en articulación con el Modelo Integrado de Planeación y Gestión - MIPG de la entidad</t>
  </si>
  <si>
    <t>Tunja-Boyaca</t>
  </si>
  <si>
    <t>destupinan@fuga.gov.co</t>
  </si>
  <si>
    <t>DEISY JOHANA ESTUPIÑAN MELO</t>
  </si>
  <si>
    <t>FUGA-11-2021</t>
  </si>
  <si>
    <t>FUGA-CD-11-2021</t>
  </si>
  <si>
    <t>https://community.secop.gov.co/Public/Tendering/ContractNoticePhases/View?PPI=CO1.PPI.11607931&amp;isFromPublicArea=True&amp;isModal=False</t>
  </si>
  <si>
    <t>Prestar los servicios profesionales a la Oficina Asesora de Planeación de la Fundación Gilberto Alzate Avendaño en la implementación, seguimiento y evaluación en la segunda línea de defensa del Modelo Integrado de Planeación y Gestión con el Sistema de Control Interno</t>
  </si>
  <si>
    <t>arojas@fuga.gov.co</t>
  </si>
  <si>
    <t>ALBA CRISTINA ROJAS HUERTAS</t>
  </si>
  <si>
    <t>FUGA-10-2021</t>
  </si>
  <si>
    <t>FUGA-CD-10-2021</t>
  </si>
  <si>
    <t>https://community.secop.gov.co/Public/Tendering/ContractNoticePhases/View?PPI=CO1.PPI.11598589&amp;isFromPublicArea=True&amp;isModal=False</t>
  </si>
  <si>
    <t>Prestar los servicios profesionales para apoyar a la Subdirección para la Gestión del Centro de Bogotá de la Fundación Gilberto Alzate Avendaño en las actuaciones jurídicas relacionadas con temas prediales y urbanísticos asociados al proyecto de inversión N°7674 denominado: “Desarrollo del Bronx Distrito Creativo en Bogotá”</t>
  </si>
  <si>
    <t>Villavicencio-Meta</t>
  </si>
  <si>
    <t>lcortes@fuga.gov.co</t>
  </si>
  <si>
    <t>LUIS ENRIQUE CORTES FANDIÑO</t>
  </si>
  <si>
    <t>FUGA-09-2021</t>
  </si>
  <si>
    <t>FUGA-CD-09-2021</t>
  </si>
  <si>
    <t>https://community.secop.gov.co/Public/Tendering/ContractNoticePhases/View?PPI=CO1.PPI.11596673&amp;isFromPublicArea=True&amp;isModal=False</t>
  </si>
  <si>
    <t>Prestar los servicios profesionales para apoyar el proceso de Gestión de Comunicaciones de la entidad, en lo relacionado con la comunicación interna</t>
  </si>
  <si>
    <t>ineira@fuga.gov.co</t>
  </si>
  <si>
    <t>INGRID JARBLEY NEIRA PARRA</t>
  </si>
  <si>
    <t>FUGA-08-2021</t>
  </si>
  <si>
    <t>FUGA-CD-08-2021</t>
  </si>
  <si>
    <t>https://community.secop.gov.co/Public/Tendering/ContractNoticePhases/View?PPI=CO1.PPI.11593177&amp;isFromPublicArea=True&amp;isModal=False</t>
  </si>
  <si>
    <t>Prestar los servicios profesionales jurídicos para coordinar, acompañar y asesorar a la Fundación Gilberto Alzate Avendaño, en los trámites contractuales y legales que le sean requeridos por parte de la Oficina Asesora Jurídica</t>
  </si>
  <si>
    <t>shernandez@fuga.gov.co</t>
  </si>
  <si>
    <t>SERGIO ANDRES HERNANDEZ BOTIA</t>
  </si>
  <si>
    <t>FUGA-07-2021</t>
  </si>
  <si>
    <t>FUGA-CD-07-2021</t>
  </si>
  <si>
    <t>https://community.secop.gov.co/Public/Tendering/ContractNoticePhases/View?PPI=CO1.PPI.11567066&amp;isFromPublicArea=True&amp;isModal=False</t>
  </si>
  <si>
    <t>Prestar los servicios profesionales para el desarrollo de conceptos gráficos y diseños de piezas de divulgación para los diferentes programas, planes y proyectos de la Fundación Gilberto Alzate Avendaño</t>
  </si>
  <si>
    <t>liregui@fuga.gov.co</t>
  </si>
  <si>
    <t>LUISA POSADA IREGUI</t>
  </si>
  <si>
    <t>FUGA-06-2021</t>
  </si>
  <si>
    <t>FUGA-CD-06-2021</t>
  </si>
  <si>
    <t>https://community.secop.gov.co/Public/Tendering/ContractNoticePhases/View?PPI=CO1.PPI.11566939&amp;isFromPublicArea=True&amp;isModal=False</t>
  </si>
  <si>
    <t>Prestar los servicios jurídicos profesionales a la Fundación Gilberto Alzate Avendaño, desde la Oficina Asesora Jurídica en el desarrollo de procesos contractuales, derechos de autor y derecho administrativo que le sean requeridos</t>
  </si>
  <si>
    <t>dmora@fuga.gov.co</t>
  </si>
  <si>
    <t>DIEGO CAMILO MORA JOYA</t>
  </si>
  <si>
    <t>FUGA-05-2021</t>
  </si>
  <si>
    <t>FUGA-CD-05-2021</t>
  </si>
  <si>
    <t>https://community.secop.gov.co/Public/Tendering/ContractNoticePhases/View?PPI=CO1.PPI.11563635&amp;isFromPublicArea=True&amp;isModal=False</t>
  </si>
  <si>
    <t>Prestar los servicios jurídicos profesionales para apoyar a la Fundación Gilberto Álzate Avendaño y en especial a la Dirección General, a las Subdirecciones y Oficinas Asesoras de la entidad, en las actuaciones de derecho administrativo y contratación pública que se requieran en la Entidad</t>
  </si>
  <si>
    <t>Villa de leyva- Boyaca</t>
  </si>
  <si>
    <t>jrussy@fuga.gov.co</t>
  </si>
  <si>
    <t>JUAN MANUEL RUSSY ESCOBAR</t>
  </si>
  <si>
    <t>FUGA-04-2021</t>
  </si>
  <si>
    <t>FUGA-CD-04-2021</t>
  </si>
  <si>
    <t>https://community.secop.gov.co/Public/Tendering/ContractNoticePhases/View?PPI=CO1.PPI.11557184&amp;isFromPublicArea=True&amp;isModal=False</t>
  </si>
  <si>
    <t>Prestar servicios profesionales a la Fundación Gilberto Alzate Avendaño para asesorar la gestión jurídica generada en el marco de funciones de la Subdirección Artística y Cultural</t>
  </si>
  <si>
    <t>elopez@fuga.gov.co</t>
  </si>
  <si>
    <t>EDGAR ANDRES LOPEZ GOMEZ</t>
  </si>
  <si>
    <t>FUGA-03-2021</t>
  </si>
  <si>
    <t>FUGA-CD-03-2021</t>
  </si>
  <si>
    <t>https://community.secop.gov.co/Public/Tendering/ContractNoticePhases/View?PPI=CO1.PPI.11557344&amp;isFromPublicArea=True&amp;isModal=False</t>
  </si>
  <si>
    <t>Prestar los servicios profesionales para orientar los procesos de planeación estratégica y seguimiento a indicadores que se generen en el marco de funciones de la Subdirección Artística y Cultural de la Fundación Gilberto Álzate Avendaño</t>
  </si>
  <si>
    <t>Caracas-Venezuela</t>
  </si>
  <si>
    <t>spinerua@fuga.gov.co</t>
  </si>
  <si>
    <t>SANTIAGO JOSE PIÑERUA NARANJO</t>
  </si>
  <si>
    <t>FUGA-02-2021</t>
  </si>
  <si>
    <t>FUGA-CD-02-2021</t>
  </si>
  <si>
    <t>https://community.secop.gov.co/Public/Tendering/ContractNoticePhases/View?PPI=CO1.PPI.11550206&amp;isFromPublicArea=True&amp;isModal=False</t>
  </si>
  <si>
    <t>Prestar los servicios profesionales a la Fundación Gilberto Alzate Avendaño, para apoyar el seguimiento y la ejecución del Plan Anual de Adquisiciones de la Subdirección de Gestión Corporativa y las actividades inherentes al mismo</t>
  </si>
  <si>
    <t>acastro@fuga.gov.co</t>
  </si>
  <si>
    <t>ANDRES CAMILO CASTRO BETANCOURT</t>
  </si>
  <si>
    <t>FUGA-01-2021</t>
  </si>
  <si>
    <t>FUGA-CD-01-2021</t>
  </si>
  <si>
    <t xml:space="preserve">https://community.secop.gov.co/Public/Tendering/ContractNoticePhases/View?PPI=CO1.PPI.12623773&amp;isFromPublicArea=True&amp;isModal=False
</t>
  </si>
  <si>
    <t>r131020202030303</t>
  </si>
  <si>
    <t>Servicios de diseño y desarrollo de
la tecnología de la información (TI)</t>
  </si>
  <si>
    <t>Prestar el servicio de soporte y acompañamiento tecnico al aplicativo Visual Summer de la Fundacion Gilberto Alzate Avendaño</t>
  </si>
  <si>
    <t>gerencia@vsummer.com</t>
  </si>
  <si>
    <t>IDEASOFT LTDA</t>
  </si>
  <si>
    <t>FUGA-85-2021</t>
  </si>
  <si>
    <t>FUGA-CD-88-2021</t>
  </si>
  <si>
    <t xml:space="preserve">https://community.secop.gov.co/Public/Tendering/ContractNoticePhases/View?PPI=CO1.PPI.12611797&amp;isFromPublicArea=True&amp;isModal=False
</t>
  </si>
  <si>
    <t>Prestar servicios jurídicos profesionales a la Fundación Gilberto Álzate Avendaño, desde la Oficina Asesora Jurídica en actividades de representación judicial y extrajudicial, en todos los procesos y tramites en los que sea parte la Entidad, as como prestar asesoría y íí apoyo en la ejecución de actividades de mejora interna que le sean requeridos”</t>
  </si>
  <si>
    <t>Pasto-Nariño</t>
  </si>
  <si>
    <t>edward.teran@hotmail.com</t>
  </si>
  <si>
    <t>EDWARD DAVID TERAN LARA</t>
  </si>
  <si>
    <t>FUGA-84-2021</t>
  </si>
  <si>
    <t>FUGA-CD-87-2021</t>
  </si>
  <si>
    <t xml:space="preserve">https://community.secop.gov.co/Public/Tendering/ContractNoticePhases/View?PPI=CO1.PPI.12593824&amp;isFromPublicArea=True&amp;isModal=False
</t>
  </si>
  <si>
    <t>Prestar los servicios de apoyo a la Gestion a la Fundacion Gilberto Alzate Avendaño en la ejecucion de las presentaciones artisticas en narracion oral, como parte de la programacion artistica de la Subdireccion Artistica y Cultural.</t>
  </si>
  <si>
    <t>Comunicador Social</t>
  </si>
  <si>
    <t>Ibague-Tolima</t>
  </si>
  <si>
    <t>hannisima@gmail.com</t>
  </si>
  <si>
    <t>HANNA PAOLA CUENCA HERNANDEZ</t>
  </si>
  <si>
    <t>FUGA-83-2021</t>
  </si>
  <si>
    <t>FUGA-CD-84-2021</t>
  </si>
  <si>
    <t xml:space="preserve">https://community.secop.gov.co/Public/Tendering/ContractNoticePhases/View?PPI=CO1.PPI.12579004&amp;isFromPublicArea=True&amp;isModal=False
</t>
  </si>
  <si>
    <t>Adquirir a titulo de arrendamiento el software de inventarios, nomina y gestion humana.</t>
  </si>
  <si>
    <t>administracion@soportelogico.com.co, contactenos@soportelogico.com.co</t>
  </si>
  <si>
    <t>SOPORTE LOGICO LTDA</t>
  </si>
  <si>
    <t>Contrato de Arrendamiento</t>
  </si>
  <si>
    <t>FUGA-82-2021</t>
  </si>
  <si>
    <t>FUGA-CD-83-2021</t>
  </si>
  <si>
    <t xml:space="preserve">https://community.secop.gov.co/Public/Tendering/ContractNoticePhases/View?PPI=CO1.PPI.12531719&amp;isFromPublicArea=True&amp;isModal=False
</t>
  </si>
  <si>
    <t>Prestar los servicios de apoyo a la gestion a la Fundacion Gilberto Alzate Avendaño en la ejecucion de las presentaciones artisticas en artes vivas y musicales, como parte de la programacion artistica de la Subdireccion Artistica y Cultural</t>
  </si>
  <si>
    <t>guinodelguinol@hotmail.com</t>
  </si>
  <si>
    <t>FUNDACION TEATRO DE TITERES EL GUIÑO DEL GUIÑOL</t>
  </si>
  <si>
    <t>FUGA-81-2021</t>
  </si>
  <si>
    <t>FUGA-CD-81-2021</t>
  </si>
  <si>
    <t xml:space="preserve">https://community.secop.gov.co/Public/Tendering/ContractNoticePhases/View?PPI=CO1.PPI.12463317&amp;isFromPublicArea=True&amp;isModal=False
</t>
  </si>
  <si>
    <t>Prestar los servicios profesionales para apoyar a la Subdireccion para la Gestion del Centro de Bogotá de la Fundacion Gilberto Alzate Avendaño en las actuaciones juridicas relacionadas con temas prediales, urbanisticos y fiduciarios asociados al proyecto de inversion N° 7674 denominado "Desarrollo del bronx Distrito Creativo de Bogotá".</t>
  </si>
  <si>
    <t>sandy.parada.92@gmail.com</t>
  </si>
  <si>
    <t>SANDY TICZIANA PARADA</t>
  </si>
  <si>
    <t>FUGA-80-2021</t>
  </si>
  <si>
    <t>FUGA-CD-80-2021</t>
  </si>
  <si>
    <t xml:space="preserve">https://community.secop.gov.co/Public/Tendering/ContractNoticePhases/View?PPI=CO1.PPI.12451715&amp;isFromPublicArea=True&amp;isModal=False
</t>
  </si>
  <si>
    <t>Prestar los servicios profesionales a la Oficina Asesora de Planeacion de la Fundacion Gilberto Alzate Avendaño en el acompañamiento en la formulacion, seguimiento y evaluacion de los planes institucionales.</t>
  </si>
  <si>
    <t>Administracion Publica</t>
  </si>
  <si>
    <t>Sibate-Cundinamarca</t>
  </si>
  <si>
    <t>armandoparra86@gmail.com</t>
  </si>
  <si>
    <t>ARMANDO PARRA GARZON</t>
  </si>
  <si>
    <t>FUGA-79-2021</t>
  </si>
  <si>
    <t>FUGA-CD-79-2021</t>
  </si>
  <si>
    <t xml:space="preserve">https://community.secop.gov.co/Public/Tendering/ContractNoticePhases/View?PPI=CO1.PPI.12406475&amp;isFromPublicArea=True&amp;isModal=False
</t>
  </si>
  <si>
    <t>Sin recursos</t>
  </si>
  <si>
    <t>Entregar a titulo de arrendamiento del bien inmueble denominado "Esquina Redonda" ubicado en la antigua zona de bronx, para el rodaje y grabacion de algunas escenas de la pelicula autobiografica "Un varon".</t>
  </si>
  <si>
    <t xml:space="preserve">manuel@mediodecontencion.com, maaruizmo@unal.edu.co
</t>
  </si>
  <si>
    <t>MEDIO DE CONTENCION PRODUCCIONES LTDA</t>
  </si>
  <si>
    <t>FUGA-78-2021</t>
  </si>
  <si>
    <t>FUGA-CD-78-2021</t>
  </si>
  <si>
    <t xml:space="preserve">https://community.secop.gov.co/Public/Tendering/ContractNoticePhases/View?PPI=CO1.PPI.12390839&amp;isFromPublicArea=True&amp;isModal=False
</t>
  </si>
  <si>
    <t>El comodante la FUNDACION GILBERTO ALZATE AVENDAÑO -FUGA, hace entrega a titulo de comodato precario al comodatario MINISTERIO DE DEFENSA NACIONAL- DECIMA TERCERA BRIGADA BATALLON DE POLICIA MILITAR N° 13 a traves de la central administrativa y contable especializada de ingenieros, un bien inmueble con un area de ocho mil ciento sesenta y dos punto setenta metros cuadrados (8.162,60 m2) ubicado en la calle 10 N° 14-15 para el funcionamiento de un peloton del bapom 13</t>
  </si>
  <si>
    <t>cenac@cenac.org.co</t>
  </si>
  <si>
    <t>CENTRAL ADMINISTRATIVA Y CONTABLE ESPECIALIZADA DE INGENIEROS</t>
  </si>
  <si>
    <t>Contrato de Comodato</t>
  </si>
  <si>
    <t>FUGA-77-2021</t>
  </si>
  <si>
    <t>FUGA-CD-77-2021</t>
  </si>
  <si>
    <t xml:space="preserve">https://community.secop.gov.co/Public/Tendering/ContractNoticePhases/View?PPI=CO1.PPI.12314271&amp;isFromPublicArea=True&amp;isModal=False
</t>
  </si>
  <si>
    <t>Prestar los servicios profesionales a la Fundacion Gilberto Alzate Avendaño en la planeacion, definicion y ejecucion de los proyectos de infraestructura adelantados por la entidad.</t>
  </si>
  <si>
    <t>Sfdelta79@gmail.com</t>
  </si>
  <si>
    <t>DIEGO FERNANDO MEJIA DELGADO</t>
  </si>
  <si>
    <t>FUGA-76-2021</t>
  </si>
  <si>
    <t>FUGA-CD-76-2021</t>
  </si>
  <si>
    <t xml:space="preserve">https://community.secop.gov.co/Public/Tendering/ContractNoticePhases/View?PPI=CO1.PPI.12280635&amp;isFromPublicArea=True&amp;isModal=False
</t>
  </si>
  <si>
    <t>Prestar los servicios de apoyo a la gestion para orientar el desarrollo y organizacion de los componentes tecnicos de los escenarios en los diferentes eventos realizados por la Fundacion Gilberto Alzate avendaño.</t>
  </si>
  <si>
    <t>bucaramanga-santander</t>
  </si>
  <si>
    <t>djhon.har@gmail.com</t>
  </si>
  <si>
    <t>HARLINGTON DIAZ SEGURA</t>
  </si>
  <si>
    <t>FUGA-75-2021</t>
  </si>
  <si>
    <t>FUGA-CD-75-2021</t>
  </si>
  <si>
    <t xml:space="preserve">https://community.secop.gov.co/Public/Tendering/ContractNoticePhases/View?PPI=CO1.PPI.12249917&amp;isFromPublicArea=True&amp;isModal=False
</t>
  </si>
  <si>
    <t>Presta los servicios como apoyo a la gestion de los diferentes eventos artisticosy culturales de la Subdireccion Artistica y Cultural de la Fundacion Gilberto Alzate Avendaño.</t>
  </si>
  <si>
    <t>Estudios en Ingenieria de Sonido</t>
  </si>
  <si>
    <t>fete009@gmail.com</t>
  </si>
  <si>
    <t>CARLOS DAVID FETECUA FETECUA</t>
  </si>
  <si>
    <t>FUGA-74-2021</t>
  </si>
  <si>
    <t>FUGA-CD-74-2021</t>
  </si>
  <si>
    <t>FUGA-CD-89-2021</t>
  </si>
  <si>
    <t>FUGA-PMC-86-2021</t>
  </si>
  <si>
    <t>FUGA-CD-90-2021</t>
  </si>
  <si>
    <t>FUGA-PMC-82-2021</t>
  </si>
  <si>
    <t>FUGA-CD-93-2021</t>
  </si>
  <si>
    <t>FUGA-CD-94-2021</t>
  </si>
  <si>
    <t>FUGA-CD-95-2021</t>
  </si>
  <si>
    <t>FUGA-CD-96-2021</t>
  </si>
  <si>
    <t>FUGA-86-2021</t>
  </si>
  <si>
    <t>FUGA-87-2021</t>
  </si>
  <si>
    <t>FUGA-88-2021</t>
  </si>
  <si>
    <t>FUGA-89-2021</t>
  </si>
  <si>
    <t>FUGA-90-2021</t>
  </si>
  <si>
    <t>FUGA-91-2021</t>
  </si>
  <si>
    <t>FUGA-92-2021</t>
  </si>
  <si>
    <t>FUGA-93-2021</t>
  </si>
  <si>
    <t>OTIS ELEVATOR COMPANY COLOMBIA SAS</t>
  </si>
  <si>
    <t xml:space="preserve">CESAR AUGUSTO CALDERON RODRIGUEZ </t>
  </si>
  <si>
    <t>EXISTABETH REVOLLEDO RODRIGUEZ TALENTO NO PALANCA</t>
  </si>
  <si>
    <t>PUNTO CARDINAL COMUNICACIONES S.A.S</t>
  </si>
  <si>
    <t>JAIME AUGUSTO DE GREIFF CABEZAS
TALENTO NO PALANCA</t>
  </si>
  <si>
    <t>DELMI JOANNA MARTINEZ ALBARRACIN</t>
  </si>
  <si>
    <t>KIKUS ALEXIS CIFUENTES ARNEDO</t>
  </si>
  <si>
    <t>LUIS MIGUEL KUAN BAHAMON
TALENTO NO PALANCA</t>
  </si>
  <si>
    <t>Prestar el Servicio de mantenimiento del Asensor de la sede principal de la Fundacion Gilberto Alzate Avendaño</t>
  </si>
  <si>
    <t>Prestar los servicios para la coordinacion y suministro de implementos tecnicos y equipos necesarios para el desarrollo de las actividades de planeacion e implementacion de eventos artisticos y culturales de la Subdireccion para la Gestion del Centro de Bogota.</t>
  </si>
  <si>
    <t>Prestar los sevicios a la Fundacion Gilberto Alzate Avendaño para apoyar la gestion operativa requerida para el desarrollo de la estrategia en formacion artistica y cultural adelantada desde la Subdireccion Artistica y Cultural.</t>
  </si>
  <si>
    <t>Prestar los servicios de monitoreo de medios para las noticias que se produzcan sobre la Fundacion Gilberto Alzate Avendaño y sus actividades.</t>
  </si>
  <si>
    <t xml:space="preserve">Prestar los servicios profesionales para documentar la informacion sobre las diferentes plataformas digitales existentes a nivel distrital y nacional orientadas al fomento de la circulacion, promocion, exhibicion o comercializacion de los bienes contenidos o servicios culturales o creativos y la orientacion de las mejores opciones </t>
  </si>
  <si>
    <t xml:space="preserve">Prestar los servicios de apoyo a la gestion a la Fundacion Gilberto Alzate Avendaño como artista formador para la linea de formacion de la Subdireccion Artistica y Cultural, a traves del desarrollo de talleres de formacion y creacion artistica, definidos por la entidad y bajo los lineamientos de la misma. </t>
  </si>
  <si>
    <t>Prestar servicios de apoyo a la gestion a la Fundacion Gilberto Alzate Avendaño como artista formador para la linea de Formacion de la Subdireccion Artistica y Cultural, a traves del desarrollo de talleres de formacion y creacion artistica, definidos por la entidad y bajo los lineamientos de la misma.</t>
  </si>
  <si>
    <t>Servicios de mantenimiento y
reparación de otra maquinaria y otro
equipo</t>
  </si>
  <si>
    <t>r131020202030605</t>
  </si>
  <si>
    <t xml:space="preserve">https://community.secop.gov.co/Public/Tendering/ContractNoticePhases/View?PPI=CO1.PPI.12626226&amp;isFromPublicArea=True&amp;isModal=False
</t>
  </si>
  <si>
    <t xml:space="preserve">https://community.secop.gov.co/Public/Tendering/ContractNoticePhases/View?PPI=CO1.PPI.12603457&amp;isFromPublicArea=True&amp;isModal=False
</t>
  </si>
  <si>
    <t xml:space="preserve">https://community.secop.gov.co/Public/Tendering/ContractNoticePhases/View?PPI=CO1.PPI.12782416&amp;isFromPublicArea=True&amp;isModal=False
</t>
  </si>
  <si>
    <t xml:space="preserve">https://community.secop.gov.co/Public/Tendering/ContractNoticePhases/View?PPI=CO1.PPI.12580762&amp;isFromPublicArea=True&amp;isModal=False
</t>
  </si>
  <si>
    <t>https://community.secop.gov.co/Public/Tendering/ContractNoticePhases/View?PPI=CO1.PPI.13089930&amp;isFromPublicArea=True&amp;isModal=False</t>
  </si>
  <si>
    <t xml:space="preserve">https://community.secop.gov.co/Public/Tendering/ContractNoticePhases/View?PPI=CO1.PPI.13089984&amp;isFromPublicArea=True&amp;isModal=False
</t>
  </si>
  <si>
    <t xml:space="preserve">https://community.secop.gov.co/Public/Tendering/ContractNoticePhases/View?PPI=CO1.PPI.13093830&amp;isFromPublicArea=True&amp;isModal=False
</t>
  </si>
  <si>
    <t xml:space="preserve">https://community.secop.gov.co/Public/Tendering/ContractNoticePhases/View?PPI=CO1.PPI.13093892&amp;isFromPublicArea=True&amp;isModal=False
</t>
  </si>
  <si>
    <t>4 4. Mínima cuantía</t>
  </si>
  <si>
    <t>FUGA-94-2021</t>
  </si>
  <si>
    <t>FUGA-95-2021</t>
  </si>
  <si>
    <t>FUGA-96-2021</t>
  </si>
  <si>
    <t>FUGA-97-2021</t>
  </si>
  <si>
    <t>FUGA-98-2021</t>
  </si>
  <si>
    <t>FUGA-99-2021</t>
  </si>
  <si>
    <t>FUGA-100-2021</t>
  </si>
  <si>
    <t>FUGA-101-2021</t>
  </si>
  <si>
    <t>FUGA-102-2021</t>
  </si>
  <si>
    <t>FUGA-103-2021</t>
  </si>
  <si>
    <t>FUGA-104-2021</t>
  </si>
  <si>
    <t>FUGA-105-2021</t>
  </si>
  <si>
    <t>FUGA-106-2021</t>
  </si>
  <si>
    <t>FUGA-107-2021</t>
  </si>
  <si>
    <t>FUGA-108-2021</t>
  </si>
  <si>
    <t>FUGA-109-2021</t>
  </si>
  <si>
    <t>FUGA-CD-97-2021</t>
  </si>
  <si>
    <t>FUGA-CD-98-2021</t>
  </si>
  <si>
    <t>FUGA-SASI-85-2021</t>
  </si>
  <si>
    <t>Contrato de Prestación de Servicios</t>
  </si>
  <si>
    <t>FUGA-CD-104-2021</t>
  </si>
  <si>
    <t>FUGA-CD-103-2021</t>
  </si>
  <si>
    <t>FUGA-CD-102-2021</t>
  </si>
  <si>
    <t>FUGA-CD-105-2021</t>
  </si>
  <si>
    <t>FUGA-CD-106-2021</t>
  </si>
  <si>
    <t>ORDEN DE COMPRA N° 69923</t>
  </si>
  <si>
    <t>ORDEN DE COMPRA N° 69925</t>
  </si>
  <si>
    <t>ORDEN DE COMPRA N° 69926</t>
  </si>
  <si>
    <t>ORDEN DE COMPRA N° 69927</t>
  </si>
  <si>
    <t>ORDEN DE COMPRA N° 69924</t>
  </si>
  <si>
    <t>ORDEN DE COMPRA N° 69928</t>
  </si>
  <si>
    <t>FUGA-CD-107-2021</t>
  </si>
  <si>
    <t>FUGA-PMC-100-2021</t>
  </si>
  <si>
    <t>Compraventa</t>
  </si>
  <si>
    <t xml:space="preserve">DAVID HUMBERTO DELGADO RODRIGUEZ </t>
  </si>
  <si>
    <t>CAROL VIVIANA ACOSTA MOSQUERA 
TALENTO NO PALANCA</t>
  </si>
  <si>
    <t>JUANA YADIRA OSORIO MERCHA</t>
  </si>
  <si>
    <t>EFORCERS S.A</t>
  </si>
  <si>
    <t>CELMY LTDA</t>
  </si>
  <si>
    <t>SPARTA SHOES SAS</t>
  </si>
  <si>
    <t>UNION TEMPORAL HERMANOS BLANCO</t>
  </si>
  <si>
    <t>YUBARTA SAS</t>
  </si>
  <si>
    <t>LADOINSA LABORES DOTACIONES INDUSTRIALES S.A.S</t>
  </si>
  <si>
    <t>NUEVA TRANSPORTADORA SIGLO XXI SAS</t>
  </si>
  <si>
    <t>DELTA PUBLICIDAD INFLABLES LTDA</t>
  </si>
  <si>
    <t>TANDEM SAS</t>
  </si>
  <si>
    <t>EMMANUEL ALEJANDRO UPEGUI CASTRO TALENTO NO PALANCA</t>
  </si>
  <si>
    <t xml:space="preserve">TOP GUARD LTDA </t>
  </si>
  <si>
    <t>Comunicaciones.fi@otis.com</t>
  </si>
  <si>
    <t>swatproducciones@gmail.com</t>
  </si>
  <si>
    <t>exi-revolledo@hotmail.com</t>
  </si>
  <si>
    <t xml:space="preserve">diana.herrera@puntocardinal.com, contabilidad@puntocardinal.com
</t>
  </si>
  <si>
    <t>alegreiff@gmail.com</t>
  </si>
  <si>
    <t>dj_martinez@outlook.com</t>
  </si>
  <si>
    <t xml:space="preserve">kikusalexis@yahoo.com
</t>
  </si>
  <si>
    <t>ruidosur@yahoo.com</t>
  </si>
  <si>
    <t>tandem@tandemweb.com</t>
  </si>
  <si>
    <t>eupegui28@gmail.com</t>
  </si>
  <si>
    <t>gerencia@top-guard.co / dir.comercial@top-guard.co</t>
  </si>
  <si>
    <t>natikafajardo@gmail.com</t>
  </si>
  <si>
    <t>santiagopinerua@gmail.com</t>
  </si>
  <si>
    <t>daviddelgado@daviddelgadoarquitectos.com</t>
  </si>
  <si>
    <t>carolviva84@gmail.com</t>
  </si>
  <si>
    <t>juanitayosme@hotmail.com</t>
  </si>
  <si>
    <t>licitaciones@eforcers.com</t>
  </si>
  <si>
    <t xml:space="preserve">celmyltda@celmyltda.com
</t>
  </si>
  <si>
    <t>spartashoes@hotmail.com</t>
  </si>
  <si>
    <t>uthermanosblanco@gmail.com.</t>
  </si>
  <si>
    <t>licitaciones@yubarta.com</t>
  </si>
  <si>
    <t xml:space="preserve">
licitaciones.ladoinsa@gmail.com</t>
  </si>
  <si>
    <t>nts21ltda@hotmail.com</t>
  </si>
  <si>
    <t>info@inflablesdelta.com</t>
  </si>
  <si>
    <t>Turbaco-Bolivar</t>
  </si>
  <si>
    <t>Pitalito-Huila</t>
  </si>
  <si>
    <t>Cine y Television</t>
  </si>
  <si>
    <t>Artes Plasticas y Visuales</t>
  </si>
  <si>
    <t>Artes Platicas</t>
  </si>
  <si>
    <t>comunicación social</t>
  </si>
  <si>
    <t>LICENCIATURA EN EDUCACION BASICA CON ENFASIS EN CIENCIAS SOCIALES</t>
  </si>
  <si>
    <t>Estudios en Artes Musicales</t>
  </si>
  <si>
    <t>Contratar a titulo de Arrendamiento una bodega para los archivos de conservacion temporal de la Fundacion Gilberto Alzate Avendaño</t>
  </si>
  <si>
    <t>Prestar los servicios profesionales para realizar las gestiones de divulgacion en medios masivos de comunicacion de los programas y proyectos asociados al proyecto de inversion N° 7674 Denominado "Desarrollo del Bronx Distrito Creativo en Bogota.</t>
  </si>
  <si>
    <t>Prestar el servicio integral de vigilancia y seguridad privada para todos los bienes muebles e inmuebles de propiedad y/o tenencia de la Fundacion Gilberto Alzate Avendaño</t>
  </si>
  <si>
    <t>Prestar los servicios de apoyo a la Fundacion Gilberto Alzate Avendaño en los procesos de planeacion estrategica desarrollados desde la gestion misional de la Subdireccion Artisitica y Cultural.</t>
  </si>
  <si>
    <t>Prestar los servicios profesionales a la Direccion General de la Fundacion Gilberto Alzate Avendaño en el desarrollo seguimiento y orientacion de los procesos estrategicos, administrativos y misionales de la entidad, asi como la articulacion interinstitucional con entidades publicas y privadas-</t>
  </si>
  <si>
    <t>Prestar los servicios profesionales a la Fundacion Gilberto Alzate Avendaño en la articulacion y elaboracion de insumos requeridos en el marco de las actividades de coordinacion institucional en la definicion del ente gestor del Plan Especial de manejo y Proteccion .PEMP del centro Historico de Bogota D.C.</t>
  </si>
  <si>
    <t>Prestar los servicios profesionales a la Oficina Asesora de Planeación de la Fundacion Gilberto Alzate Avendaño en la implementacion de la estrategia de gestion del conocimiento e innovacion.</t>
  </si>
  <si>
    <t>Adquirir a titulo de compraventa la renovacion de licencias google para los funcionarios de la Fundacion</t>
  </si>
  <si>
    <t>Adquisicion de ropa de labor para funcionarios de la Fundacion Gilberto Alzate Avendaño- Vestuario dama.</t>
  </si>
  <si>
    <t>Adquisicion de ropa de labor para funcionarios de la Fundacion Gilberto Alzate Avendaño- Calzado Masculino.</t>
  </si>
  <si>
    <t>Adquisicion de ropa de labor para funcionarios de la Fundacion Gilberto Alzate Avendaño- Calzado Dama.</t>
  </si>
  <si>
    <t>Adquisicion de ropa de labor para funcionarios de la Fundacion Gilberto Alzate Avendaño- Vestuario Caballero.</t>
  </si>
  <si>
    <t>Prestar el servicio integral de aseo y cafetería para las instalaciones de la Fundación Gilberto Alzate Avendaño</t>
  </si>
  <si>
    <t>Contratar a titulo de arrendamiento una bodega especializada para garantizar el almacenamiento y la conservacion de obras de arte pertenencientes al inventario de la Fundacion Gilberto Alzate Avendaño.</t>
  </si>
  <si>
    <t>Adquirir en calidad de compraventa, pantalla inflable segun las especificaciones del anexo tecnico del proceso, para fortalecer la estrategia de circulacion artistica adelantada por la Subdireccion Artistica y Cultural en medios Alternativos.</t>
  </si>
  <si>
    <t>Servicios de alquiler o
arrendamiento con o sin opción de
compra relativos a bienes inmuebles
no residenciales propios o
arrendados</t>
  </si>
  <si>
    <t>Servicios de protección (guardas de
seguridad)</t>
  </si>
  <si>
    <t>Dotación (prendas de vestir y
calzado)</t>
  </si>
  <si>
    <t>Servicios de alquiler o arrendamiento con o sin opción de compra relativos a bienes inmuebles no residenciales propios o arrendados</t>
  </si>
  <si>
    <t>r131020202020201</t>
  </si>
  <si>
    <t>R1310202010106</t>
  </si>
  <si>
    <t>R131020202020201</t>
  </si>
  <si>
    <t>R131020202030501</t>
  </si>
  <si>
    <t xml:space="preserve">https://community.secop.gov.co/Public/Tendering/ContractNoticePhases/View?PPI=CO1.PPI.13111514&amp;isFromPublicArea=True&amp;isModal=False
</t>
  </si>
  <si>
    <t xml:space="preserve">https://community.secop.gov.co/Public/Tendering/ContractNoticePhases/View?PPI=CO1.PPI.13149704&amp;isFromPublicArea=True&amp;isModal=False
</t>
  </si>
  <si>
    <t xml:space="preserve">https://community.secop.gov.co/Public/Tendering/ContractNoticePhases/View?PPI=CO1.PPI.12601124&amp;isFromPublicArea=True&amp;isModal=False
</t>
  </si>
  <si>
    <t xml:space="preserve">https://community.secop.gov.co/Public/Tendering/ContractNoticePhases/View?PPI=CO1.PPI.13346704&amp;isFromPublicArea=True&amp;isModal=False
</t>
  </si>
  <si>
    <t xml:space="preserve">https://community.secop.gov.co/Public/Tendering/ContractNoticePhases/View?PPI=CO1.PPI.13345917&amp;isFromPublicArea=True&amp;isModal=False
</t>
  </si>
  <si>
    <t xml:space="preserve">https://community.secop.gov.co/Public/Tendering/ContractNoticePhases/View?PPI=CO1.PPI.13353656&amp;isFromPublicArea=True&amp;isModal=False
</t>
  </si>
  <si>
    <t xml:space="preserve">https://community.secop.gov.co/Public/Tendering/ContractNoticePhases/View?PPI=CO1.PPI.13360167&amp;isFromPublicArea=True&amp;isModal=False
</t>
  </si>
  <si>
    <t xml:space="preserve">https://community.secop.gov.co/Public/Tendering/ContractNoticePhases/View?PPI=CO1.PPI.13432401&amp;isFromPublicArea=True&amp;isModal=False
</t>
  </si>
  <si>
    <t>https://www.colombiacompra.gov.co/tienda-virtual-del-estado-colombiano/ordenes-compra/69923</t>
  </si>
  <si>
    <t>https://www.colombiacompra.gov.co/tienda-virtual-del-estado-colombiano/ordenes-compra/69925</t>
  </si>
  <si>
    <t>https://www.colombiacompra.gov.co/tienda-virtual-del-estado-colombiano/ordenes-compra/69926</t>
  </si>
  <si>
    <t>https://www.colombiacompra.gov.co/tienda-virtual-del-estado-colombiano/ordenes-compra/69927</t>
  </si>
  <si>
    <t>https://www.colombiacompra.gov.co/tienda-virtual-del-estado-colombiano/ordenes-compra/69924</t>
  </si>
  <si>
    <t>https://www.colombiacompra.gov.co/tienda-virtual-del-estado-colombiano/ordenes-compra/69928</t>
  </si>
  <si>
    <t xml:space="preserve">https://community.secop.gov.co/Public/Tendering/ContractNoticePhases/View?PPI=CO1.PPI.13471643&amp;isFromPublicArea=True&amp;isModal=False
</t>
  </si>
  <si>
    <t xml:space="preserve">https://community.secop.gov.co/Public/Tendering/ContractNoticePhases/View?PPI=CO1.PPI.13246034&amp;isFromPublicArea=True&amp;isModal=False
</t>
  </si>
  <si>
    <t>2 2. Selección abreviada por Subasta Inversa</t>
  </si>
  <si>
    <t>Acuerdo Marco</t>
  </si>
  <si>
    <t>FUGA-CMA-91-2021</t>
  </si>
  <si>
    <t>FUGA-110-2021</t>
  </si>
  <si>
    <t>FUGA-CD-108-2021</t>
  </si>
  <si>
    <t>FUGA-111-2021</t>
  </si>
  <si>
    <t>FUGA-112-2021</t>
  </si>
  <si>
    <t>FUGA-113-2021</t>
  </si>
  <si>
    <t>FUGA-114-2021</t>
  </si>
  <si>
    <t>FUGA-115-2021</t>
  </si>
  <si>
    <t>FUGA-116-2021</t>
  </si>
  <si>
    <t>FUGA-117-2021</t>
  </si>
  <si>
    <t>FUGA-118-2021</t>
  </si>
  <si>
    <t>FUGA-119-2021</t>
  </si>
  <si>
    <t>FUGA-120-2021</t>
  </si>
  <si>
    <t>FUGA-122-2021</t>
  </si>
  <si>
    <t>FUGA-123-2021</t>
  </si>
  <si>
    <t>FUGA-124-2021</t>
  </si>
  <si>
    <t>FUGA-125-2021</t>
  </si>
  <si>
    <t>FUGA-126-2021</t>
  </si>
  <si>
    <t>FUGA-127-2021</t>
  </si>
  <si>
    <t>FUGA-128-2021</t>
  </si>
  <si>
    <t>FUGA-129-2021</t>
  </si>
  <si>
    <t>FUGA-130-2021</t>
  </si>
  <si>
    <t>FUGA-131-2021</t>
  </si>
  <si>
    <t>FUGA-132-2021</t>
  </si>
  <si>
    <t>FUGA-133-2021</t>
  </si>
  <si>
    <t>FUGA-134-2021</t>
  </si>
  <si>
    <t>FUGA-135-2021</t>
  </si>
  <si>
    <t>FUGA-136-2021</t>
  </si>
  <si>
    <t>FUGA-137-2021</t>
  </si>
  <si>
    <t>FUGA-139-2021</t>
  </si>
  <si>
    <t>FUGA-140-2021</t>
  </si>
  <si>
    <t>FUGA-CD-109-2021</t>
  </si>
  <si>
    <t>FUGA-CD-111-2021</t>
  </si>
  <si>
    <t>FUGA-CD-112-2021</t>
  </si>
  <si>
    <t>FUGA-CD-113-2021</t>
  </si>
  <si>
    <t>FUGA-CD-114-2021</t>
  </si>
  <si>
    <t>FUGA-CD-115-2021</t>
  </si>
  <si>
    <t>FUGA-CD-116-2021</t>
  </si>
  <si>
    <t>FUGA-CD-117-2021</t>
  </si>
  <si>
    <t>FUGA-CD-119-2021</t>
  </si>
  <si>
    <t>FUGA-CD-122-2021</t>
  </si>
  <si>
    <t>FUGA-CD-118-2021</t>
  </si>
  <si>
    <t>FUGA-CD-120-2021</t>
  </si>
  <si>
    <t>FUGA-CD-121-2021</t>
  </si>
  <si>
    <t>FUGA-CD-124-2021</t>
  </si>
  <si>
    <t>FUGA-CD-126-2021</t>
  </si>
  <si>
    <t>FUGA-CD-125-2021</t>
  </si>
  <si>
    <t>FUGA-CD-127-2021</t>
  </si>
  <si>
    <t>FUGA-CD-131-2021</t>
  </si>
  <si>
    <t>FUGA-CD-129-2021</t>
  </si>
  <si>
    <t>FUGA-CD-128-2021</t>
  </si>
  <si>
    <t>FUGA-CD-132-2021</t>
  </si>
  <si>
    <t>FUGA-CD-130-2021</t>
  </si>
  <si>
    <t>FUGA-CD-134-2021</t>
  </si>
  <si>
    <t>FUGA-CD-133-2021</t>
  </si>
  <si>
    <t>FUGA-CD-136-2021</t>
  </si>
  <si>
    <t>Contrato de Seguros</t>
  </si>
  <si>
    <t>Convenio de Asociacion</t>
  </si>
  <si>
    <t>Convenio Interadministrativo</t>
  </si>
  <si>
    <t>JARGU S.A. CORREDORES DE SEGUROS</t>
  </si>
  <si>
    <t>ELIANA MERCEDES OSORIO</t>
  </si>
  <si>
    <t>SECRETARIA DISTRITAL DE RECREACION Y CULTURA Y OTROS</t>
  </si>
  <si>
    <t>ELISA KATERINE BARCENAS ASCANIO</t>
  </si>
  <si>
    <t>FUNDACION ARTERIA</t>
  </si>
  <si>
    <t xml:space="preserve">LEIDY MILENA URREGO ACOSTA </t>
  </si>
  <si>
    <t>CUADRILLA INVERSIONES SAS</t>
  </si>
  <si>
    <t>FUNDACION UNIVERSIDAD DE BOGOTA JORGE TADEO LOZANO</t>
  </si>
  <si>
    <t>EDWIN GUSTAVO DÍAZ MENDEZ</t>
  </si>
  <si>
    <t>GERARDO NEIL ECHEVERRIA</t>
  </si>
  <si>
    <t xml:space="preserve">IVAN MAURICIO PEREZ GIL </t>
  </si>
  <si>
    <t>LINA STEFANIA AREVALO SANABRIA</t>
  </si>
  <si>
    <t>MONICA PAOLA MORENO HERNANDEZ</t>
  </si>
  <si>
    <t xml:space="preserve">ELENA SALAZAR JARAMILLO </t>
  </si>
  <si>
    <t xml:space="preserve">RUTH SORAIDA CELIS DAVILA </t>
  </si>
  <si>
    <t xml:space="preserve">LEONARDO GARZON ORTIZ </t>
  </si>
  <si>
    <t>ANGGIE LORENA RAMÍREZ GAMBOA</t>
  </si>
  <si>
    <t>MARIA ANGELICA LOPEZ AHUMADA</t>
  </si>
  <si>
    <t xml:space="preserve">SECRETARIA DE RECREACION Y DEPORTES Y OTROS </t>
  </si>
  <si>
    <t>SOLEDAD EUGENIA GAMA GARCIA</t>
  </si>
  <si>
    <t xml:space="preserve">HECTOR DUVAN BARRERA PELAEZ </t>
  </si>
  <si>
    <t xml:space="preserve">SERGIO ANDRES GARZON CORZO </t>
  </si>
  <si>
    <t>jargu@jargu.com</t>
  </si>
  <si>
    <t>elianao.prensa@gmail.com</t>
  </si>
  <si>
    <t>atencion.ciudadano@scrd.gov.co</t>
  </si>
  <si>
    <t>ekbarcenas1@gmail.com</t>
  </si>
  <si>
    <t>info@fundacionarteria.org</t>
  </si>
  <si>
    <t>administrando@cuadrilla.org</t>
  </si>
  <si>
    <t>depto.contabilidad@utadeo.edu.co</t>
  </si>
  <si>
    <t>raulopezj@hotmail.com</t>
  </si>
  <si>
    <t>imperez@uniboyaca.edu.co</t>
  </si>
  <si>
    <t>arevalosanabria.l@hotmail.com</t>
  </si>
  <si>
    <t xml:space="preserve"> mpaomafee@gmail.com</t>
  </si>
  <si>
    <t>esj_2003@hotmail.com</t>
  </si>
  <si>
    <t>javier.urregovargas@gmail.com</t>
  </si>
  <si>
    <t>marangel.lopez@hotmail.com</t>
  </si>
  <si>
    <t>Garzonsergio86@gmail.com</t>
  </si>
  <si>
    <t>Soata-Boyaca</t>
  </si>
  <si>
    <t>Finanzas y negocios Internacionales</t>
  </si>
  <si>
    <t>Conservador y Restaurador de Bienes</t>
  </si>
  <si>
    <t>Prestar los servicios como corredor de seguros a la Fundación Gilberto Alzate Avendaño en el asesoramiento, la estructuración, evaluación y gestión del programa de seguros de la Entidad.</t>
  </si>
  <si>
    <t>Prestar los servicios profesionales a la Fundación Gilberto Alzate Avendaño para apoyar el desarrollo de la estrategia de comunicaciones y de medios reqeurida para el posicionamiento y divulgacion de los planes y programas adelantados en el marco de la mision institucional de la entidad.</t>
  </si>
  <si>
    <t>Aunar esfuerzos técnicos y administrativos con el fin de desarrollar acciones articuladas entre las partes orientadas a fomentar la generación y circulación de bienes y servicios culturales, así como OBJETO al fortalecimiento de los agentes de estos sectores en las localidades del Distrito Capital que hacen parte de este instrumento. ESCULTURA LOCAL 2</t>
  </si>
  <si>
    <t>Prestar los servicios profesionales para orientar los procesos de planeacion estrategica y seguimiento a indicadores que se generen en el marco de funciones de la Subdireccion para la gestion del centro de Bogota de la Fundacion Gilberto Alzate Avendaño.</t>
  </si>
  <si>
    <t>Prestar servicios profesionales a la Fundacion Gilberto Alzate Avendaño para apoyar en los procesos de conservacion integral de la coleccion de arte de la entidad.</t>
  </si>
  <si>
    <t>Prestar servicios profesionales a la Fundacion Gilberto Alzate Avendaño para apoyar en los procesos de registro, catalogacion y construccion de guiones curatoriales para la gestion de la coleccion de arte de la entidad.</t>
  </si>
  <si>
    <t>Aunar esfuerzos tecnicos, administrativos y financieros entre la Fundacion Gilberto Alzate Avendaño y la Fundacion Arteria en el desarrollo de proyectos de circulacion y formacion artistica para el fortalecimiento de los agentes del sector cultura del centro de la ciudad.</t>
  </si>
  <si>
    <t>Prestar los servicios profesionales de apoyo al proceso de gestion financiera en los temas relacionados con presupuesto</t>
  </si>
  <si>
    <t>Prestar los servicios profesionales en la elaboración de los documentos de trabajo que permitan realizar la recolección de datos, así como análisis de la información recogida y la entrega de insumos técnicos constitutivos de los lineamientos básicos para el espacio colaborativo propuesto para el Bronx Distrito Creativo</t>
  </si>
  <si>
    <t>Aunar esfuerzos tecnicos, administrativos y financieros para desarrollar un programa de formacion en emprendimiento cultural y creativo.</t>
  </si>
  <si>
    <t>Prestar los servicios profesionales a la Subdireccion de Gestion Corporativa para apoyar las actividades del proceso de gestion TIC de la entidad, en lo relacionado con el componente de infraestructura Tecnologica.</t>
  </si>
  <si>
    <t xml:space="preserve">Prestar servicios de apoyo a la Fundacion Gilberto Alzate Avendaño en el Proceso de Gestion Documental en los temas relacionados con el manejo de correspondencia y del SDQS de la entidad </t>
  </si>
  <si>
    <t>Prestar los servicios profesionales a la Oficina de Control Interno de la Fundacion Gilberto Alzate Avendaño en el desarrollo de los temas que por ley tiene asignadas la oficina de conformidad con el Plan Anual de Auditorias.</t>
  </si>
  <si>
    <t xml:space="preserve">Prestar los servicios profesionales en el proceso de Recursos Fisicos, en los temas relacionados con Gestion Ambiental </t>
  </si>
  <si>
    <t>Prestar los servicios profesionales para apoyar en temas transversales del procesos de Gestion de Talento Humano</t>
  </si>
  <si>
    <t>Prestar los servicios profesionales a la Subdireccion de Gestion Corporativa de la Fundacion Gilberto Alzate Avendaño para apoyar los temas asociados con el seguimiento y actualizacion del proyecto de inversion y de gestion interna de la Subdireccion.</t>
  </si>
  <si>
    <t>Prestar servicios profesionales a la Fundacion Gilberto Alzate Avendaño, para asesorar el componente tecnico y artisitico de los planes y programas desarrollados por la Subdireccion Artisitica y Cultural, en el marco del proyecto de inversion 7682 - Desarrollo y Fomento a las practicas artisticas y culturales para dinamizar el centro de bogota.</t>
  </si>
  <si>
    <t>Prestar servicios profesionales a la Fundacion Gilberto Alzate Avendaño para orientar la ejecucion de los procesos tecnicos y administrativos generados en el marco del portafolio de convocatorias publicas del Programa Distrital de Estimulos.</t>
  </si>
  <si>
    <t>Prestar los servicios profesionales a la Fundacion Gilberto Alzate Avendaño para orientar la gestion administrativa de la Subdireccion Artistica y Cultural.</t>
  </si>
  <si>
    <t>Prestar servicios profesionales a la Fundación Gilberto Álzate Avendaño, para asesorar las artes vivas y musicales y el fomento a su práctica, a partir de los planes y programas desarrollados por la Subdirección Artística y Cultural, en el marco del proyecto de inversión 7682 - "Desarrollo y Fomento a las prácticas artísticas y culturales para dinamizar el centro de Bogotá”</t>
  </si>
  <si>
    <t>Prestar servicios profesionales a la Fundacion Gilberto Alzate Avendaño para orientar los procesos tecnicos y misionales generados en torno del proyecto de inversion 7682 "Desarrollo y Fomento a las practicas artisticas y culturales para dinamizar el centro de Bogota"</t>
  </si>
  <si>
    <t>Prestar los servicios profesionales a la Oficina Asesora de Planeación de la Fundación Gilberto Alzate Avendaño en la programación y monitoreo de los planes operativos de orden presupuestal en el componente de inversión de la entidad.</t>
  </si>
  <si>
    <t>Prestar los servicios profesionales para apoyar en la selección de las propuestas “Es Cultura Local 2021” y seguimiento a los ganadores, así como a los convenios y contratos del proyecto 7713 “Fortalecimiento del Ecosistema de la Economía cultural y creativa del centro de Bogotá.</t>
  </si>
  <si>
    <t xml:space="preserve">Aunar esfuerzos tecnicos administrativos y Financieros con el fin de desarrollar acciones articuladas entre las partes orientadas a fomentar la generacion y circulacion de bienes y servicios culturales, artisticos y patrimoniales, asi como de fortalecimiento de los agentes de estos sectores en las localidades del Distrito Capital de acuerdo con los proyectos presentados a los fondos de desarrollo local de Martires y de santafe en el marco del proyecto Es cultural local 2021 </t>
  </si>
  <si>
    <t>Prestar servicios profesionales a la Oficina Asesora de Planeacion de la Fundacion Gilberto Alzate Avendaño en el acompañamiento a las dependencias en la formulacion y seguimiento de los proyectos de inversion de la entidad.</t>
  </si>
  <si>
    <t>Prestar los servicios profesionales a la Fundacion Gilberto Alzate Avendaño para llevar a cabo la diagramacion y diseño gráfico que se requiera en el marco de funciones de la Fundacion Gilberto Alzate Avendaño.</t>
  </si>
  <si>
    <t>pendiente de inicio</t>
  </si>
  <si>
    <t xml:space="preserve">https://community.secop.gov.co/Public/Tendering/ContractNoticePhases/View?PPI=CO1.PPI.12974011&amp;isFromPublicArea=True&amp;isModal=False
</t>
  </si>
  <si>
    <t xml:space="preserve">https://community.secop.gov.co/Public/Tendering/ContractNoticePhases/View?PPI=CO1.PPI.13551110&amp;isFromPublicArea=True&amp;isModal=False
</t>
  </si>
  <si>
    <t>https://www.contratos.gov.co/consultas/detalleProceso.do?numConstancia=21-22-26512&amp;g-recaptcha-response=03AGdBq26cuceKaSkVsK8LuqgFkz49YIrpe9upHaHRHP52tocCQGGekzcxdsiy6k7ojWN64eFo7UBJ051KNM34k2lO1ZJ_bbYx34wXsAdLtJ4wQZWKAPYd3Zllmmr6lD2Ism4ZRIfgAtBEA9JDeeh-NIYQMo899_C_kGsfvFvAOipX8Nof0Rn3EqoMMPRcb6EHg9tWwPnf8O8ZrOM1YYhsC_W7-z3fbS0AGAepmKmRHqg48w6oiOSuh4VEg0Nm5-RvIlv1BvE2TiW87ilCRvvh_ZvzbWQnV-v-ecr5EiaooFprfgcs7EFhkM5po3tCwXWi_9HGXI408vBBk0M7qhHJ0YO2ZldJPrlly_ijbLsPgISwdog3bRTPJzUR8A_SCSO5qPseKFGi8BS_C5p2GKbiZvpWkgTUXQJcLwVl1_zLlz7wIn68cUeQsumQgmCh1NsRHhKIwhjH-I_WJJvsq9oWzLutCSBTMdXhmw</t>
  </si>
  <si>
    <t xml:space="preserve">https://community.secop.gov.co/Public/Tendering/ContractNoticePhases/View?PPI=CO1.PPI.13649499&amp;isFromPublicArea=True&amp;isModal=False
</t>
  </si>
  <si>
    <t xml:space="preserve">https://community.secop.gov.co/Public/Tendering/ContractNoticePhases/View?PPI=CO1.PPI.13709316&amp;isFromPublicArea=True&amp;isModal=False
</t>
  </si>
  <si>
    <t xml:space="preserve">https://community.secop.gov.co/Public/Tendering/ContractNoticePhases/View?PPI=CO1.PPI.13730532&amp;isFromPublicArea=True&amp;isModal=False
</t>
  </si>
  <si>
    <t xml:space="preserve">https://community.secop.gov.co/Public/Tendering/ContractNoticePhases/View?PPI=CO1.PPI.13732968&amp;isFromPublicArea=True&amp;isModal=False
</t>
  </si>
  <si>
    <t xml:space="preserve">https://community.secop.gov.co/Public/Tendering/ContractNoticePhases/View?PPI=CO1.PPI.13825232&amp;isFromPublicArea=True&amp;isModal=False
</t>
  </si>
  <si>
    <t xml:space="preserve">https://community.secop.gov.co/Public/Tendering/ContractNoticePhases/View?PPI=CO1.PPI.13844184&amp;isFromPublicArea=True&amp;isModal=False
</t>
  </si>
  <si>
    <t xml:space="preserve">https://community.secop.gov.co/Public/Tendering/ContractNoticePhases/View?PPI=CO1.PPI.13862340&amp;isFromPublicArea=True&amp;isModal=False
</t>
  </si>
  <si>
    <t>https://community.secop.gov.co/Public/Tendering/ContractNoticePhases/View?PPI=CO1.PPI.13864079&amp;isFromPublicArea=True&amp;isModal=False</t>
  </si>
  <si>
    <t xml:space="preserve">https://community.secop.gov.co/Public/Tendering/ContractNoticePhases/View?PPI=CO1.PPI.13868208&amp;isFromPublicArea=True&amp;isModal=False
</t>
  </si>
  <si>
    <t xml:space="preserve">https://community.secop.gov.co/Public/Tendering/ContractNoticePhases/View?PPI=CO1.PPI.13869931&amp;isFromPublicArea=True&amp;isModal=False
</t>
  </si>
  <si>
    <t xml:space="preserve">https://community.secop.gov.co/Public/Tendering/ContractNoticePhases/View?PPI=CO1.PPI.13867394&amp;isFromPublicArea=True&amp;isModal=False
</t>
  </si>
  <si>
    <t xml:space="preserve">https://community.secop.gov.co/Public/Tendering/ContractNoticePhases/View?PPI=CO1.PPI.13868639&amp;isFromPublicArea=True&amp;isModal=False
</t>
  </si>
  <si>
    <t xml:space="preserve">https://community.secop.gov.co/Public/Tendering/ContractNoticePhases/View?PPI=CO1.PPI.13869244&amp;isFromPublicArea=True&amp;isModal=False
</t>
  </si>
  <si>
    <t xml:space="preserve">https://community.secop.gov.co/Public/Tendering/ContractNoticePhases/View?PPI=CO1.PPI.13916474&amp;isFromPublicArea=True&amp;isModal=False
</t>
  </si>
  <si>
    <t>https://community.secop.gov.co/Public/Tendering/ContractNoticePhases/View?PPI=CO1.PPI.13917452&amp;isFromPublicArea=True&amp;isModal=False</t>
  </si>
  <si>
    <t>https://community.secop.gov.co/Public/Tendering/ContractNoticePhases/View?PPI=CO1.PPI.13917653&amp;isFromPublicArea=True&amp;isModal=False</t>
  </si>
  <si>
    <t>https://community.secop.gov.co/Public/Tendering/ContractNoticePhases/View?PPI=CO1.PPI.13919534&amp;isFromPublicArea=True&amp;isModal=False</t>
  </si>
  <si>
    <t>https://community.secop.gov.co/Public/Tendering/ContractNoticePhases/View?PPI=CO1.PPI.13926263&amp;isFromPublicArea=True&amp;isModal=False</t>
  </si>
  <si>
    <t>https://community.secop.gov.co/Public/Tendering/ContractNoticePhases/View?PPI=CO1.PPI.13927542&amp;isFromPublicArea=True&amp;isModal=False</t>
  </si>
  <si>
    <t>https://community.secop.gov.co/Public/Tendering/ContractNoticePhases/View?PPI=CO1.PPI.13927949&amp;isFromPublicArea=True&amp;isModal=False</t>
  </si>
  <si>
    <t>https://community.secop.gov.co/Public/Tendering/ContractNoticePhases/View?PPI=CO1.PPI.13926492&amp;isFromPublicArea=True&amp;isModal=False</t>
  </si>
  <si>
    <t>https://community.secop.gov.co/Public/Tendering/ContractNoticePhases/View?PPI=CO1.PPI.13926414&amp;isFromPublicArea=True&amp;isModal=False</t>
  </si>
  <si>
    <t>https://www.contratos.gov.co/consultas/detalleProceso.do?numConstancia=21-22-27030&amp;g-recaptcha-response=03AGdBq25OHc9tY1f-4py-NmpyaLYgjk45VYvpgohgf9Qz4bp7mq74v2YdKJuiIBtdgoWuMCUp9djzWmSUFKzCzHAmJJnwoT-XtK6CWmAPM1zduBXfUM1jc8-MEDaz3uFLo7ZVp_C6vmWCo_659EJgNQlUW5R2JUfiNNDm32hT52uwRwmX3UzbSfRg3BbKN-jn2SmY0TBlPOI8XfDjujlZlsvoNcHzRCRtosJ4bw4ffUiJIKfdxksm4NlYqOoAu4MtDNJ0TBrdSIT81tkrm7MCQhcfdt4Yew_G1ZHq2orVSVzA38THpFHWrSb5RxrUGspwz2byVQRtmQoGPABD0J3vIcUSWRNjSsYaUI3o8NLZf3fjBDzl-6YK4yKjTebuwjdn51yY9as35A6i82IDTsHWE01vOd2kDdujvJl9_nvD_En1oOkJWbtqHIlc7mwHIVO2P5o_ZxTsUYU8j4tSgNJUhoner_7ZVa9pvg</t>
  </si>
  <si>
    <t>https://community.secop.gov.co/Public/Tendering/ContractNoticePhases/View?PPI=CO1.PPI.13935812&amp;isFromPublicArea=True&amp;isModal=False</t>
  </si>
  <si>
    <t>https://community.secop.gov.co/Public/Tendering/ContractNoticePhases/View?PPI=CO1.PPI.13934744&amp;isFromPublicArea=True&amp;isModal=False</t>
  </si>
  <si>
    <t>https://community.secop.gov.co/Public/Tendering/ContractNoticePhases/View?PPI=CO1.PPI.13937192&amp;isFromPublicArea=True&amp;isModal=False</t>
  </si>
  <si>
    <t>3 3. Concurso de méritos</t>
  </si>
  <si>
    <t>FUGA-CD-135-2021</t>
  </si>
  <si>
    <t>FUGA-PC-101-2021</t>
  </si>
  <si>
    <t>FUGA-CD-137-2021</t>
  </si>
  <si>
    <t>FUGA-CD-138-2021</t>
  </si>
  <si>
    <t>FUGA-CD-139-2021</t>
  </si>
  <si>
    <t>FUGA-LP-92-2021</t>
  </si>
  <si>
    <t>FUGA-CD-140-2021</t>
  </si>
  <si>
    <t>FUGA-CD-142-2021</t>
  </si>
  <si>
    <t>FUGA-LP-99-2021</t>
  </si>
  <si>
    <t>FUGA-CD-145-2021</t>
  </si>
  <si>
    <t>FUGA-CD-148-2021</t>
  </si>
  <si>
    <t>FUGA-PMC-141-2021</t>
  </si>
  <si>
    <t>FUGA-CD-147-2021</t>
  </si>
  <si>
    <t>ORDEN DE COMPRA N° 72681</t>
  </si>
  <si>
    <t>FUGA-CD-149-2021</t>
  </si>
  <si>
    <t>FUGA-CD-150-2021</t>
  </si>
  <si>
    <t>FUGA-CD-151-2021</t>
  </si>
  <si>
    <t>FUGA-CD-152-2021</t>
  </si>
  <si>
    <t>FUGA-CD-153-2021</t>
  </si>
  <si>
    <t>FUGA-PMC-144-2021</t>
  </si>
  <si>
    <t>FUGA-CD-146-2021.</t>
  </si>
  <si>
    <t>FUGA-CD-154-2021</t>
  </si>
  <si>
    <t>FUGA-SAMC-110-2021</t>
  </si>
  <si>
    <t>FUGA-CD-156-2021</t>
  </si>
  <si>
    <t>FUGA-PMC-155-2021</t>
  </si>
  <si>
    <t>FUGA-138-2021</t>
  </si>
  <si>
    <t>FUGA-141-2021</t>
  </si>
  <si>
    <t>FUGA-142-2021</t>
  </si>
  <si>
    <t>FUGA-143-2021</t>
  </si>
  <si>
    <t>FUGA-144-2021</t>
  </si>
  <si>
    <t>FUGA-145-2021</t>
  </si>
  <si>
    <t>FUGA-146-2021</t>
  </si>
  <si>
    <t>FUGA-147-2021</t>
  </si>
  <si>
    <t>FUGA-148-2021</t>
  </si>
  <si>
    <t>FUGA-149-2021</t>
  </si>
  <si>
    <t>FUGA-150-2021</t>
  </si>
  <si>
    <t>FUGA-151-2021</t>
  </si>
  <si>
    <t>FUGA-152-2021</t>
  </si>
  <si>
    <t>FUGA-153-2021</t>
  </si>
  <si>
    <t>FUGA-154-2021</t>
  </si>
  <si>
    <t>FUGA-155-2021</t>
  </si>
  <si>
    <t>FUGA-156-2021</t>
  </si>
  <si>
    <t>FUGA-157-2021</t>
  </si>
  <si>
    <t>FUGA-158-2021</t>
  </si>
  <si>
    <t>FUGA-159-2021</t>
  </si>
  <si>
    <t>FUGA-160-2021</t>
  </si>
  <si>
    <t>FUGA-161-2021</t>
  </si>
  <si>
    <t>FUGA-162-2021</t>
  </si>
  <si>
    <t>FUGA-163-2021</t>
  </si>
  <si>
    <t>FUGA-164-2021</t>
  </si>
  <si>
    <t>FUGA-170-2021</t>
  </si>
  <si>
    <t xml:space="preserve">Enajenación a título gratuito entre Entidades Estatales </t>
  </si>
  <si>
    <t xml:space="preserve">Contrato de Seguros  </t>
  </si>
  <si>
    <t xml:space="preserve">NANCY LILIANA SIERRA BELTRAN </t>
  </si>
  <si>
    <t xml:space="preserve">IDARTES </t>
  </si>
  <si>
    <t>RICARDO ANDRES DE LOS RIOS 
TALENTO NO PALANCA</t>
  </si>
  <si>
    <t>JHON HARLINTONG DIAZ SEGURA</t>
  </si>
  <si>
    <t>MAPFRE SEGUROS GENERALES DE COLOMBIA S.A.</t>
  </si>
  <si>
    <t>LAURA JULIETTE ARDILA MOJICA</t>
  </si>
  <si>
    <t>4 CUARTOS SAS</t>
  </si>
  <si>
    <t>ORGANIZACION TOTALL PRO SAS</t>
  </si>
  <si>
    <t>ANGELA MARIA REYES GOMEZ</t>
  </si>
  <si>
    <t>MARTHA CECILIA RAMOS</t>
  </si>
  <si>
    <t xml:space="preserve">LA PREVISORA SEGUROS </t>
  </si>
  <si>
    <t xml:space="preserve">NANCY PATRICIA TELLEZ ROJAS </t>
  </si>
  <si>
    <t>UNION TEMPORAL ESPECIALES COLOMBIA COMPRA 2020</t>
  </si>
  <si>
    <t>LUKA GUILLERMO GUTIERREZ ROJAS</t>
  </si>
  <si>
    <t>MAYIN PATRICIA FORERO LOPEZ</t>
  </si>
  <si>
    <t>JUAN CARLOS SILVA</t>
  </si>
  <si>
    <t>ANDRES FELIPE JIMENEZ FANDIÑO</t>
  </si>
  <si>
    <t>COMUNICACIONES E INFORMATICA SAS</t>
  </si>
  <si>
    <t xml:space="preserve">CANAL CAPITAL </t>
  </si>
  <si>
    <t>LEONEL ALBEIRO LOPEZ NOREÑA</t>
  </si>
  <si>
    <t>PROYECTAMOS COLOMBIA SAS</t>
  </si>
  <si>
    <t>ROGER ALEXANDER NIÑO BERNAL</t>
  </si>
  <si>
    <t>GOPHER GROUP SAS</t>
  </si>
  <si>
    <t>notificacionesjudiciales@idartes.gov.co</t>
  </si>
  <si>
    <t xml:space="preserve"> ricardo_andres1315@hotmail.com</t>
  </si>
  <si>
    <t>. sprussi@mapfre.com.co / larios@mapfre.com.co / gsjimen@mapfre.com.co
/njudiciales@mapfre.com.co</t>
  </si>
  <si>
    <t>Fete009@gmail.com</t>
  </si>
  <si>
    <t>subrepticialalala@gmail.com</t>
  </si>
  <si>
    <t>4cuartos@gmail.com</t>
  </si>
  <si>
    <t xml:space="preserve">comercial@totallpro.com
</t>
  </si>
  <si>
    <t>angelamariareyes@gmail.com</t>
  </si>
  <si>
    <t>maracas0202@hotmail.com</t>
  </si>
  <si>
    <t xml:space="preserve"> licitacionestatal@previsora.gov.co</t>
  </si>
  <si>
    <t>napatellez@gmail.com</t>
  </si>
  <si>
    <t xml:space="preserve">
gerencia@bahiaclass.com
</t>
  </si>
  <si>
    <t>erojac@hotmail.com</t>
  </si>
  <si>
    <t>lukasgutierrezr@gmail.com</t>
  </si>
  <si>
    <t>pattolopez@gmail.com</t>
  </si>
  <si>
    <t>a.jimenezfandino@hotmail.com</t>
  </si>
  <si>
    <t>COMINFOR@COMINFOR.COM / servicioalcliente@cominfor.com</t>
  </si>
  <si>
    <t>notificacionesjudiciales@canalcapital.gov.co</t>
  </si>
  <si>
    <t>proyectamoscolombiasas@gmail.com</t>
  </si>
  <si>
    <t>rogercinefot@hotmail.com</t>
  </si>
  <si>
    <t>soluciones@gophergroup.com.co</t>
  </si>
  <si>
    <t>Ingenieria de sonido</t>
  </si>
  <si>
    <t>TECNOLOGIA EN REALIZACION DE
AUDIOVISUALES Y MULTIMEDIA</t>
  </si>
  <si>
    <t>Ingenieria Electronica</t>
  </si>
  <si>
    <t>profesional en medios audiovisuales</t>
  </si>
  <si>
    <t>Entregar a título gratuito los bienes muebles de propiedad de la Fundación Gilberto Álzate Avendaño, correspondientes a los equipos tecnológicos de los programas PLATAFORMA Y CK WEB descritos en el anexo técnico del proceso, de acuerdo con lo establecido en el artículo 2.2.1.2.2.4.3. del Decreto 1082 de 2015.</t>
  </si>
  <si>
    <t>Prestar los servicios profesionales a la Fundacion Gilberto Alzate Avendaño, para apoyar la Gestion del proceso de Atencion al Ciudadano.</t>
  </si>
  <si>
    <t>Prestar los servicios de apoyo a la gestión para orientar el desarrollo y organización de los componentes técnicos de los escenarios, en los diferentes eventos realizados por la Fundación Gilberto Álzate Avendaño.</t>
  </si>
  <si>
    <t>Prestar los servicios profesionales a la Fundación Gilberto Alzate Avendaño en el mantenimiento y actualización de las herramientas informáticas del sistema de gestión documental.</t>
  </si>
  <si>
    <t>Contratar el programa de seguros para la fundacion Gilberto Alzate Avendaño</t>
  </si>
  <si>
    <t>Prestar los servicios de apoyo a la gestion como tecnico de sonido de los diferentes eventos artisticos y culturales de la Subdireccion Artistica y Cultural de la Fundacion Gilberto Alzate Avendaño.</t>
  </si>
  <si>
    <t>Prestar los servicios de apoyo a la gestión para adelantar el registro fotográfico que se requiera en el marco de funciones de la Fundación Gilberto Álzate Avendaño</t>
  </si>
  <si>
    <t>Prestar el servicio integral de operación logística requerido por la Fundación Gilberto Álzate Avendaño para la producción de los eventos artísticos y culturales realizados en el marco de su gestión misional – Grupo No. 1</t>
  </si>
  <si>
    <t>Prestar el servicio integral de operación logística requerido por la Fundación Gilberto Álzate Avendaño para la producción de los eventos artísticos y culturales realizados en el marco de su gestión misional – Grupo No. 2.</t>
  </si>
  <si>
    <t xml:space="preserve">Prestar los servicios jurídicos profesionales a la Subdirección de Gestión del Centro de Bogotá de la Fundación Gilberto Alzate Avendaño en el desarrollo de la gestión contractual, así como las demás actividades jurídicas de la dependencia. </t>
  </si>
  <si>
    <t>Contratar el programa de seguros para la Fundación Gilberto Alzate Avendaño.</t>
  </si>
  <si>
    <t xml:space="preserve">Prestar servicios profesionales a la Fundacion Gilberto Alzate Avendaño para apoyar la gestion legal y contractual generada en el marco de funciones de la Subdireccion Artistica y Cultural </t>
  </si>
  <si>
    <t>Prestar el servicio integral de transporte terrestre para la Fundación Gilberto Alzate Avendaño</t>
  </si>
  <si>
    <t>Prestar los servicios profesionales a la Fundacion Gilberto Alzate Avendaño en la mesa de ayuda de requerimientos de TI.</t>
  </si>
  <si>
    <t>Prestar los servicios de apoyo a la gestión en la producción y visualización de los eventos y actividades que adelante la Subdirección para la Gestión para el centro de Bogotá.</t>
  </si>
  <si>
    <t>Prestar los servicios de apoyo a la gestión a la Subdirección para la Gestión del Centro de Bogotá en las actividades de socialización, organización y promoción de programas culturales y artísticos con las comunidades de las Localidades de Candelaria, Santa Fé y Los Mártires.</t>
  </si>
  <si>
    <t>Prestar los servicios jurídicos profesionales a la Fundación Gilberto Alzate Avendaño, realizando el apoyo a la gestión jurídica, administrativa y documental de los trámites a cargo Oficina Asesora Jurídica.</t>
  </si>
  <si>
    <t>Mantenimiento de impresoras y de equipos de procesamiento de datos.</t>
  </si>
  <si>
    <t xml:space="preserve">Prestar servicios integrales de comunicación encaminados a apoyar el desarrollo de la estrategia de comunicaciones de la Fundación Gilberto Alzate Avendaño. </t>
  </si>
  <si>
    <t>Prestar los servicios para la aplicacion de la metodologia de mapeo y caracterizacion de agentes del ecosistema cultural y creativo que realizan sus actividades economicas en el centro de bogota (localidades de los martires, santa fe y candelaria).</t>
  </si>
  <si>
    <t>Prestar los servicios profesionales para adelantar registro audiovisual y de video que se requiera en el marco de funciones de la Fundación Gilberto Álzate Avendaño.</t>
  </si>
  <si>
    <t>Renovacion hosting pagina web</t>
  </si>
  <si>
    <t>DESARROLLO Y FOMENTO A LAS PRÁCTICAS ARTÍSTICAS Y CULTURALES PARA DINAMIZAR EL CENTRO DE BOGOTÁ</t>
  </si>
  <si>
    <t>MEJORAMIENTO Y CONSERVACIÓN DE LA INFRAESTRUCTURA CULTURAL PÚBLICA PARA EL DISFRUTE DEL CENTRO DE BOGOTÁ</t>
  </si>
  <si>
    <t>TRANSFORMACIÓN CULTURAL DE IMAGINARIOS DEL CENTRO DE BOGOTA</t>
  </si>
  <si>
    <t>Servicios de seguros contra
incendio, terremoto o sustracción</t>
  </si>
  <si>
    <t>Servicios de mantenimiento y
reparación de computadores y
equipo periférico</t>
  </si>
  <si>
    <t>Servicios de suministro de infraestructura de hosting y de tecnología de la información (TI)</t>
  </si>
  <si>
    <t>r131020202020108</t>
  </si>
  <si>
    <t>r131020202030603</t>
  </si>
  <si>
    <t>r131020202030304</t>
  </si>
  <si>
    <t xml:space="preserve">no inicio </t>
  </si>
  <si>
    <t>https://community.secop.gov.co/Public/Tendering/ContractNoticePhases/View?PPI=CO1.PPI.13935541&amp;isFromPublicArea=True&amp;isModal=False</t>
  </si>
  <si>
    <t xml:space="preserve">https://community.secop.gov.co/Public/Tendering/ContractNoticePhases/View?PPI=CO1.PPI.13957466&amp;isFromPublicArea=True&amp;isModal=False
</t>
  </si>
  <si>
    <t>https://community.secop.gov.co/Public/Tendering/ContractNoticePhases/View?PPI=CO1.PPI.14015658&amp;isFromPublicArea=True&amp;isModal=False</t>
  </si>
  <si>
    <t>https://community.secop.gov.co/Public/Tendering/ContractNoticePhases/View?PPI=CO1.PPI.14024132&amp;isFromPublicArea=True&amp;isModal=False</t>
  </si>
  <si>
    <t>https://community.secop.gov.co/Public/Tendering/ContractNoticePhases/View?PPI=CO1.PPI.14043565&amp;isFromPublicArea=True&amp;isModal=False</t>
  </si>
  <si>
    <t>https://community.secop.gov.co/Public/Tendering/ContractNoticePhases/View?PPI=CO1.PPI.13070267&amp;isFromPublicArea=True&amp;isModal=False</t>
  </si>
  <si>
    <t>https://community.secop.gov.co/Public/Tendering/ContractNoticePhases/View?PPI=CO1.PPI.14067952&amp;isFromPublicArea=True&amp;isModal=False</t>
  </si>
  <si>
    <t>https://community.secop.gov.co/Public/Tendering/ContractNoticePhases/View?PPI=CO1.PPI.14069813&amp;isFromPublicArea=True&amp;isModal=False</t>
  </si>
  <si>
    <t>https://community.secop.gov.co/Public/Tendering/ContractNoticePhases/View?PPI=CO1.PPI.13167871&amp;isFromPublicArea=True&amp;isModal=False</t>
  </si>
  <si>
    <t>https://community.secop.gov.co/Public/Tendering/ContractNoticePhases/View?PPI=CO1.PPI.14135585&amp;isFromPublicArea=True&amp;isModal=False</t>
  </si>
  <si>
    <t>https://community.secop.gov.co/Public/Tendering/ContractNoticePhases/View?PPI=CO1.PPI.14160162&amp;isFromPublicArea=True&amp;isModal=False</t>
  </si>
  <si>
    <t>https://community.secop.gov.co/Public/Tendering/ContractNoticePhases/View?PPI=CO1.PPI.14068735&amp;isFromPublicArea=True&amp;isModal=False</t>
  </si>
  <si>
    <t>https://community.secop.gov.co/Public/Tendering/ContractNoticePhases/View?PPI=CO1.PPI.14159273&amp;isFromPublicArea=True&amp;isModal=False</t>
  </si>
  <si>
    <t>https://colombiacompra.gov.co/tienda-virtual-del-estado-colombiano/ordenes-compra/72681</t>
  </si>
  <si>
    <t>https://community.secop.gov.co/Public/Tendering/ContractNoticePhases/View?PPI=CO1.PPI.14203616&amp;isFromPublicArea=True&amp;isModal=False</t>
  </si>
  <si>
    <t>https://community.secop.gov.co/Public/Tendering/ContractNoticePhases/View?PPI=CO1.PPI.14236948&amp;isFromPublicArea=True&amp;isModal=False</t>
  </si>
  <si>
    <t>https://community.secop.gov.co/Public/Tendering/ContractNoticePhases/View?PPI=CO1.PPI.14249854&amp;isFromPublicArea=True&amp;isModal=False</t>
  </si>
  <si>
    <t>https://community.secop.gov.co/Public/Tendering/ContractNoticePhases/View?PPI=CO1.PPI.14253796&amp;isFromPublicArea=True&amp;isModal=False</t>
  </si>
  <si>
    <t>https://community.secop.gov.co/Public/Tendering/ContractNoticePhases/View?PPI=CO1.PPI.14270152&amp;isFromPublicArea=True&amp;isModal=False</t>
  </si>
  <si>
    <t>https://community.secop.gov.co/Public/Tendering/ContractNoticePhases/View?PPI=CO1.PPI.14116615&amp;isFromPublicArea=True&amp;isModal=False</t>
  </si>
  <si>
    <t>https://community.secop.gov.co/Public/Tendering/ContractNoticePhases/View?PPI=CO1.PPI.14300585&amp;isFromPublicArea=True&amp;isModal=False</t>
  </si>
  <si>
    <t>https://community.secop.gov.co/Public/Tendering/ContractNoticePhases/View?PPI=CO1.PPI.14303811&amp;isFromPublicArea=True&amp;isModal=False</t>
  </si>
  <si>
    <t>https://community.secop.gov.co/Public/Tendering/ContractNoticePhases/View?PPI=CO1.PPI.13720688&amp;isFromPublicArea=True&amp;isModal=False</t>
  </si>
  <si>
    <t>https://community.secop.gov.co/Public/Tendering/ContractNoticePhases/View?PPI=CO1.PPI.14355689&amp;isFromPublicArea=True&amp;isModal=False</t>
  </si>
  <si>
    <t xml:space="preserve">https://community.secop.gov.co/Public/Tendering/ContractNoticePhases/View?PPI=CO1.PPI.14324263&amp;isFromPublicArea=True&amp;isModal=False
</t>
  </si>
  <si>
    <t>1 1. Licitación pública</t>
  </si>
  <si>
    <t>8 8. Otra</t>
  </si>
  <si>
    <t>2 2. Selección abreviada por Menor Cuantía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</si>
</sst>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A]#,##0;[Red]\-[$$-80A]#,##0"/>
    <numFmt numFmtId="165" formatCode="d&quot;. &quot;mmm&quot;. &quot;yyyy"/>
  </numFmts>
  <fonts count="12" x14ac:knownFonts="1">
    <font>
      <sz val="10"/>
      <name val="Arial"/>
      <family val="2"/>
    </font>
    <font>
      <sz val="10"/>
      <name val="Arial"/>
      <family val="2"/>
      <charset val="1"/>
    </font>
    <font>
      <b/>
      <sz val="10"/>
      <color indexed="8"/>
      <name val="Arial"/>
      <family val="2"/>
      <charset val="1"/>
    </font>
    <font>
      <u/>
      <sz val="10"/>
      <color indexed="12"/>
      <name val="Arial"/>
      <family val="2"/>
    </font>
    <font>
      <b/>
      <sz val="12"/>
      <name val="Arial"/>
      <family val="2"/>
    </font>
    <font>
      <sz val="10"/>
      <color indexed="8"/>
      <name val="Arial"/>
      <family val="2"/>
    </font>
    <font>
      <sz val="10"/>
      <color indexed="8"/>
      <name val="Arial"/>
      <family val="2"/>
      <charset val="1"/>
    </font>
    <font>
      <sz val="10"/>
      <color theme="4" tint="-0.249977111117893"/>
      <name val="Arial"/>
      <family val="2"/>
    </font>
    <font>
      <b/>
      <sz val="10"/>
      <name val="Arial"/>
      <family val="2"/>
    </font>
    <font>
      <sz val="10"/>
      <color indexed="12"/>
      <name val="Arial"/>
      <family val="2"/>
    </font>
    <font>
      <sz val="10"/>
      <name val="Arial"/>
      <family val="2"/>
    </font>
    <font>
      <sz val="8"/>
      <name val="Tahoma"/>
      <family val="2"/>
    </font>
  </fonts>
  <fills count="3">
    <fill>
      <patternFill patternType="none"/>
    </fill>
    <fill>
      <patternFill patternType="gray125"/>
    </fill>
    <fill>
      <patternFill patternType="solid">
        <fgColor indexed="9"/>
      </patternFill>
    </fill>
  </fills>
  <borders count="5">
    <border>
      <left/>
      <right/>
      <top/>
      <bottom/>
      <diagonal/>
    </border>
    <border>
      <left style="hair">
        <color indexed="8"/>
      </left>
      <right style="hair">
        <color indexed="8"/>
      </right>
      <top style="hair">
        <color indexed="8"/>
      </top>
      <bottom/>
      <diagonal/>
    </border>
    <border>
      <left style="thin">
        <color indexed="64"/>
      </left>
      <right style="thin">
        <color indexed="64"/>
      </right>
      <top style="thin">
        <color indexed="64"/>
      </top>
      <bottom style="thin">
        <color indexed="64"/>
      </bottom>
      <diagonal/>
    </border>
    <border>
      <left/>
      <right/>
      <top/>
      <bottom style="hair">
        <color indexed="8"/>
      </bottom>
      <diagonal/>
    </border>
    <border>
      <left style="thin">
        <color indexed="64"/>
      </left>
      <right style="thin">
        <color indexed="64"/>
      </right>
      <top style="thin">
        <color indexed="64"/>
      </top>
      <bottom/>
      <diagonal/>
    </border>
  </borders>
  <cellStyleXfs count="3">
    <xf numFmtId="0" fontId="0" fillId="0" borderId="0"/>
    <xf numFmtId="0" fontId="3" fillId="0" borderId="0" applyNumberFormat="0" applyFill="0" applyBorder="0" applyAlignment="0" applyProtection="0"/>
    <xf numFmtId="0" fontId="10" fillId="0" borderId="0"/>
  </cellStyleXfs>
  <cellXfs count="50">
    <xf numFmtId="0" fontId="0" fillId="0" borderId="0" xfId="0"/>
    <xf numFmtId="0" fontId="1" fillId="0" borderId="0" xfId="0" applyFont="1" applyFill="1" applyAlignment="1">
      <alignment wrapText="1"/>
    </xf>
    <xf numFmtId="0" fontId="1" fillId="0" borderId="0" xfId="0" applyFont="1" applyFill="1" applyAlignment="1">
      <alignment horizontal="center" wrapText="1"/>
    </xf>
    <xf numFmtId="0" fontId="1" fillId="0" borderId="0" xfId="0" applyFont="1" applyFill="1" applyAlignment="1">
      <alignment horizontal="left" wrapText="1"/>
    </xf>
    <xf numFmtId="164" fontId="1" fillId="0" borderId="0" xfId="0" applyNumberFormat="1" applyFont="1" applyFill="1" applyAlignment="1">
      <alignment horizontal="center" wrapText="1"/>
    </xf>
    <xf numFmtId="0" fontId="2" fillId="0" borderId="0" xfId="0" applyFont="1" applyFill="1" applyAlignment="1">
      <alignment horizont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lignment horizontal="center" wrapText="1"/>
    </xf>
    <xf numFmtId="0" fontId="2" fillId="0" borderId="1" xfId="0" applyFont="1" applyFill="1" applyBorder="1" applyAlignment="1" applyProtection="1">
      <alignment horizontal="center" vertical="center" wrapText="1"/>
    </xf>
    <xf numFmtId="0" fontId="0"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0" fillId="0" borderId="2" xfId="0" applyNumberFormat="1" applyFont="1" applyFill="1" applyBorder="1" applyAlignment="1">
      <alignment horizontal="center" vertical="center" wrapText="1"/>
    </xf>
    <xf numFmtId="1" fontId="0" fillId="0" borderId="2" xfId="0" applyNumberFormat="1" applyFill="1" applyBorder="1" applyAlignment="1">
      <alignment horizontal="center" vertical="center" wrapText="1"/>
    </xf>
    <xf numFmtId="1" fontId="1"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3" fillId="0" borderId="2" xfId="1" applyFill="1" applyBorder="1" applyAlignment="1">
      <alignment horizontal="center" vertical="center" wrapText="1"/>
    </xf>
    <xf numFmtId="165" fontId="5" fillId="0" borderId="2" xfId="0" applyNumberFormat="1" applyFont="1" applyFill="1" applyBorder="1" applyAlignment="1">
      <alignment horizontal="center" vertical="center" wrapText="1"/>
    </xf>
    <xf numFmtId="165" fontId="6" fillId="0" borderId="2" xfId="0" applyNumberFormat="1" applyFont="1" applyFill="1" applyBorder="1" applyAlignment="1">
      <alignment horizontal="center" vertical="center" wrapText="1"/>
    </xf>
    <xf numFmtId="1" fontId="5" fillId="0" borderId="2" xfId="0" applyNumberFormat="1" applyFont="1" applyFill="1" applyBorder="1" applyAlignment="1">
      <alignment horizontal="center" vertical="center" wrapText="1"/>
    </xf>
    <xf numFmtId="0" fontId="0" fillId="0" borderId="2" xfId="0" applyFont="1" applyFill="1" applyBorder="1" applyAlignment="1">
      <alignment vertical="center" wrapText="1"/>
    </xf>
    <xf numFmtId="0" fontId="1" fillId="0" borderId="2" xfId="0" applyFont="1" applyFill="1" applyBorder="1" applyAlignment="1">
      <alignment vertical="center" wrapText="1"/>
    </xf>
    <xf numFmtId="165" fontId="0" fillId="0" borderId="2" xfId="0" applyNumberFormat="1" applyFont="1" applyFill="1" applyBorder="1" applyAlignment="1">
      <alignment horizontal="center" vertical="center" wrapText="1"/>
    </xf>
    <xf numFmtId="165" fontId="1"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164" fontId="0" fillId="0" borderId="2" xfId="0" applyNumberFormat="1" applyFont="1" applyFill="1" applyBorder="1" applyAlignment="1">
      <alignment horizontal="center" vertical="center" wrapText="1"/>
    </xf>
    <xf numFmtId="0" fontId="7" fillId="0" borderId="2" xfId="0" applyFont="1" applyFill="1" applyBorder="1" applyAlignment="1">
      <alignment horizontal="center" wrapText="1"/>
    </xf>
    <xf numFmtId="0" fontId="7" fillId="0" borderId="2" xfId="0" applyNumberFormat="1" applyFont="1" applyFill="1" applyBorder="1" applyAlignment="1">
      <alignment horizontal="center" wrapText="1"/>
    </xf>
    <xf numFmtId="0" fontId="0" fillId="0" borderId="2" xfId="0" applyBorder="1" applyAlignment="1">
      <alignment horizontal="center" vertical="center" wrapText="1"/>
    </xf>
    <xf numFmtId="0" fontId="7" fillId="0" borderId="2" xfId="0" applyFont="1" applyBorder="1" applyAlignment="1">
      <alignment horizontal="center" wrapText="1"/>
    </xf>
    <xf numFmtId="165" fontId="0" fillId="0" borderId="2" xfId="0" applyNumberFormat="1" applyBorder="1" applyAlignment="1">
      <alignment horizontal="center" vertical="center" wrapText="1"/>
    </xf>
    <xf numFmtId="164" fontId="0" fillId="0" borderId="2" xfId="0" applyNumberForma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vertical="center" wrapText="1"/>
    </xf>
    <xf numFmtId="1" fontId="5" fillId="0" borderId="2" xfId="0" applyNumberFormat="1" applyFont="1" applyBorder="1" applyAlignment="1">
      <alignment horizontal="center" vertical="center" wrapText="1"/>
    </xf>
    <xf numFmtId="165" fontId="5"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1" fontId="0" fillId="0" borderId="2" xfId="0" applyNumberFormat="1" applyBorder="1" applyAlignment="1">
      <alignment horizontal="center" vertical="center" wrapText="1"/>
    </xf>
    <xf numFmtId="0" fontId="9" fillId="0" borderId="2" xfId="0" applyFont="1" applyBorder="1" applyAlignment="1">
      <alignment horizontal="center" vertical="center" wrapText="1"/>
    </xf>
    <xf numFmtId="165" fontId="1" fillId="0" borderId="2" xfId="0" applyNumberFormat="1" applyFont="1" applyBorder="1" applyAlignment="1">
      <alignment horizontal="center" vertical="center" wrapText="1"/>
    </xf>
    <xf numFmtId="165" fontId="6" fillId="0" borderId="2" xfId="0" applyNumberFormat="1" applyFont="1" applyBorder="1" applyAlignment="1">
      <alignment horizontal="center" vertical="center" wrapText="1"/>
    </xf>
    <xf numFmtId="1" fontId="1" fillId="0" borderId="2" xfId="0" applyNumberFormat="1" applyFont="1" applyBorder="1" applyAlignment="1">
      <alignment horizontal="center" vertical="center" wrapText="1"/>
    </xf>
    <xf numFmtId="0" fontId="0" fillId="0" borderId="2" xfId="0" applyBorder="1" applyAlignment="1">
      <alignment vertical="center" wrapText="1"/>
    </xf>
    <xf numFmtId="0" fontId="1" fillId="0" borderId="0" xfId="0" applyFont="1" applyAlignment="1">
      <alignment wrapText="1"/>
    </xf>
    <xf numFmtId="0" fontId="0" fillId="2" borderId="2" xfId="0" applyFill="1" applyBorder="1" applyAlignment="1" applyProtection="1">
      <alignment vertical="center"/>
      <protection locked="0"/>
    </xf>
    <xf numFmtId="1" fontId="11" fillId="0" borderId="2" xfId="2" applyNumberFormat="1" applyFont="1" applyBorder="1" applyAlignment="1">
      <alignment horizontal="center" vertical="center" wrapText="1"/>
    </xf>
    <xf numFmtId="1" fontId="11" fillId="0" borderId="4" xfId="2" applyNumberFormat="1" applyFont="1" applyBorder="1" applyAlignment="1">
      <alignment horizontal="center" vertical="center" wrapText="1"/>
    </xf>
    <xf numFmtId="0" fontId="1" fillId="0" borderId="2" xfId="0" applyFont="1" applyBorder="1" applyAlignment="1">
      <alignment horizontal="justify" vertical="center" wrapText="1"/>
    </xf>
    <xf numFmtId="164" fontId="1" fillId="0" borderId="2" xfId="0"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4" fillId="0" borderId="3" xfId="0" applyFont="1" applyFill="1" applyBorder="1" applyAlignment="1">
      <alignment horizontal="center" wrapText="1"/>
    </xf>
  </cellXfs>
  <cellStyles count="3">
    <cellStyle name="Hipervínculo" xfId="1" builtinId="8"/>
    <cellStyle name="Normal" xfId="0" builtinId="0"/>
    <cellStyle name="Normal 30" xfId="2" xr:uid="{AB3716CB-5728-4C3A-A521-DD46F76C74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balvarez@fuga.gov.co" TargetMode="External"/><Relationship Id="rId21" Type="http://schemas.openxmlformats.org/officeDocument/2006/relationships/hyperlink" Target="mailto:lsanchez@fuga.gov.co" TargetMode="External"/><Relationship Id="rId42" Type="http://schemas.openxmlformats.org/officeDocument/2006/relationships/hyperlink" Target="mailto:guinodelguinol@hotmail.com" TargetMode="External"/><Relationship Id="rId47" Type="http://schemas.openxmlformats.org/officeDocument/2006/relationships/hyperlink" Target="mailto:alegreiff@gmail.com" TargetMode="External"/><Relationship Id="rId63" Type="http://schemas.openxmlformats.org/officeDocument/2006/relationships/hyperlink" Target="mailto:nalisibej@hotmail.com" TargetMode="External"/><Relationship Id="rId68" Type="http://schemas.openxmlformats.org/officeDocument/2006/relationships/hyperlink" Target="mailto:subrepticialalala@gmail.com" TargetMode="External"/><Relationship Id="rId84" Type="http://schemas.openxmlformats.org/officeDocument/2006/relationships/hyperlink" Target="https://community.secop.gov.co/Public/Tendering/ContractNoticePhases/View?PPI=CO1.PPI.13957466&amp;isFromPublicArea=True&amp;isModal=False" TargetMode="External"/><Relationship Id="rId89" Type="http://schemas.openxmlformats.org/officeDocument/2006/relationships/hyperlink" Target="https://community.secop.gov.co/Public/Tendering/ContractNoticePhases/View?PPI=CO1.PPI.14069813&amp;isFromPublicArea=True&amp;isModal=False" TargetMode="External"/><Relationship Id="rId16" Type="http://schemas.openxmlformats.org/officeDocument/2006/relationships/hyperlink" Target="mailto:javila@fuga.gov.co" TargetMode="External"/><Relationship Id="rId107" Type="http://schemas.openxmlformats.org/officeDocument/2006/relationships/printerSettings" Target="../printerSettings/printerSettings1.bin"/><Relationship Id="rId11" Type="http://schemas.openxmlformats.org/officeDocument/2006/relationships/hyperlink" Target="mailto:destupinan@fuga.gov.co" TargetMode="External"/><Relationship Id="rId32" Type="http://schemas.openxmlformats.org/officeDocument/2006/relationships/hyperlink" Target="mailto:sgarzon@fuga.gov.co" TargetMode="External"/><Relationship Id="rId37" Type="http://schemas.openxmlformats.org/officeDocument/2006/relationships/hyperlink" Target="mailto:mramos@fuga.gov.co" TargetMode="External"/><Relationship Id="rId53" Type="http://schemas.openxmlformats.org/officeDocument/2006/relationships/hyperlink" Target="mailto:natikafajardo@gmail.com" TargetMode="External"/><Relationship Id="rId58" Type="http://schemas.openxmlformats.org/officeDocument/2006/relationships/hyperlink" Target="mailto:celmyltda@celmyltda.com" TargetMode="External"/><Relationship Id="rId74" Type="http://schemas.openxmlformats.org/officeDocument/2006/relationships/hyperlink" Target="mailto:erojac@hotmail.com" TargetMode="External"/><Relationship Id="rId79" Type="http://schemas.openxmlformats.org/officeDocument/2006/relationships/hyperlink" Target="mailto:notificacionesjudiciales@canalcapital.gov.co" TargetMode="External"/><Relationship Id="rId102" Type="http://schemas.openxmlformats.org/officeDocument/2006/relationships/hyperlink" Target="https://community.secop.gov.co/Public/Tendering/ContractNoticePhases/View?PPI=CO1.PPI.14116615&amp;isFromPublicArea=True&amp;isModal=False" TargetMode="External"/><Relationship Id="rId5" Type="http://schemas.openxmlformats.org/officeDocument/2006/relationships/hyperlink" Target="mailto:dmora@fuga.gov.co" TargetMode="External"/><Relationship Id="rId90" Type="http://schemas.openxmlformats.org/officeDocument/2006/relationships/hyperlink" Target="https://community.secop.gov.co/Public/Tendering/ContractNoticePhases/View?PPI=CO1.PPI.13167871&amp;isFromPublicArea=True&amp;isModal=False" TargetMode="External"/><Relationship Id="rId95" Type="http://schemas.openxmlformats.org/officeDocument/2006/relationships/hyperlink" Target="https://community.secop.gov.co/Public/Tendering/ContractNoticePhases/View?PPI=CO1.PPI.14159273&amp;isFromPublicArea=True&amp;isModal=False" TargetMode="External"/><Relationship Id="rId22" Type="http://schemas.openxmlformats.org/officeDocument/2006/relationships/hyperlink" Target="mailto:vmonroy@fuga.gov.co" TargetMode="External"/><Relationship Id="rId27" Type="http://schemas.openxmlformats.org/officeDocument/2006/relationships/hyperlink" Target="mailto:ourrego@fuga.gov.co" TargetMode="External"/><Relationship Id="rId43" Type="http://schemas.openxmlformats.org/officeDocument/2006/relationships/hyperlink" Target="https://community.secop.gov.co/Public/Tendering/ContractNoticePhases/View?PPI=CO1.PPI.12531719&amp;isFromPublicArea=True&amp;isModal=False" TargetMode="External"/><Relationship Id="rId48" Type="http://schemas.openxmlformats.org/officeDocument/2006/relationships/hyperlink" Target="mailto:dj_martinez@outlook.com" TargetMode="External"/><Relationship Id="rId64" Type="http://schemas.openxmlformats.org/officeDocument/2006/relationships/hyperlink" Target="mailto:notificacionesjudiciales@idartes.gov.co" TargetMode="External"/><Relationship Id="rId69" Type="http://schemas.openxmlformats.org/officeDocument/2006/relationships/hyperlink" Target="mailto:4cuartos@gmail.com" TargetMode="External"/><Relationship Id="rId80" Type="http://schemas.openxmlformats.org/officeDocument/2006/relationships/hyperlink" Target="mailto:leoleo8623@gmail.com" TargetMode="External"/><Relationship Id="rId85" Type="http://schemas.openxmlformats.org/officeDocument/2006/relationships/hyperlink" Target="https://community.secop.gov.co/Public/Tendering/ContractNoticePhases/View?PPI=CO1.PPI.14015658&amp;isFromPublicArea=True&amp;isModal=False" TargetMode="External"/><Relationship Id="rId12" Type="http://schemas.openxmlformats.org/officeDocument/2006/relationships/hyperlink" Target="mailto:jsalazar@fuga.gov.co" TargetMode="External"/><Relationship Id="rId17" Type="http://schemas.openxmlformats.org/officeDocument/2006/relationships/hyperlink" Target="mailto:mromero@fuga.gov.co" TargetMode="External"/><Relationship Id="rId33" Type="http://schemas.openxmlformats.org/officeDocument/2006/relationships/hyperlink" Target="mailto:lrodriguez@fuga.gov.co" TargetMode="External"/><Relationship Id="rId38" Type="http://schemas.openxmlformats.org/officeDocument/2006/relationships/hyperlink" Target="mailto:frodriguez@fuga.gov.co" TargetMode="External"/><Relationship Id="rId59" Type="http://schemas.openxmlformats.org/officeDocument/2006/relationships/hyperlink" Target="mailto:spartashoes@hotmail.com" TargetMode="External"/><Relationship Id="rId103" Type="http://schemas.openxmlformats.org/officeDocument/2006/relationships/hyperlink" Target="https://community.secop.gov.co/Public/Tendering/ContractNoticePhases/View?PPI=CO1.PPI.14300585&amp;isFromPublicArea=True&amp;isModal=False" TargetMode="External"/><Relationship Id="rId20" Type="http://schemas.openxmlformats.org/officeDocument/2006/relationships/hyperlink" Target="mailto:fdiaz@fuga.gov.co" TargetMode="External"/><Relationship Id="rId41" Type="http://schemas.openxmlformats.org/officeDocument/2006/relationships/hyperlink" Target="mailto:cenac@cenac.org.co" TargetMode="External"/><Relationship Id="rId54" Type="http://schemas.openxmlformats.org/officeDocument/2006/relationships/hyperlink" Target="mailto:santiagopinerua@gmail.com" TargetMode="External"/><Relationship Id="rId62" Type="http://schemas.openxmlformats.org/officeDocument/2006/relationships/hyperlink" Target="mailto:info@inflablesdelta.com" TargetMode="External"/><Relationship Id="rId70" Type="http://schemas.openxmlformats.org/officeDocument/2006/relationships/hyperlink" Target="mailto:comercial@totallpro.com" TargetMode="External"/><Relationship Id="rId75" Type="http://schemas.openxmlformats.org/officeDocument/2006/relationships/hyperlink" Target="mailto:lukasgutierrezr@gmail.com" TargetMode="External"/><Relationship Id="rId83" Type="http://schemas.openxmlformats.org/officeDocument/2006/relationships/hyperlink" Target="https://community.secop.gov.co/Public/Tendering/ContractNoticePhases/View?PPI=CO1.PPI.13935541&amp;isFromPublicArea=True&amp;isModal=False" TargetMode="External"/><Relationship Id="rId88" Type="http://schemas.openxmlformats.org/officeDocument/2006/relationships/hyperlink" Target="https://community.secop.gov.co/Public/Tendering/ContractNoticePhases/View?PPI=CO1.PPI.14067952&amp;isFromPublicArea=True&amp;isModal=False" TargetMode="External"/><Relationship Id="rId91" Type="http://schemas.openxmlformats.org/officeDocument/2006/relationships/hyperlink" Target="https://community.secop.gov.co/Public/Tendering/ContractNoticePhases/View?PPI=CO1.PPI.13167871&amp;isFromPublicArea=True&amp;isModal=False" TargetMode="External"/><Relationship Id="rId96" Type="http://schemas.openxmlformats.org/officeDocument/2006/relationships/hyperlink" Target="https://colombiacompra.gov.co/tienda-virtual-del-estado-colombiano/ordenes-compra/72681" TargetMode="External"/><Relationship Id="rId1" Type="http://schemas.openxmlformats.org/officeDocument/2006/relationships/hyperlink" Target="mailto:acastro@fuga.gov.co" TargetMode="External"/><Relationship Id="rId6" Type="http://schemas.openxmlformats.org/officeDocument/2006/relationships/hyperlink" Target="mailto:liregui@fuga.gov.co" TargetMode="External"/><Relationship Id="rId15" Type="http://schemas.openxmlformats.org/officeDocument/2006/relationships/hyperlink" Target="mailto:ntellez@fuga.gov.co" TargetMode="External"/><Relationship Id="rId23" Type="http://schemas.openxmlformats.org/officeDocument/2006/relationships/hyperlink" Target="mailto:imelo@fuga.gov.co" TargetMode="External"/><Relationship Id="rId28" Type="http://schemas.openxmlformats.org/officeDocument/2006/relationships/hyperlink" Target="mailto:ctriana@fuga.gov.co" TargetMode="External"/><Relationship Id="rId36" Type="http://schemas.openxmlformats.org/officeDocument/2006/relationships/hyperlink" Target="mailto:afajardo@fuga.gov.co" TargetMode="External"/><Relationship Id="rId49" Type="http://schemas.openxmlformats.org/officeDocument/2006/relationships/hyperlink" Target="mailto:kikusalexis@yahoo.com" TargetMode="External"/><Relationship Id="rId57" Type="http://schemas.openxmlformats.org/officeDocument/2006/relationships/hyperlink" Target="mailto:juanitayosme@hotmail.com" TargetMode="External"/><Relationship Id="rId106" Type="http://schemas.openxmlformats.org/officeDocument/2006/relationships/hyperlink" Target="https://community.secop.gov.co/Public/Tendering/ContractNoticePhases/View?PPI=CO1.PPI.14324263&amp;isFromPublicArea=True&amp;isModal=False" TargetMode="External"/><Relationship Id="rId10" Type="http://schemas.openxmlformats.org/officeDocument/2006/relationships/hyperlink" Target="mailto:arojas@fuga.gov.co" TargetMode="External"/><Relationship Id="rId31" Type="http://schemas.openxmlformats.org/officeDocument/2006/relationships/hyperlink" Target="mailto:jlopez@fuga.gov.co" TargetMode="External"/><Relationship Id="rId44" Type="http://schemas.openxmlformats.org/officeDocument/2006/relationships/hyperlink" Target="https://community.secop.gov.co/Public/Tendering/ContractNoticePhases/View?PPI=CO1.PPI.12579004&amp;isFromPublicArea=True&amp;isModal=False" TargetMode="External"/><Relationship Id="rId52" Type="http://schemas.openxmlformats.org/officeDocument/2006/relationships/hyperlink" Target="mailto:eupegui28@gmail.com" TargetMode="External"/><Relationship Id="rId60" Type="http://schemas.openxmlformats.org/officeDocument/2006/relationships/hyperlink" Target="mailto:licitaciones@yubarta.com" TargetMode="External"/><Relationship Id="rId65" Type="http://schemas.openxmlformats.org/officeDocument/2006/relationships/hyperlink" Target="mailto:djhon.har@gmail.com" TargetMode="External"/><Relationship Id="rId73" Type="http://schemas.openxmlformats.org/officeDocument/2006/relationships/hyperlink" Target="mailto:napatellez@gmail.com" TargetMode="External"/><Relationship Id="rId78" Type="http://schemas.openxmlformats.org/officeDocument/2006/relationships/hyperlink" Target="mailto:a.jimenezfandino@hotmail.com" TargetMode="External"/><Relationship Id="rId81" Type="http://schemas.openxmlformats.org/officeDocument/2006/relationships/hyperlink" Target="mailto:proyectamoscolombiasas@gmail.com" TargetMode="External"/><Relationship Id="rId86" Type="http://schemas.openxmlformats.org/officeDocument/2006/relationships/hyperlink" Target="https://community.secop.gov.co/Public/Tendering/ContractNoticePhases/View?PPI=CO1.PPI.14024132&amp;isFromPublicArea=True&amp;isModal=False" TargetMode="External"/><Relationship Id="rId94" Type="http://schemas.openxmlformats.org/officeDocument/2006/relationships/hyperlink" Target="https://community.secop.gov.co/Public/Tendering/ContractNoticePhases/View?PPI=CO1.PPI.14068735&amp;isFromPublicArea=True&amp;isModal=False" TargetMode="External"/><Relationship Id="rId99" Type="http://schemas.openxmlformats.org/officeDocument/2006/relationships/hyperlink" Target="https://community.secop.gov.co/Public/Tendering/ContractNoticePhases/View?PPI=CO1.PPI.14249854&amp;isFromPublicArea=True&amp;isModal=False" TargetMode="External"/><Relationship Id="rId101" Type="http://schemas.openxmlformats.org/officeDocument/2006/relationships/hyperlink" Target="https://community.secop.gov.co/Public/Tendering/ContractNoticePhases/View?PPI=CO1.PPI.14270152&amp;isFromPublicArea=True&amp;isModal=False" TargetMode="External"/><Relationship Id="rId4" Type="http://schemas.openxmlformats.org/officeDocument/2006/relationships/hyperlink" Target="mailto:jrussy@fuga.gov.co" TargetMode="External"/><Relationship Id="rId9" Type="http://schemas.openxmlformats.org/officeDocument/2006/relationships/hyperlink" Target="mailto:lcortes@fuga.gov.co" TargetMode="External"/><Relationship Id="rId13" Type="http://schemas.openxmlformats.org/officeDocument/2006/relationships/hyperlink" Target="mailto:auscategui@fuga.gov.co" TargetMode="External"/><Relationship Id="rId18" Type="http://schemas.openxmlformats.org/officeDocument/2006/relationships/hyperlink" Target="mailto:rsilva@ofb.gov.co" TargetMode="External"/><Relationship Id="rId39" Type="http://schemas.openxmlformats.org/officeDocument/2006/relationships/hyperlink" Target="mailto:mforero@fuga.gov.co" TargetMode="External"/><Relationship Id="rId34" Type="http://schemas.openxmlformats.org/officeDocument/2006/relationships/hyperlink" Target="mailto:rlopez@fuga.gov.co" TargetMode="External"/><Relationship Id="rId50" Type="http://schemas.openxmlformats.org/officeDocument/2006/relationships/hyperlink" Target="mailto:ruidosur@yahoo.com" TargetMode="External"/><Relationship Id="rId55" Type="http://schemas.openxmlformats.org/officeDocument/2006/relationships/hyperlink" Target="mailto:daviddelgado@daviddelgadoarquitectos.com" TargetMode="External"/><Relationship Id="rId76" Type="http://schemas.openxmlformats.org/officeDocument/2006/relationships/hyperlink" Target="mailto:pattolopez@gmail.com" TargetMode="External"/><Relationship Id="rId97" Type="http://schemas.openxmlformats.org/officeDocument/2006/relationships/hyperlink" Target="https://community.secop.gov.co/Public/Tendering/ContractNoticePhases/View?PPI=CO1.PPI.14203616&amp;isFromPublicArea=True&amp;isModal=False" TargetMode="External"/><Relationship Id="rId104" Type="http://schemas.openxmlformats.org/officeDocument/2006/relationships/hyperlink" Target="https://community.secop.gov.co/Public/Tendering/ContractNoticePhases/View?PPI=CO1.PPI.13720688&amp;isFromPublicArea=True&amp;isModal=False" TargetMode="External"/><Relationship Id="rId7" Type="http://schemas.openxmlformats.org/officeDocument/2006/relationships/hyperlink" Target="mailto:shernandez@fuga.gov.co" TargetMode="External"/><Relationship Id="rId71" Type="http://schemas.openxmlformats.org/officeDocument/2006/relationships/hyperlink" Target="mailto:angelamariareyes@gmail.com" TargetMode="External"/><Relationship Id="rId92" Type="http://schemas.openxmlformats.org/officeDocument/2006/relationships/hyperlink" Target="https://community.secop.gov.co/Public/Tendering/ContractNoticePhases/View?PPI=CO1.PPI.14135585&amp;isFromPublicArea=True&amp;isModal=False" TargetMode="External"/><Relationship Id="rId2" Type="http://schemas.openxmlformats.org/officeDocument/2006/relationships/hyperlink" Target="mailto:spinerua@fuga.gov.co" TargetMode="External"/><Relationship Id="rId29" Type="http://schemas.openxmlformats.org/officeDocument/2006/relationships/hyperlink" Target="mailto:bmoreno@fuga.gov.co" TargetMode="External"/><Relationship Id="rId24" Type="http://schemas.openxmlformats.org/officeDocument/2006/relationships/hyperlink" Target="mailto:lprieto@fuga.gov.co" TargetMode="External"/><Relationship Id="rId40" Type="http://schemas.openxmlformats.org/officeDocument/2006/relationships/hyperlink" Target="mailto:areyes@fuga.gov.co" TargetMode="External"/><Relationship Id="rId45" Type="http://schemas.openxmlformats.org/officeDocument/2006/relationships/hyperlink" Target="mailto:Comunicaciones.fi@otis.com" TargetMode="External"/><Relationship Id="rId66" Type="http://schemas.openxmlformats.org/officeDocument/2006/relationships/hyperlink" Target="mailto:idelbers@gmail.com" TargetMode="External"/><Relationship Id="rId87" Type="http://schemas.openxmlformats.org/officeDocument/2006/relationships/hyperlink" Target="https://community.secop.gov.co/Public/Tendering/ContractNoticePhases/View?PPI=CO1.PPI.14043565&amp;isFromPublicArea=True&amp;isModal=False" TargetMode="External"/><Relationship Id="rId61" Type="http://schemas.openxmlformats.org/officeDocument/2006/relationships/hyperlink" Target="mailto:nts21ltda@hotmail.com" TargetMode="External"/><Relationship Id="rId82" Type="http://schemas.openxmlformats.org/officeDocument/2006/relationships/hyperlink" Target="mailto:rogercinefot@hotmail.com" TargetMode="External"/><Relationship Id="rId19" Type="http://schemas.openxmlformats.org/officeDocument/2006/relationships/hyperlink" Target="mailto:ejaramillo@fuga.gov.co" TargetMode="External"/><Relationship Id="rId14" Type="http://schemas.openxmlformats.org/officeDocument/2006/relationships/hyperlink" Target="mailto:aflorez@fuga.gov.co" TargetMode="External"/><Relationship Id="rId30" Type="http://schemas.openxmlformats.org/officeDocument/2006/relationships/hyperlink" Target="mailto:dnarvaez@fuga.gov.co" TargetMode="External"/><Relationship Id="rId35" Type="http://schemas.openxmlformats.org/officeDocument/2006/relationships/hyperlink" Target="mailto:lardila@fuga.gov.co" TargetMode="External"/><Relationship Id="rId56" Type="http://schemas.openxmlformats.org/officeDocument/2006/relationships/hyperlink" Target="mailto:carolviva84@gmail.com" TargetMode="External"/><Relationship Id="rId77" Type="http://schemas.openxmlformats.org/officeDocument/2006/relationships/hyperlink" Target="mailto:juancarlossilva66@gmail.com" TargetMode="External"/><Relationship Id="rId100" Type="http://schemas.openxmlformats.org/officeDocument/2006/relationships/hyperlink" Target="https://community.secop.gov.co/Public/Tendering/ContractNoticePhases/View?PPI=CO1.PPI.14253796&amp;isFromPublicArea=True&amp;isModal=False" TargetMode="External"/><Relationship Id="rId105" Type="http://schemas.openxmlformats.org/officeDocument/2006/relationships/hyperlink" Target="https://community.secop.gov.co/Public/Tendering/ContractNoticePhases/View?PPI=CO1.PPI.14355689&amp;isFromPublicArea=True&amp;isModal=False" TargetMode="External"/><Relationship Id="rId8" Type="http://schemas.openxmlformats.org/officeDocument/2006/relationships/hyperlink" Target="mailto:ineira@fuga.gov.co" TargetMode="External"/><Relationship Id="rId51" Type="http://schemas.openxmlformats.org/officeDocument/2006/relationships/hyperlink" Target="mailto:tandem@tandemweb.com" TargetMode="External"/><Relationship Id="rId72" Type="http://schemas.openxmlformats.org/officeDocument/2006/relationships/hyperlink" Target="mailto:maracas0202@hotmail.com" TargetMode="External"/><Relationship Id="rId93" Type="http://schemas.openxmlformats.org/officeDocument/2006/relationships/hyperlink" Target="https://community.secop.gov.co/Public/Tendering/ContractNoticePhases/View?PPI=CO1.PPI.14160162&amp;isFromPublicArea=True&amp;isModal=False" TargetMode="External"/><Relationship Id="rId98" Type="http://schemas.openxmlformats.org/officeDocument/2006/relationships/hyperlink" Target="https://community.secop.gov.co/Public/Tendering/ContractNoticePhases/View?PPI=CO1.PPI.14236948&amp;isFromPublicArea=True&amp;isModal=False" TargetMode="External"/><Relationship Id="rId3" Type="http://schemas.openxmlformats.org/officeDocument/2006/relationships/hyperlink" Target="mailto:elopez@fuga.gov.co" TargetMode="External"/><Relationship Id="rId25" Type="http://schemas.openxmlformats.org/officeDocument/2006/relationships/hyperlink" Target="mailto:lgutierrez@fuga.gov.co" TargetMode="External"/><Relationship Id="rId46" Type="http://schemas.openxmlformats.org/officeDocument/2006/relationships/hyperlink" Target="mailto:exi-revolledo@hotmail.com" TargetMode="External"/><Relationship Id="rId67" Type="http://schemas.openxmlformats.org/officeDocument/2006/relationships/hyperlink" Target="mailto:Fete009@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0172"/>
  <sheetViews>
    <sheetView tabSelected="1" zoomScale="80" zoomScaleNormal="80" workbookViewId="0">
      <pane xSplit="4" ySplit="2" topLeftCell="N112" activePane="bottomRight" state="frozen"/>
      <selection pane="topRight" activeCell="N1" sqref="N1"/>
      <selection pane="bottomLeft" activeCell="A2" sqref="A2"/>
      <selection pane="bottomRight" activeCell="O112" sqref="O112"/>
    </sheetView>
  </sheetViews>
  <sheetFormatPr baseColWidth="10" defaultColWidth="11.5703125" defaultRowHeight="12.75" x14ac:dyDescent="0.2"/>
  <cols>
    <col min="1" max="1" width="28.28515625" style="2" customWidth="1"/>
    <col min="2" max="2" width="15.28515625" style="2" customWidth="1"/>
    <col min="3" max="3" width="33.140625" style="2" customWidth="1"/>
    <col min="4" max="4" width="34.140625" style="3" customWidth="1"/>
    <col min="5" max="5" width="28.28515625" style="3" customWidth="1"/>
    <col min="6" max="6" width="30.5703125" style="3" customWidth="1"/>
    <col min="7" max="7" width="28.28515625" style="3" customWidth="1"/>
    <col min="8" max="8" width="37.5703125" style="3" customWidth="1"/>
    <col min="9" max="9" width="28.140625" style="3" customWidth="1"/>
    <col min="10" max="10" width="111.5703125" style="1" customWidth="1"/>
    <col min="11" max="11" width="24.5703125" style="1" customWidth="1"/>
    <col min="12" max="12" width="33.85546875" style="1" customWidth="1"/>
    <col min="13" max="13" width="24.5703125" style="1" customWidth="1"/>
    <col min="14" max="15" width="24.5703125" style="4" customWidth="1"/>
    <col min="16" max="16" width="17.7109375" style="4" customWidth="1"/>
    <col min="17" max="17" width="22.5703125" style="4" customWidth="1"/>
    <col min="18" max="18" width="11" style="4" customWidth="1"/>
    <col min="19" max="19" width="8.7109375" style="2" customWidth="1"/>
    <col min="20" max="20" width="44" style="2" customWidth="1"/>
    <col min="21" max="21" width="36.42578125" style="1" customWidth="1"/>
    <col min="22" max="38" width="11.5703125" style="1"/>
    <col min="39" max="232" width="1" style="1" customWidth="1"/>
    <col min="233" max="16384" width="11.5703125" style="1"/>
  </cols>
  <sheetData>
    <row r="1" spans="1:21" ht="15.75" x14ac:dyDescent="0.25">
      <c r="A1" s="49" t="s">
        <v>18</v>
      </c>
      <c r="B1" s="49"/>
      <c r="C1" s="49"/>
      <c r="D1" s="49"/>
      <c r="E1" s="49"/>
      <c r="F1" s="49"/>
      <c r="G1" s="49"/>
      <c r="H1" s="49"/>
      <c r="I1" s="49"/>
      <c r="J1" s="49"/>
      <c r="K1" s="49"/>
      <c r="L1" s="49"/>
      <c r="M1" s="49"/>
      <c r="N1" s="49"/>
      <c r="O1" s="49"/>
      <c r="P1" s="49"/>
      <c r="Q1" s="49"/>
      <c r="R1" s="49"/>
      <c r="S1" s="49"/>
      <c r="T1" s="49"/>
      <c r="U1" s="49"/>
    </row>
    <row r="2" spans="1:21" s="5" customFormat="1" ht="25.7" customHeight="1" x14ac:dyDescent="0.2">
      <c r="A2" s="6" t="s">
        <v>0</v>
      </c>
      <c r="B2" s="6" t="s">
        <v>1</v>
      </c>
      <c r="C2" s="6" t="s">
        <v>2</v>
      </c>
      <c r="D2" s="6" t="s">
        <v>3</v>
      </c>
      <c r="E2" s="6" t="s">
        <v>23</v>
      </c>
      <c r="F2" s="6" t="s">
        <v>4</v>
      </c>
      <c r="G2" s="6" t="s">
        <v>5</v>
      </c>
      <c r="H2" s="6" t="s">
        <v>6</v>
      </c>
      <c r="I2" s="6" t="s">
        <v>15</v>
      </c>
      <c r="J2" s="6" t="s">
        <v>7</v>
      </c>
      <c r="K2" s="6" t="s">
        <v>8</v>
      </c>
      <c r="L2" s="6" t="s">
        <v>9</v>
      </c>
      <c r="M2" s="6" t="s">
        <v>10</v>
      </c>
      <c r="N2" s="6" t="s">
        <v>20</v>
      </c>
      <c r="O2" s="8" t="s">
        <v>48</v>
      </c>
      <c r="P2" s="6" t="s">
        <v>11</v>
      </c>
      <c r="Q2" s="6" t="s">
        <v>12</v>
      </c>
      <c r="R2" s="48" t="s">
        <v>13</v>
      </c>
      <c r="S2" s="48"/>
      <c r="T2" s="6" t="s">
        <v>19</v>
      </c>
      <c r="U2" s="7" t="s">
        <v>14</v>
      </c>
    </row>
    <row r="3" spans="1:21" s="5" customFormat="1" ht="38.25" x14ac:dyDescent="0.2">
      <c r="A3" s="27" t="s">
        <v>532</v>
      </c>
      <c r="B3" s="36" t="s">
        <v>531</v>
      </c>
      <c r="C3" s="27" t="s">
        <v>21</v>
      </c>
      <c r="D3" s="35" t="s">
        <v>530</v>
      </c>
      <c r="E3" s="15" t="s">
        <v>529</v>
      </c>
      <c r="F3" s="34">
        <v>34311</v>
      </c>
      <c r="G3" s="33">
        <f>2021-1993</f>
        <v>28</v>
      </c>
      <c r="H3" s="33" t="s">
        <v>25</v>
      </c>
      <c r="I3" s="27" t="s">
        <v>27</v>
      </c>
      <c r="J3" s="41" t="s">
        <v>528</v>
      </c>
      <c r="K3" s="27" t="s">
        <v>16</v>
      </c>
      <c r="L3" s="27" t="s">
        <v>36</v>
      </c>
      <c r="M3" s="27" t="s">
        <v>42</v>
      </c>
      <c r="N3" s="30">
        <v>81098000</v>
      </c>
      <c r="O3" s="29">
        <v>44201</v>
      </c>
      <c r="P3" s="29">
        <v>44202</v>
      </c>
      <c r="Q3" s="29">
        <v>44550</v>
      </c>
      <c r="R3" s="27" t="s">
        <v>49</v>
      </c>
      <c r="S3" s="27">
        <v>345</v>
      </c>
      <c r="T3" s="28" t="s">
        <v>527</v>
      </c>
      <c r="U3" s="27" t="s">
        <v>50</v>
      </c>
    </row>
    <row r="4" spans="1:21" s="5" customFormat="1" ht="51" x14ac:dyDescent="0.2">
      <c r="A4" s="27" t="s">
        <v>526</v>
      </c>
      <c r="B4" s="36" t="s">
        <v>525</v>
      </c>
      <c r="C4" s="27" t="s">
        <v>21</v>
      </c>
      <c r="D4" s="35" t="s">
        <v>524</v>
      </c>
      <c r="E4" s="15" t="s">
        <v>523</v>
      </c>
      <c r="F4" s="34">
        <v>31586</v>
      </c>
      <c r="G4" s="33">
        <f>2021-1986</f>
        <v>35</v>
      </c>
      <c r="H4" s="33" t="s">
        <v>522</v>
      </c>
      <c r="I4" s="27" t="s">
        <v>28</v>
      </c>
      <c r="J4" s="32" t="s">
        <v>521</v>
      </c>
      <c r="K4" s="27" t="s">
        <v>16</v>
      </c>
      <c r="L4" s="27" t="s">
        <v>37</v>
      </c>
      <c r="M4" s="31" t="s">
        <v>43</v>
      </c>
      <c r="N4" s="30">
        <v>81650000</v>
      </c>
      <c r="O4" s="29">
        <v>44202</v>
      </c>
      <c r="P4" s="29">
        <v>44203</v>
      </c>
      <c r="Q4" s="29">
        <v>44551</v>
      </c>
      <c r="R4" s="27" t="s">
        <v>49</v>
      </c>
      <c r="S4" s="27">
        <v>345</v>
      </c>
      <c r="T4" s="28" t="s">
        <v>520</v>
      </c>
      <c r="U4" s="27" t="s">
        <v>50</v>
      </c>
    </row>
    <row r="5" spans="1:21" s="5" customFormat="1" ht="51" x14ac:dyDescent="0.2">
      <c r="A5" s="27" t="s">
        <v>519</v>
      </c>
      <c r="B5" s="36" t="s">
        <v>518</v>
      </c>
      <c r="C5" s="27" t="s">
        <v>21</v>
      </c>
      <c r="D5" s="35" t="s">
        <v>517</v>
      </c>
      <c r="E5" s="15" t="s">
        <v>516</v>
      </c>
      <c r="F5" s="34">
        <v>33113</v>
      </c>
      <c r="G5" s="33">
        <f>2021-1990</f>
        <v>31</v>
      </c>
      <c r="H5" s="33" t="s">
        <v>26</v>
      </c>
      <c r="I5" s="27" t="s">
        <v>29</v>
      </c>
      <c r="J5" s="32" t="s">
        <v>515</v>
      </c>
      <c r="K5" s="27" t="s">
        <v>16</v>
      </c>
      <c r="L5" s="27" t="s">
        <v>37</v>
      </c>
      <c r="M5" s="31" t="s">
        <v>43</v>
      </c>
      <c r="N5" s="30">
        <v>87296500</v>
      </c>
      <c r="O5" s="29">
        <v>44202</v>
      </c>
      <c r="P5" s="29">
        <v>44203</v>
      </c>
      <c r="Q5" s="29">
        <v>44551</v>
      </c>
      <c r="R5" s="27" t="s">
        <v>49</v>
      </c>
      <c r="S5" s="27">
        <v>345</v>
      </c>
      <c r="T5" s="28" t="s">
        <v>514</v>
      </c>
      <c r="U5" s="27" t="s">
        <v>50</v>
      </c>
    </row>
    <row r="6" spans="1:21" s="5" customFormat="1" ht="38.25" x14ac:dyDescent="0.2">
      <c r="A6" s="27" t="s">
        <v>513</v>
      </c>
      <c r="B6" s="36" t="s">
        <v>512</v>
      </c>
      <c r="C6" s="27" t="s">
        <v>21</v>
      </c>
      <c r="D6" s="35" t="s">
        <v>511</v>
      </c>
      <c r="E6" s="15" t="s">
        <v>510</v>
      </c>
      <c r="F6" s="34">
        <v>24090</v>
      </c>
      <c r="G6" s="33">
        <f>2021-1965</f>
        <v>56</v>
      </c>
      <c r="H6" s="33" t="s">
        <v>509</v>
      </c>
      <c r="I6" s="27" t="s">
        <v>29</v>
      </c>
      <c r="J6" s="32" t="s">
        <v>508</v>
      </c>
      <c r="K6" s="27" t="s">
        <v>16</v>
      </c>
      <c r="L6" s="27" t="s">
        <v>36</v>
      </c>
      <c r="M6" s="31" t="s">
        <v>42</v>
      </c>
      <c r="N6" s="30">
        <v>185372000</v>
      </c>
      <c r="O6" s="29">
        <v>44203</v>
      </c>
      <c r="P6" s="29">
        <v>44204</v>
      </c>
      <c r="Q6" s="29">
        <v>44537</v>
      </c>
      <c r="R6" s="27" t="s">
        <v>17</v>
      </c>
      <c r="S6" s="27">
        <v>11</v>
      </c>
      <c r="T6" s="28" t="s">
        <v>507</v>
      </c>
      <c r="U6" s="27" t="s">
        <v>50</v>
      </c>
    </row>
    <row r="7" spans="1:21" s="5" customFormat="1" ht="51" x14ac:dyDescent="0.2">
      <c r="A7" s="27" t="s">
        <v>506</v>
      </c>
      <c r="B7" s="36" t="s">
        <v>505</v>
      </c>
      <c r="C7" s="27" t="s">
        <v>21</v>
      </c>
      <c r="D7" s="35" t="s">
        <v>504</v>
      </c>
      <c r="E7" s="15" t="s">
        <v>503</v>
      </c>
      <c r="F7" s="34">
        <v>33175</v>
      </c>
      <c r="G7" s="33">
        <f>2021-1990</f>
        <v>31</v>
      </c>
      <c r="H7" s="33" t="s">
        <v>25</v>
      </c>
      <c r="I7" s="27" t="s">
        <v>29</v>
      </c>
      <c r="J7" s="32" t="s">
        <v>502</v>
      </c>
      <c r="K7" s="27" t="s">
        <v>16</v>
      </c>
      <c r="L7" s="27" t="s">
        <v>37</v>
      </c>
      <c r="M7" s="31" t="s">
        <v>43</v>
      </c>
      <c r="N7" s="30">
        <v>74899500</v>
      </c>
      <c r="O7" s="29">
        <v>44203</v>
      </c>
      <c r="P7" s="29">
        <v>44204</v>
      </c>
      <c r="Q7" s="29">
        <v>44553</v>
      </c>
      <c r="R7" s="27" t="s">
        <v>49</v>
      </c>
      <c r="S7" s="27">
        <v>345</v>
      </c>
      <c r="T7" s="28" t="s">
        <v>501</v>
      </c>
      <c r="U7" s="27" t="s">
        <v>50</v>
      </c>
    </row>
    <row r="8" spans="1:21" s="5" customFormat="1" ht="51" x14ac:dyDescent="0.2">
      <c r="A8" s="31" t="s">
        <v>500</v>
      </c>
      <c r="B8" s="40" t="s">
        <v>499</v>
      </c>
      <c r="C8" s="27" t="s">
        <v>21</v>
      </c>
      <c r="D8" s="35" t="s">
        <v>498</v>
      </c>
      <c r="E8" s="15" t="s">
        <v>497</v>
      </c>
      <c r="F8" s="39">
        <v>32402</v>
      </c>
      <c r="G8" s="33">
        <f>2021-1988</f>
        <v>33</v>
      </c>
      <c r="H8" s="33" t="s">
        <v>25</v>
      </c>
      <c r="I8" s="31" t="s">
        <v>374</v>
      </c>
      <c r="J8" s="32" t="s">
        <v>496</v>
      </c>
      <c r="K8" s="31" t="s">
        <v>16</v>
      </c>
      <c r="L8" s="31" t="s">
        <v>38</v>
      </c>
      <c r="M8" s="31" t="s">
        <v>44</v>
      </c>
      <c r="N8" s="30">
        <v>40640000</v>
      </c>
      <c r="O8" s="29">
        <v>44203</v>
      </c>
      <c r="P8" s="38">
        <v>44208</v>
      </c>
      <c r="Q8" s="38">
        <v>44511</v>
      </c>
      <c r="R8" s="27" t="s">
        <v>17</v>
      </c>
      <c r="S8" s="31">
        <v>10</v>
      </c>
      <c r="T8" s="28" t="s">
        <v>495</v>
      </c>
      <c r="U8" s="27" t="s">
        <v>50</v>
      </c>
    </row>
    <row r="9" spans="1:21" s="5" customFormat="1" ht="63.75" x14ac:dyDescent="0.2">
      <c r="A9" s="27" t="s">
        <v>494</v>
      </c>
      <c r="B9" s="36" t="s">
        <v>493</v>
      </c>
      <c r="C9" s="27" t="s">
        <v>21</v>
      </c>
      <c r="D9" s="35" t="s">
        <v>492</v>
      </c>
      <c r="E9" s="15" t="s">
        <v>491</v>
      </c>
      <c r="F9" s="34">
        <v>32530</v>
      </c>
      <c r="G9" s="33">
        <f>2021-1989</f>
        <v>32</v>
      </c>
      <c r="H9" s="33" t="s">
        <v>25</v>
      </c>
      <c r="I9" s="27" t="s">
        <v>29</v>
      </c>
      <c r="J9" s="32" t="s">
        <v>490</v>
      </c>
      <c r="K9" s="27" t="s">
        <v>16</v>
      </c>
      <c r="L9" s="27" t="s">
        <v>39</v>
      </c>
      <c r="M9" s="31" t="s">
        <v>45</v>
      </c>
      <c r="N9" s="30">
        <v>73799000</v>
      </c>
      <c r="O9" s="29">
        <v>44208</v>
      </c>
      <c r="P9" s="29">
        <v>44211</v>
      </c>
      <c r="Q9" s="29">
        <v>44544</v>
      </c>
      <c r="R9" s="27" t="s">
        <v>17</v>
      </c>
      <c r="S9" s="27">
        <v>11</v>
      </c>
      <c r="T9" s="28" t="s">
        <v>489</v>
      </c>
      <c r="U9" s="27" t="s">
        <v>50</v>
      </c>
    </row>
    <row r="10" spans="1:21" s="5" customFormat="1" ht="38.25" x14ac:dyDescent="0.2">
      <c r="A10" s="27" t="s">
        <v>488</v>
      </c>
      <c r="B10" s="36" t="s">
        <v>487</v>
      </c>
      <c r="C10" s="27" t="s">
        <v>21</v>
      </c>
      <c r="D10" s="35" t="s">
        <v>486</v>
      </c>
      <c r="E10" s="15" t="s">
        <v>485</v>
      </c>
      <c r="F10" s="34">
        <v>34013</v>
      </c>
      <c r="G10" s="33">
        <f>2021-1993</f>
        <v>28</v>
      </c>
      <c r="H10" s="33" t="s">
        <v>25</v>
      </c>
      <c r="I10" s="27" t="s">
        <v>30</v>
      </c>
      <c r="J10" s="32" t="s">
        <v>484</v>
      </c>
      <c r="K10" s="27" t="s">
        <v>16</v>
      </c>
      <c r="L10" s="27" t="s">
        <v>36</v>
      </c>
      <c r="M10" s="31" t="s">
        <v>42</v>
      </c>
      <c r="N10" s="30">
        <v>51711000</v>
      </c>
      <c r="O10" s="29">
        <v>44208</v>
      </c>
      <c r="P10" s="29">
        <v>44209</v>
      </c>
      <c r="Q10" s="29">
        <v>44542</v>
      </c>
      <c r="R10" s="27" t="s">
        <v>17</v>
      </c>
      <c r="S10" s="27">
        <v>11</v>
      </c>
      <c r="T10" s="28" t="s">
        <v>483</v>
      </c>
      <c r="U10" s="27" t="s">
        <v>50</v>
      </c>
    </row>
    <row r="11" spans="1:21" s="5" customFormat="1" ht="38.25" x14ac:dyDescent="0.2">
      <c r="A11" s="27" t="s">
        <v>482</v>
      </c>
      <c r="B11" s="36" t="s">
        <v>481</v>
      </c>
      <c r="C11" s="27" t="s">
        <v>21</v>
      </c>
      <c r="D11" s="35" t="s">
        <v>480</v>
      </c>
      <c r="E11" s="15" t="s">
        <v>479</v>
      </c>
      <c r="F11" s="34">
        <v>33142</v>
      </c>
      <c r="G11" s="33">
        <f>2021-1990</f>
        <v>31</v>
      </c>
      <c r="H11" s="33" t="s">
        <v>478</v>
      </c>
      <c r="I11" s="27" t="s">
        <v>29</v>
      </c>
      <c r="J11" s="32" t="s">
        <v>477</v>
      </c>
      <c r="K11" s="27" t="s">
        <v>16</v>
      </c>
      <c r="L11" s="27" t="s">
        <v>40</v>
      </c>
      <c r="M11" s="31" t="s">
        <v>46</v>
      </c>
      <c r="N11" s="30">
        <v>89630000</v>
      </c>
      <c r="O11" s="29">
        <v>44208</v>
      </c>
      <c r="P11" s="29">
        <v>44209</v>
      </c>
      <c r="Q11" s="29">
        <v>44239</v>
      </c>
      <c r="R11" s="27" t="s">
        <v>17</v>
      </c>
      <c r="S11" s="27">
        <v>10</v>
      </c>
      <c r="T11" s="28" t="s">
        <v>476</v>
      </c>
      <c r="U11" s="27" t="s">
        <v>50</v>
      </c>
    </row>
    <row r="12" spans="1:21" s="5" customFormat="1" ht="38.25" x14ac:dyDescent="0.2">
      <c r="A12" s="27" t="s">
        <v>475</v>
      </c>
      <c r="B12" s="36" t="s">
        <v>474</v>
      </c>
      <c r="C12" s="27" t="s">
        <v>21</v>
      </c>
      <c r="D12" s="35" t="s">
        <v>473</v>
      </c>
      <c r="E12" s="15" t="s">
        <v>472</v>
      </c>
      <c r="F12" s="34">
        <v>26649</v>
      </c>
      <c r="G12" s="33">
        <f>2021-1972</f>
        <v>49</v>
      </c>
      <c r="H12" s="33" t="s">
        <v>465</v>
      </c>
      <c r="I12" s="27" t="s">
        <v>31</v>
      </c>
      <c r="J12" s="32" t="s">
        <v>471</v>
      </c>
      <c r="K12" s="27" t="s">
        <v>16</v>
      </c>
      <c r="L12" s="27" t="s">
        <v>36</v>
      </c>
      <c r="M12" s="31" t="s">
        <v>42</v>
      </c>
      <c r="N12" s="30">
        <v>84040000</v>
      </c>
      <c r="O12" s="29">
        <v>44209</v>
      </c>
      <c r="P12" s="29">
        <v>44210</v>
      </c>
      <c r="Q12" s="29">
        <v>44543</v>
      </c>
      <c r="R12" s="27" t="s">
        <v>17</v>
      </c>
      <c r="S12" s="27">
        <v>11</v>
      </c>
      <c r="T12" s="28" t="s">
        <v>470</v>
      </c>
      <c r="U12" s="27" t="s">
        <v>50</v>
      </c>
    </row>
    <row r="13" spans="1:21" s="5" customFormat="1" ht="38.25" x14ac:dyDescent="0.2">
      <c r="A13" s="27" t="s">
        <v>469</v>
      </c>
      <c r="B13" s="36" t="s">
        <v>468</v>
      </c>
      <c r="C13" s="27" t="s">
        <v>21</v>
      </c>
      <c r="D13" s="35" t="s">
        <v>467</v>
      </c>
      <c r="E13" s="15" t="s">
        <v>466</v>
      </c>
      <c r="F13" s="34">
        <v>32752</v>
      </c>
      <c r="G13" s="33">
        <f>2021-1989</f>
        <v>32</v>
      </c>
      <c r="H13" s="33" t="s">
        <v>465</v>
      </c>
      <c r="I13" s="27" t="s">
        <v>32</v>
      </c>
      <c r="J13" s="32" t="s">
        <v>464</v>
      </c>
      <c r="K13" s="27" t="s">
        <v>16</v>
      </c>
      <c r="L13" s="27" t="s">
        <v>36</v>
      </c>
      <c r="M13" s="31" t="s">
        <v>42</v>
      </c>
      <c r="N13" s="30">
        <v>67870000</v>
      </c>
      <c r="O13" s="29">
        <v>44209</v>
      </c>
      <c r="P13" s="29">
        <v>44210</v>
      </c>
      <c r="Q13" s="29">
        <v>44543</v>
      </c>
      <c r="R13" s="27" t="s">
        <v>17</v>
      </c>
      <c r="S13" s="27">
        <v>11</v>
      </c>
      <c r="T13" s="28" t="s">
        <v>463</v>
      </c>
      <c r="U13" s="27" t="s">
        <v>50</v>
      </c>
    </row>
    <row r="14" spans="1:21" s="5" customFormat="1" ht="51" x14ac:dyDescent="0.2">
      <c r="A14" s="27" t="s">
        <v>462</v>
      </c>
      <c r="B14" s="36" t="s">
        <v>461</v>
      </c>
      <c r="C14" s="27" t="s">
        <v>21</v>
      </c>
      <c r="D14" s="35" t="s">
        <v>460</v>
      </c>
      <c r="E14" s="15" t="s">
        <v>459</v>
      </c>
      <c r="F14" s="34">
        <v>19050</v>
      </c>
      <c r="G14" s="33">
        <f>2021-1952</f>
        <v>69</v>
      </c>
      <c r="H14" s="33" t="s">
        <v>25</v>
      </c>
      <c r="I14" s="27" t="s">
        <v>458</v>
      </c>
      <c r="J14" s="32" t="s">
        <v>457</v>
      </c>
      <c r="K14" s="27" t="s">
        <v>16</v>
      </c>
      <c r="L14" s="27" t="s">
        <v>38</v>
      </c>
      <c r="M14" s="31" t="s">
        <v>44</v>
      </c>
      <c r="N14" s="30">
        <v>59750000</v>
      </c>
      <c r="O14" s="29">
        <v>44211</v>
      </c>
      <c r="P14" s="29">
        <v>44214</v>
      </c>
      <c r="Q14" s="29">
        <v>44517</v>
      </c>
      <c r="R14" s="27" t="s">
        <v>17</v>
      </c>
      <c r="S14" s="27">
        <v>10</v>
      </c>
      <c r="T14" s="28" t="s">
        <v>456</v>
      </c>
      <c r="U14" s="27" t="s">
        <v>50</v>
      </c>
    </row>
    <row r="15" spans="1:21" s="5" customFormat="1" ht="38.25" x14ac:dyDescent="0.2">
      <c r="A15" s="27" t="s">
        <v>455</v>
      </c>
      <c r="B15" s="36" t="s">
        <v>454</v>
      </c>
      <c r="C15" s="27" t="s">
        <v>21</v>
      </c>
      <c r="D15" s="35" t="s">
        <v>453</v>
      </c>
      <c r="E15" s="15" t="s">
        <v>452</v>
      </c>
      <c r="F15" s="34">
        <v>30937</v>
      </c>
      <c r="G15" s="33">
        <f>2021-1984</f>
        <v>37</v>
      </c>
      <c r="H15" s="33" t="s">
        <v>451</v>
      </c>
      <c r="I15" s="27" t="s">
        <v>29</v>
      </c>
      <c r="J15" s="32" t="s">
        <v>450</v>
      </c>
      <c r="K15" s="27" t="s">
        <v>16</v>
      </c>
      <c r="L15" s="27" t="s">
        <v>36</v>
      </c>
      <c r="M15" s="31" t="s">
        <v>42</v>
      </c>
      <c r="N15" s="30">
        <v>83501000</v>
      </c>
      <c r="O15" s="29">
        <v>44214</v>
      </c>
      <c r="P15" s="29">
        <v>44215</v>
      </c>
      <c r="Q15" s="29">
        <v>44548</v>
      </c>
      <c r="R15" s="27" t="s">
        <v>17</v>
      </c>
      <c r="S15" s="27">
        <v>11</v>
      </c>
      <c r="T15" s="28" t="s">
        <v>449</v>
      </c>
      <c r="U15" s="27" t="s">
        <v>50</v>
      </c>
    </row>
    <row r="16" spans="1:21" s="5" customFormat="1" ht="38.25" x14ac:dyDescent="0.2">
      <c r="A16" s="27" t="s">
        <v>448</v>
      </c>
      <c r="B16" s="36" t="s">
        <v>447</v>
      </c>
      <c r="C16" s="27" t="s">
        <v>21</v>
      </c>
      <c r="D16" s="35" t="s">
        <v>446</v>
      </c>
      <c r="E16" s="15" t="s">
        <v>445</v>
      </c>
      <c r="F16" s="34">
        <v>34438</v>
      </c>
      <c r="G16" s="33">
        <f>2021-1994</f>
        <v>27</v>
      </c>
      <c r="H16" s="33" t="s">
        <v>25</v>
      </c>
      <c r="I16" s="27" t="s">
        <v>29</v>
      </c>
      <c r="J16" s="32" t="s">
        <v>444</v>
      </c>
      <c r="K16" s="27" t="s">
        <v>16</v>
      </c>
      <c r="L16" s="27" t="s">
        <v>36</v>
      </c>
      <c r="M16" s="31" t="s">
        <v>42</v>
      </c>
      <c r="N16" s="30">
        <v>67870000</v>
      </c>
      <c r="O16" s="29">
        <v>44214</v>
      </c>
      <c r="P16" s="29">
        <v>44215</v>
      </c>
      <c r="Q16" s="29">
        <v>44548</v>
      </c>
      <c r="R16" s="27" t="s">
        <v>17</v>
      </c>
      <c r="S16" s="27">
        <v>11</v>
      </c>
      <c r="T16" s="28" t="s">
        <v>443</v>
      </c>
      <c r="U16" s="27" t="s">
        <v>50</v>
      </c>
    </row>
    <row r="17" spans="1:21" s="5" customFormat="1" ht="38.25" x14ac:dyDescent="0.2">
      <c r="A17" s="27" t="s">
        <v>442</v>
      </c>
      <c r="B17" s="36" t="s">
        <v>441</v>
      </c>
      <c r="C17" s="27" t="s">
        <v>21</v>
      </c>
      <c r="D17" s="35" t="s">
        <v>440</v>
      </c>
      <c r="E17" s="15" t="s">
        <v>439</v>
      </c>
      <c r="F17" s="34">
        <v>31235</v>
      </c>
      <c r="G17" s="33">
        <f>2021-1985</f>
        <v>36</v>
      </c>
      <c r="H17" s="33" t="s">
        <v>438</v>
      </c>
      <c r="I17" s="27" t="s">
        <v>29</v>
      </c>
      <c r="J17" s="32" t="s">
        <v>437</v>
      </c>
      <c r="K17" s="27" t="s">
        <v>16</v>
      </c>
      <c r="L17" s="27" t="s">
        <v>36</v>
      </c>
      <c r="M17" s="31" t="s">
        <v>42</v>
      </c>
      <c r="N17" s="30">
        <v>21150000</v>
      </c>
      <c r="O17" s="29">
        <v>44214</v>
      </c>
      <c r="P17" s="29">
        <v>44215</v>
      </c>
      <c r="Q17" s="29">
        <v>44395</v>
      </c>
      <c r="R17" s="27" t="s">
        <v>17</v>
      </c>
      <c r="S17" s="27">
        <v>6</v>
      </c>
      <c r="T17" s="28" t="s">
        <v>436</v>
      </c>
      <c r="U17" s="27" t="s">
        <v>50</v>
      </c>
    </row>
    <row r="18" spans="1:21" s="5" customFormat="1" ht="38.25" x14ac:dyDescent="0.2">
      <c r="A18" s="27" t="s">
        <v>435</v>
      </c>
      <c r="B18" s="36" t="s">
        <v>434</v>
      </c>
      <c r="C18" s="27" t="s">
        <v>21</v>
      </c>
      <c r="D18" s="35" t="s">
        <v>433</v>
      </c>
      <c r="E18" s="15" t="s">
        <v>432</v>
      </c>
      <c r="F18" s="34">
        <v>26621</v>
      </c>
      <c r="G18" s="33">
        <f>2021-1972</f>
        <v>49</v>
      </c>
      <c r="H18" s="33" t="s">
        <v>25</v>
      </c>
      <c r="I18" s="27" t="s">
        <v>30</v>
      </c>
      <c r="J18" s="32" t="s">
        <v>431</v>
      </c>
      <c r="K18" s="27" t="s">
        <v>16</v>
      </c>
      <c r="L18" s="27" t="s">
        <v>36</v>
      </c>
      <c r="M18" s="31" t="s">
        <v>42</v>
      </c>
      <c r="N18" s="30">
        <v>76494000</v>
      </c>
      <c r="O18" s="29">
        <v>44214</v>
      </c>
      <c r="P18" s="29">
        <v>44216</v>
      </c>
      <c r="Q18" s="29">
        <v>44549</v>
      </c>
      <c r="R18" s="27" t="s">
        <v>17</v>
      </c>
      <c r="S18" s="27">
        <v>11</v>
      </c>
      <c r="T18" s="28" t="s">
        <v>430</v>
      </c>
      <c r="U18" s="27" t="s">
        <v>50</v>
      </c>
    </row>
    <row r="19" spans="1:21" s="5" customFormat="1" ht="38.25" x14ac:dyDescent="0.2">
      <c r="A19" s="27" t="s">
        <v>429</v>
      </c>
      <c r="B19" s="36" t="s">
        <v>428</v>
      </c>
      <c r="C19" s="27" t="s">
        <v>21</v>
      </c>
      <c r="D19" s="35" t="s">
        <v>427</v>
      </c>
      <c r="E19" s="15" t="s">
        <v>426</v>
      </c>
      <c r="F19" s="34">
        <v>24448</v>
      </c>
      <c r="G19" s="33">
        <f>2021-1966</f>
        <v>55</v>
      </c>
      <c r="H19" s="33" t="s">
        <v>25</v>
      </c>
      <c r="I19" s="27" t="s">
        <v>33</v>
      </c>
      <c r="J19" s="32" t="s">
        <v>425</v>
      </c>
      <c r="K19" s="27" t="s">
        <v>16</v>
      </c>
      <c r="L19" s="27" t="s">
        <v>36</v>
      </c>
      <c r="M19" s="31" t="s">
        <v>42</v>
      </c>
      <c r="N19" s="30">
        <v>73260000</v>
      </c>
      <c r="O19" s="29">
        <v>44214</v>
      </c>
      <c r="P19" s="29">
        <v>44215</v>
      </c>
      <c r="Q19" s="29">
        <v>44548</v>
      </c>
      <c r="R19" s="27" t="s">
        <v>17</v>
      </c>
      <c r="S19" s="27">
        <v>11</v>
      </c>
      <c r="T19" s="28" t="s">
        <v>424</v>
      </c>
      <c r="U19" s="27" t="s">
        <v>50</v>
      </c>
    </row>
    <row r="20" spans="1:21" s="5" customFormat="1" ht="38.25" x14ac:dyDescent="0.2">
      <c r="A20" s="27" t="s">
        <v>423</v>
      </c>
      <c r="B20" s="36" t="s">
        <v>422</v>
      </c>
      <c r="C20" s="27" t="s">
        <v>22</v>
      </c>
      <c r="D20" s="35" t="s">
        <v>421</v>
      </c>
      <c r="E20" s="15" t="s">
        <v>420</v>
      </c>
      <c r="F20" s="34">
        <v>29470</v>
      </c>
      <c r="G20" s="33">
        <f>2021-1980</f>
        <v>41</v>
      </c>
      <c r="H20" s="33" t="s">
        <v>375</v>
      </c>
      <c r="I20" s="27" t="s">
        <v>419</v>
      </c>
      <c r="J20" s="32" t="s">
        <v>418</v>
      </c>
      <c r="K20" s="27" t="s">
        <v>16</v>
      </c>
      <c r="L20" s="27" t="s">
        <v>40</v>
      </c>
      <c r="M20" s="31" t="s">
        <v>46</v>
      </c>
      <c r="N20" s="30">
        <v>39778333</v>
      </c>
      <c r="O20" s="29">
        <v>44214</v>
      </c>
      <c r="P20" s="29">
        <v>44216</v>
      </c>
      <c r="Q20" s="29">
        <v>44507</v>
      </c>
      <c r="R20" s="27" t="s">
        <v>49</v>
      </c>
      <c r="S20" s="27">
        <v>290</v>
      </c>
      <c r="T20" s="28" t="s">
        <v>417</v>
      </c>
      <c r="U20" s="27" t="s">
        <v>50</v>
      </c>
    </row>
    <row r="21" spans="1:21" s="5" customFormat="1" ht="51" x14ac:dyDescent="0.2">
      <c r="A21" s="27" t="s">
        <v>416</v>
      </c>
      <c r="B21" s="36" t="s">
        <v>415</v>
      </c>
      <c r="C21" s="27" t="s">
        <v>21</v>
      </c>
      <c r="D21" s="35" t="s">
        <v>414</v>
      </c>
      <c r="E21" s="15" t="s">
        <v>413</v>
      </c>
      <c r="F21" s="34">
        <v>28705</v>
      </c>
      <c r="G21" s="33">
        <f>2021-1978</f>
        <v>43</v>
      </c>
      <c r="H21" s="33" t="s">
        <v>25</v>
      </c>
      <c r="I21" s="27" t="s">
        <v>34</v>
      </c>
      <c r="J21" s="32" t="s">
        <v>412</v>
      </c>
      <c r="K21" s="27" t="s">
        <v>16</v>
      </c>
      <c r="L21" s="27" t="s">
        <v>37</v>
      </c>
      <c r="M21" s="31" t="s">
        <v>43</v>
      </c>
      <c r="N21" s="30">
        <v>42600000</v>
      </c>
      <c r="O21" s="29">
        <v>44214</v>
      </c>
      <c r="P21" s="29">
        <v>44215</v>
      </c>
      <c r="Q21" s="29">
        <v>44395</v>
      </c>
      <c r="R21" s="27" t="s">
        <v>17</v>
      </c>
      <c r="S21" s="27">
        <v>6</v>
      </c>
      <c r="T21" s="28" t="s">
        <v>411</v>
      </c>
      <c r="U21" s="27" t="s">
        <v>50</v>
      </c>
    </row>
    <row r="22" spans="1:21" s="5" customFormat="1" ht="38.25" x14ac:dyDescent="0.2">
      <c r="A22" s="27" t="s">
        <v>410</v>
      </c>
      <c r="B22" s="36" t="s">
        <v>409</v>
      </c>
      <c r="C22" s="27" t="s">
        <v>21</v>
      </c>
      <c r="D22" s="35" t="s">
        <v>408</v>
      </c>
      <c r="E22" s="15" t="s">
        <v>407</v>
      </c>
      <c r="F22" s="34">
        <v>30051</v>
      </c>
      <c r="G22" s="33">
        <f>2021-1982</f>
        <v>39</v>
      </c>
      <c r="H22" s="33" t="s">
        <v>25</v>
      </c>
      <c r="I22" s="27" t="s">
        <v>30</v>
      </c>
      <c r="J22" s="32" t="s">
        <v>406</v>
      </c>
      <c r="K22" s="27" t="s">
        <v>16</v>
      </c>
      <c r="L22" s="27" t="s">
        <v>36</v>
      </c>
      <c r="M22" s="31" t="s">
        <v>42</v>
      </c>
      <c r="N22" s="30">
        <v>98593000</v>
      </c>
      <c r="O22" s="29">
        <v>44215</v>
      </c>
      <c r="P22" s="29">
        <v>44216</v>
      </c>
      <c r="Q22" s="29">
        <v>44549</v>
      </c>
      <c r="R22" s="27" t="s">
        <v>17</v>
      </c>
      <c r="S22" s="27">
        <v>11</v>
      </c>
      <c r="T22" s="28" t="s">
        <v>405</v>
      </c>
      <c r="U22" s="27" t="s">
        <v>50</v>
      </c>
    </row>
    <row r="23" spans="1:21" s="5" customFormat="1" ht="51" x14ac:dyDescent="0.2">
      <c r="A23" s="27" t="s">
        <v>404</v>
      </c>
      <c r="B23" s="36" t="s">
        <v>403</v>
      </c>
      <c r="C23" s="27" t="s">
        <v>21</v>
      </c>
      <c r="D23" s="35" t="s">
        <v>402</v>
      </c>
      <c r="E23" s="15" t="s">
        <v>401</v>
      </c>
      <c r="F23" s="34">
        <v>32749</v>
      </c>
      <c r="G23" s="33">
        <f>2021-1989</f>
        <v>32</v>
      </c>
      <c r="H23" s="33" t="s">
        <v>25</v>
      </c>
      <c r="I23" s="27" t="s">
        <v>31</v>
      </c>
      <c r="J23" s="32" t="s">
        <v>400</v>
      </c>
      <c r="K23" s="27" t="s">
        <v>16</v>
      </c>
      <c r="L23" s="27" t="s">
        <v>38</v>
      </c>
      <c r="M23" s="31" t="s">
        <v>44</v>
      </c>
      <c r="N23" s="30">
        <v>71510000</v>
      </c>
      <c r="O23" s="29">
        <v>44215</v>
      </c>
      <c r="P23" s="29">
        <v>44217</v>
      </c>
      <c r="Q23" s="29">
        <v>44520</v>
      </c>
      <c r="R23" s="27" t="s">
        <v>17</v>
      </c>
      <c r="S23" s="27">
        <v>10</v>
      </c>
      <c r="T23" s="28" t="s">
        <v>399</v>
      </c>
      <c r="U23" s="27" t="s">
        <v>50</v>
      </c>
    </row>
    <row r="24" spans="1:21" s="5" customFormat="1" ht="51" x14ac:dyDescent="0.2">
      <c r="A24" s="27" t="s">
        <v>398</v>
      </c>
      <c r="B24" s="36" t="s">
        <v>397</v>
      </c>
      <c r="C24" s="27" t="s">
        <v>21</v>
      </c>
      <c r="D24" s="35" t="s">
        <v>396</v>
      </c>
      <c r="E24" s="15" t="s">
        <v>395</v>
      </c>
      <c r="F24" s="34">
        <v>23492</v>
      </c>
      <c r="G24" s="33">
        <f>2021-1964</f>
        <v>57</v>
      </c>
      <c r="H24" s="33" t="s">
        <v>25</v>
      </c>
      <c r="I24" s="27" t="s">
        <v>35</v>
      </c>
      <c r="J24" s="32" t="s">
        <v>394</v>
      </c>
      <c r="K24" s="27" t="s">
        <v>16</v>
      </c>
      <c r="L24" s="27" t="s">
        <v>37</v>
      </c>
      <c r="M24" s="31" t="s">
        <v>43</v>
      </c>
      <c r="N24" s="30">
        <v>45546000</v>
      </c>
      <c r="O24" s="29">
        <v>44215</v>
      </c>
      <c r="P24" s="29">
        <v>44217</v>
      </c>
      <c r="Q24" s="29">
        <v>44397</v>
      </c>
      <c r="R24" s="27" t="s">
        <v>17</v>
      </c>
      <c r="S24" s="27">
        <v>6</v>
      </c>
      <c r="T24" s="28" t="s">
        <v>393</v>
      </c>
      <c r="U24" s="27" t="s">
        <v>50</v>
      </c>
    </row>
    <row r="25" spans="1:21" s="5" customFormat="1" ht="38.25" x14ac:dyDescent="0.2">
      <c r="A25" s="27" t="s">
        <v>392</v>
      </c>
      <c r="B25" s="36" t="s">
        <v>391</v>
      </c>
      <c r="C25" s="27" t="s">
        <v>21</v>
      </c>
      <c r="D25" s="35" t="s">
        <v>390</v>
      </c>
      <c r="E25" s="15" t="s">
        <v>389</v>
      </c>
      <c r="F25" s="34">
        <v>30820</v>
      </c>
      <c r="G25" s="33">
        <f>2021-1984</f>
        <v>37</v>
      </c>
      <c r="H25" s="33" t="s">
        <v>25</v>
      </c>
      <c r="I25" s="27" t="s">
        <v>388</v>
      </c>
      <c r="J25" s="32" t="s">
        <v>387</v>
      </c>
      <c r="K25" s="27" t="s">
        <v>16</v>
      </c>
      <c r="L25" s="27" t="s">
        <v>36</v>
      </c>
      <c r="M25" s="31" t="s">
        <v>42</v>
      </c>
      <c r="N25" s="30">
        <v>49555000</v>
      </c>
      <c r="O25" s="29">
        <v>44216</v>
      </c>
      <c r="P25" s="29">
        <v>44217</v>
      </c>
      <c r="Q25" s="29">
        <v>44550</v>
      </c>
      <c r="R25" s="27" t="s">
        <v>17</v>
      </c>
      <c r="S25" s="27">
        <v>11</v>
      </c>
      <c r="T25" s="28" t="s">
        <v>386</v>
      </c>
      <c r="U25" s="27" t="s">
        <v>50</v>
      </c>
    </row>
    <row r="26" spans="1:21" s="5" customFormat="1" ht="51" x14ac:dyDescent="0.2">
      <c r="A26" s="27" t="s">
        <v>385</v>
      </c>
      <c r="B26" s="36" t="s">
        <v>384</v>
      </c>
      <c r="C26" s="27" t="s">
        <v>21</v>
      </c>
      <c r="D26" s="35" t="s">
        <v>383</v>
      </c>
      <c r="E26" s="15" t="s">
        <v>382</v>
      </c>
      <c r="F26" s="34">
        <v>30245</v>
      </c>
      <c r="G26" s="33">
        <f>2021-1982</f>
        <v>39</v>
      </c>
      <c r="H26" s="33" t="s">
        <v>25</v>
      </c>
      <c r="I26" s="27" t="s">
        <v>347</v>
      </c>
      <c r="J26" s="32" t="s">
        <v>381</v>
      </c>
      <c r="K26" s="27" t="s">
        <v>16</v>
      </c>
      <c r="L26" s="27" t="s">
        <v>38</v>
      </c>
      <c r="M26" s="31" t="s">
        <v>44</v>
      </c>
      <c r="N26" s="30">
        <v>71980000</v>
      </c>
      <c r="O26" s="29">
        <v>44216</v>
      </c>
      <c r="P26" s="29">
        <v>44217</v>
      </c>
      <c r="Q26" s="29">
        <v>44520</v>
      </c>
      <c r="R26" s="27" t="s">
        <v>17</v>
      </c>
      <c r="S26" s="27">
        <v>10</v>
      </c>
      <c r="T26" s="28" t="s">
        <v>380</v>
      </c>
      <c r="U26" s="27" t="s">
        <v>50</v>
      </c>
    </row>
    <row r="27" spans="1:21" s="5" customFormat="1" ht="38.25" x14ac:dyDescent="0.2">
      <c r="A27" s="27" t="s">
        <v>379</v>
      </c>
      <c r="B27" s="36" t="s">
        <v>378</v>
      </c>
      <c r="C27" s="27" t="s">
        <v>22</v>
      </c>
      <c r="D27" s="35" t="s">
        <v>377</v>
      </c>
      <c r="E27" s="15" t="s">
        <v>376</v>
      </c>
      <c r="F27" s="34">
        <v>32117</v>
      </c>
      <c r="G27" s="33">
        <f>2021-1987</f>
        <v>34</v>
      </c>
      <c r="H27" s="33" t="s">
        <v>375</v>
      </c>
      <c r="I27" s="27" t="s">
        <v>374</v>
      </c>
      <c r="J27" s="32" t="s">
        <v>373</v>
      </c>
      <c r="K27" s="27" t="s">
        <v>16</v>
      </c>
      <c r="L27" s="27" t="s">
        <v>41</v>
      </c>
      <c r="M27" s="31" t="s">
        <v>47</v>
      </c>
      <c r="N27" s="30">
        <v>24720000</v>
      </c>
      <c r="O27" s="29">
        <v>44216</v>
      </c>
      <c r="P27" s="29">
        <v>44218</v>
      </c>
      <c r="Q27" s="29">
        <v>44398</v>
      </c>
      <c r="R27" s="27" t="s">
        <v>17</v>
      </c>
      <c r="S27" s="27">
        <v>6</v>
      </c>
      <c r="T27" s="28" t="s">
        <v>372</v>
      </c>
      <c r="U27" s="27" t="s">
        <v>50</v>
      </c>
    </row>
    <row r="28" spans="1:21" s="5" customFormat="1" ht="38.25" x14ac:dyDescent="0.2">
      <c r="A28" s="27" t="s">
        <v>371</v>
      </c>
      <c r="B28" s="36" t="s">
        <v>370</v>
      </c>
      <c r="C28" s="27" t="s">
        <v>21</v>
      </c>
      <c r="D28" s="35" t="s">
        <v>369</v>
      </c>
      <c r="E28" s="15" t="s">
        <v>368</v>
      </c>
      <c r="F28" s="34">
        <v>29165</v>
      </c>
      <c r="G28" s="33">
        <f>2021-1979</f>
        <v>42</v>
      </c>
      <c r="H28" s="33" t="s">
        <v>367</v>
      </c>
      <c r="I28" s="27" t="s">
        <v>268</v>
      </c>
      <c r="J28" s="32" t="s">
        <v>366</v>
      </c>
      <c r="K28" s="27" t="s">
        <v>16</v>
      </c>
      <c r="L28" s="27" t="s">
        <v>36</v>
      </c>
      <c r="M28" s="31" t="s">
        <v>42</v>
      </c>
      <c r="N28" s="30">
        <v>57640000</v>
      </c>
      <c r="O28" s="29">
        <v>44217</v>
      </c>
      <c r="P28" s="29">
        <v>44218</v>
      </c>
      <c r="Q28" s="29">
        <v>44551</v>
      </c>
      <c r="R28" s="27" t="s">
        <v>17</v>
      </c>
      <c r="S28" s="27">
        <v>11</v>
      </c>
      <c r="T28" s="28" t="s">
        <v>365</v>
      </c>
      <c r="U28" s="27" t="s">
        <v>50</v>
      </c>
    </row>
    <row r="29" spans="1:21" s="5" customFormat="1" ht="51" x14ac:dyDescent="0.2">
      <c r="A29" s="27" t="s">
        <v>364</v>
      </c>
      <c r="B29" s="36" t="s">
        <v>363</v>
      </c>
      <c r="C29" s="27" t="s">
        <v>21</v>
      </c>
      <c r="D29" s="35" t="s">
        <v>362</v>
      </c>
      <c r="E29" s="15" t="s">
        <v>361</v>
      </c>
      <c r="F29" s="34">
        <v>29966</v>
      </c>
      <c r="G29" s="33">
        <f>2021-1982</f>
        <v>39</v>
      </c>
      <c r="H29" s="33" t="s">
        <v>25</v>
      </c>
      <c r="I29" s="27" t="s">
        <v>360</v>
      </c>
      <c r="J29" s="32" t="s">
        <v>359</v>
      </c>
      <c r="K29" s="27" t="s">
        <v>16</v>
      </c>
      <c r="L29" s="27" t="s">
        <v>37</v>
      </c>
      <c r="M29" s="31" t="s">
        <v>43</v>
      </c>
      <c r="N29" s="30">
        <v>31146000</v>
      </c>
      <c r="O29" s="29">
        <v>44217</v>
      </c>
      <c r="P29" s="29">
        <v>44228</v>
      </c>
      <c r="Q29" s="29">
        <v>44407</v>
      </c>
      <c r="R29" s="27" t="s">
        <v>17</v>
      </c>
      <c r="S29" s="27">
        <v>6</v>
      </c>
      <c r="T29" s="28" t="s">
        <v>358</v>
      </c>
      <c r="U29" s="27" t="s">
        <v>50</v>
      </c>
    </row>
    <row r="30" spans="1:21" s="5" customFormat="1" ht="38.25" x14ac:dyDescent="0.2">
      <c r="A30" s="27" t="s">
        <v>357</v>
      </c>
      <c r="B30" s="36" t="s">
        <v>356</v>
      </c>
      <c r="C30" s="27" t="s">
        <v>21</v>
      </c>
      <c r="D30" s="35" t="s">
        <v>355</v>
      </c>
      <c r="E30" s="15" t="s">
        <v>354</v>
      </c>
      <c r="F30" s="34">
        <v>30448</v>
      </c>
      <c r="G30" s="33">
        <f>2021-1983</f>
        <v>38</v>
      </c>
      <c r="H30" s="33" t="s">
        <v>25</v>
      </c>
      <c r="I30" s="27" t="s">
        <v>27</v>
      </c>
      <c r="J30" s="32" t="s">
        <v>353</v>
      </c>
      <c r="K30" s="27" t="s">
        <v>16</v>
      </c>
      <c r="L30" s="27" t="s">
        <v>36</v>
      </c>
      <c r="M30" s="31" t="s">
        <v>42</v>
      </c>
      <c r="N30" s="30">
        <v>84040000</v>
      </c>
      <c r="O30" s="29">
        <v>44217</v>
      </c>
      <c r="P30" s="29">
        <v>44218</v>
      </c>
      <c r="Q30" s="29">
        <v>44551</v>
      </c>
      <c r="R30" s="27" t="s">
        <v>17</v>
      </c>
      <c r="S30" s="27">
        <v>11</v>
      </c>
      <c r="T30" s="28" t="s">
        <v>352</v>
      </c>
      <c r="U30" s="27" t="s">
        <v>50</v>
      </c>
    </row>
    <row r="31" spans="1:21" s="5" customFormat="1" ht="51" x14ac:dyDescent="0.2">
      <c r="A31" s="27" t="s">
        <v>351</v>
      </c>
      <c r="B31" s="36" t="s">
        <v>350</v>
      </c>
      <c r="C31" s="27" t="s">
        <v>21</v>
      </c>
      <c r="D31" s="35" t="s">
        <v>349</v>
      </c>
      <c r="E31" s="15" t="s">
        <v>348</v>
      </c>
      <c r="F31" s="34">
        <v>30881</v>
      </c>
      <c r="G31" s="33">
        <f>2021-1984</f>
        <v>37</v>
      </c>
      <c r="H31" s="33" t="s">
        <v>25</v>
      </c>
      <c r="I31" s="27" t="s">
        <v>347</v>
      </c>
      <c r="J31" s="32" t="s">
        <v>346</v>
      </c>
      <c r="K31" s="27" t="s">
        <v>16</v>
      </c>
      <c r="L31" s="27" t="s">
        <v>37</v>
      </c>
      <c r="M31" s="31" t="s">
        <v>43</v>
      </c>
      <c r="N31" s="30">
        <v>22040000</v>
      </c>
      <c r="O31" s="29">
        <v>44218</v>
      </c>
      <c r="P31" s="29">
        <v>44228</v>
      </c>
      <c r="Q31" s="29">
        <v>44285</v>
      </c>
      <c r="R31" s="27" t="s">
        <v>17</v>
      </c>
      <c r="S31" s="27">
        <v>2</v>
      </c>
      <c r="T31" s="28" t="s">
        <v>345</v>
      </c>
      <c r="U31" s="27" t="s">
        <v>50</v>
      </c>
    </row>
    <row r="32" spans="1:21" s="5" customFormat="1" ht="38.25" x14ac:dyDescent="0.2">
      <c r="A32" s="27" t="s">
        <v>344</v>
      </c>
      <c r="B32" s="36" t="s">
        <v>343</v>
      </c>
      <c r="C32" s="27" t="s">
        <v>21</v>
      </c>
      <c r="D32" s="35" t="s">
        <v>342</v>
      </c>
      <c r="E32" s="15" t="s">
        <v>341</v>
      </c>
      <c r="F32" s="34">
        <v>33145</v>
      </c>
      <c r="G32" s="33">
        <f>2021-1990</f>
        <v>31</v>
      </c>
      <c r="H32" s="33" t="s">
        <v>25</v>
      </c>
      <c r="I32" s="27" t="s">
        <v>29</v>
      </c>
      <c r="J32" s="32" t="s">
        <v>340</v>
      </c>
      <c r="K32" s="27" t="s">
        <v>16</v>
      </c>
      <c r="L32" s="27" t="s">
        <v>40</v>
      </c>
      <c r="M32" s="31" t="s">
        <v>46</v>
      </c>
      <c r="N32" s="30">
        <v>67870000</v>
      </c>
      <c r="O32" s="29">
        <v>44218</v>
      </c>
      <c r="P32" s="29">
        <v>44228</v>
      </c>
      <c r="Q32" s="29">
        <v>44561</v>
      </c>
      <c r="R32" s="27" t="s">
        <v>17</v>
      </c>
      <c r="S32" s="27">
        <v>11</v>
      </c>
      <c r="T32" s="28" t="s">
        <v>339</v>
      </c>
      <c r="U32" s="27" t="s">
        <v>50</v>
      </c>
    </row>
    <row r="33" spans="1:21" s="5" customFormat="1" ht="38.25" x14ac:dyDescent="0.2">
      <c r="A33" s="27" t="s">
        <v>338</v>
      </c>
      <c r="B33" s="36" t="s">
        <v>337</v>
      </c>
      <c r="C33" s="27" t="s">
        <v>21</v>
      </c>
      <c r="D33" s="35" t="s">
        <v>336</v>
      </c>
      <c r="E33" s="15" t="s">
        <v>335</v>
      </c>
      <c r="F33" s="34">
        <v>34363</v>
      </c>
      <c r="G33" s="33">
        <f>2021-1994</f>
        <v>27</v>
      </c>
      <c r="H33" s="33" t="s">
        <v>25</v>
      </c>
      <c r="I33" s="27" t="s">
        <v>32</v>
      </c>
      <c r="J33" s="32" t="s">
        <v>334</v>
      </c>
      <c r="K33" s="27" t="s">
        <v>16</v>
      </c>
      <c r="L33" s="27" t="s">
        <v>36</v>
      </c>
      <c r="M33" s="31" t="s">
        <v>42</v>
      </c>
      <c r="N33" s="30">
        <v>38775000</v>
      </c>
      <c r="O33" s="29">
        <v>44218</v>
      </c>
      <c r="P33" s="29">
        <v>44222</v>
      </c>
      <c r="Q33" s="29">
        <v>44555</v>
      </c>
      <c r="R33" s="27" t="s">
        <v>17</v>
      </c>
      <c r="S33" s="27">
        <v>11</v>
      </c>
      <c r="T33" s="28" t="s">
        <v>333</v>
      </c>
      <c r="U33" s="27" t="s">
        <v>50</v>
      </c>
    </row>
    <row r="34" spans="1:21" s="5" customFormat="1" ht="51" x14ac:dyDescent="0.2">
      <c r="A34" s="27" t="s">
        <v>332</v>
      </c>
      <c r="B34" s="36" t="s">
        <v>331</v>
      </c>
      <c r="C34" s="27" t="s">
        <v>21</v>
      </c>
      <c r="D34" s="35" t="s">
        <v>330</v>
      </c>
      <c r="E34" s="15" t="s">
        <v>329</v>
      </c>
      <c r="F34" s="34">
        <v>31747</v>
      </c>
      <c r="G34" s="33">
        <f>2021-1986</f>
        <v>35</v>
      </c>
      <c r="H34" s="33" t="s">
        <v>25</v>
      </c>
      <c r="I34" s="27" t="s">
        <v>328</v>
      </c>
      <c r="J34" s="32" t="s">
        <v>327</v>
      </c>
      <c r="K34" s="27" t="s">
        <v>16</v>
      </c>
      <c r="L34" s="27" t="s">
        <v>37</v>
      </c>
      <c r="M34" s="31" t="s">
        <v>43</v>
      </c>
      <c r="N34" s="30">
        <v>24384000</v>
      </c>
      <c r="O34" s="29">
        <v>44218</v>
      </c>
      <c r="P34" s="29">
        <v>44224</v>
      </c>
      <c r="Q34" s="29">
        <v>44404</v>
      </c>
      <c r="R34" s="27" t="s">
        <v>17</v>
      </c>
      <c r="S34" s="27">
        <v>6</v>
      </c>
      <c r="T34" s="28" t="s">
        <v>326</v>
      </c>
      <c r="U34" s="27" t="s">
        <v>50</v>
      </c>
    </row>
    <row r="35" spans="1:21" s="5" customFormat="1" ht="38.25" x14ac:dyDescent="0.2">
      <c r="A35" s="27" t="s">
        <v>325</v>
      </c>
      <c r="B35" s="36" t="s">
        <v>324</v>
      </c>
      <c r="C35" s="27" t="s">
        <v>21</v>
      </c>
      <c r="D35" s="35" t="s">
        <v>323</v>
      </c>
      <c r="E35" s="37" t="s">
        <v>24</v>
      </c>
      <c r="F35" s="34" t="s">
        <v>24</v>
      </c>
      <c r="G35" s="34" t="s">
        <v>24</v>
      </c>
      <c r="H35" s="33" t="s">
        <v>24</v>
      </c>
      <c r="I35" s="27" t="s">
        <v>24</v>
      </c>
      <c r="J35" s="32" t="s">
        <v>322</v>
      </c>
      <c r="K35" s="27" t="s">
        <v>16</v>
      </c>
      <c r="L35" s="27" t="s">
        <v>40</v>
      </c>
      <c r="M35" s="31" t="s">
        <v>46</v>
      </c>
      <c r="N35" s="30">
        <v>121680000</v>
      </c>
      <c r="O35" s="29">
        <v>44218</v>
      </c>
      <c r="P35" s="29">
        <v>44228</v>
      </c>
      <c r="Q35" s="29">
        <v>44499</v>
      </c>
      <c r="R35" s="27" t="s">
        <v>17</v>
      </c>
      <c r="S35" s="27">
        <v>9</v>
      </c>
      <c r="T35" s="28" t="s">
        <v>321</v>
      </c>
      <c r="U35" s="27" t="s">
        <v>50</v>
      </c>
    </row>
    <row r="36" spans="1:21" s="5" customFormat="1" ht="51" x14ac:dyDescent="0.2">
      <c r="A36" s="27" t="s">
        <v>320</v>
      </c>
      <c r="B36" s="36" t="s">
        <v>319</v>
      </c>
      <c r="C36" s="27" t="s">
        <v>22</v>
      </c>
      <c r="D36" s="35" t="s">
        <v>318</v>
      </c>
      <c r="E36" s="15" t="s">
        <v>317</v>
      </c>
      <c r="F36" s="34">
        <v>34789</v>
      </c>
      <c r="G36" s="33">
        <f>2021-1995</f>
        <v>26</v>
      </c>
      <c r="H36" s="33" t="s">
        <v>25</v>
      </c>
      <c r="I36" s="27" t="s">
        <v>30</v>
      </c>
      <c r="J36" s="32" t="s">
        <v>316</v>
      </c>
      <c r="K36" s="27" t="s">
        <v>16</v>
      </c>
      <c r="L36" s="27" t="s">
        <v>37</v>
      </c>
      <c r="M36" s="31" t="s">
        <v>43</v>
      </c>
      <c r="N36" s="30">
        <v>20910000</v>
      </c>
      <c r="O36" s="29">
        <v>44222</v>
      </c>
      <c r="P36" s="29">
        <v>44229</v>
      </c>
      <c r="Q36" s="29">
        <v>44409</v>
      </c>
      <c r="R36" s="27" t="s">
        <v>17</v>
      </c>
      <c r="S36" s="27">
        <v>6</v>
      </c>
      <c r="T36" s="28" t="s">
        <v>315</v>
      </c>
      <c r="U36" s="27" t="s">
        <v>50</v>
      </c>
    </row>
    <row r="37" spans="1:21" s="5" customFormat="1" ht="38.25" x14ac:dyDescent="0.2">
      <c r="A37" s="27" t="s">
        <v>314</v>
      </c>
      <c r="B37" s="36" t="s">
        <v>313</v>
      </c>
      <c r="C37" s="27" t="s">
        <v>21</v>
      </c>
      <c r="D37" s="35" t="s">
        <v>312</v>
      </c>
      <c r="E37" s="15" t="s">
        <v>311</v>
      </c>
      <c r="F37" s="34">
        <v>29935</v>
      </c>
      <c r="G37" s="33">
        <f>2021-1981</f>
        <v>40</v>
      </c>
      <c r="H37" s="33" t="s">
        <v>310</v>
      </c>
      <c r="I37" s="27" t="s">
        <v>29</v>
      </c>
      <c r="J37" s="32" t="s">
        <v>309</v>
      </c>
      <c r="K37" s="27" t="s">
        <v>16</v>
      </c>
      <c r="L37" s="27" t="s">
        <v>36</v>
      </c>
      <c r="M37" s="31" t="s">
        <v>42</v>
      </c>
      <c r="N37" s="30">
        <v>38784000</v>
      </c>
      <c r="O37" s="29">
        <v>44222</v>
      </c>
      <c r="P37" s="29">
        <v>44223</v>
      </c>
      <c r="Q37" s="29">
        <v>44403</v>
      </c>
      <c r="R37" s="27" t="s">
        <v>17</v>
      </c>
      <c r="S37" s="27">
        <v>6</v>
      </c>
      <c r="T37" s="28" t="s">
        <v>308</v>
      </c>
      <c r="U37" s="27" t="s">
        <v>50</v>
      </c>
    </row>
    <row r="38" spans="1:21" s="5" customFormat="1" ht="51" x14ac:dyDescent="0.2">
      <c r="A38" s="27" t="s">
        <v>307</v>
      </c>
      <c r="B38" s="36" t="s">
        <v>306</v>
      </c>
      <c r="C38" s="27" t="s">
        <v>22</v>
      </c>
      <c r="D38" s="35" t="s">
        <v>305</v>
      </c>
      <c r="E38" s="15" t="s">
        <v>304</v>
      </c>
      <c r="F38" s="34">
        <v>31535</v>
      </c>
      <c r="G38" s="33">
        <f>2021-1986</f>
        <v>35</v>
      </c>
      <c r="H38" s="33" t="s">
        <v>25</v>
      </c>
      <c r="I38" s="27" t="s">
        <v>303</v>
      </c>
      <c r="J38" s="32" t="s">
        <v>302</v>
      </c>
      <c r="K38" s="27" t="s">
        <v>16</v>
      </c>
      <c r="L38" s="27" t="s">
        <v>37</v>
      </c>
      <c r="M38" s="31" t="s">
        <v>43</v>
      </c>
      <c r="N38" s="30">
        <v>23970000</v>
      </c>
      <c r="O38" s="29">
        <v>44224</v>
      </c>
      <c r="P38" s="29">
        <v>44228</v>
      </c>
      <c r="Q38" s="29">
        <v>44407</v>
      </c>
      <c r="R38" s="27" t="s">
        <v>17</v>
      </c>
      <c r="S38" s="27">
        <v>6</v>
      </c>
      <c r="T38" s="28" t="s">
        <v>301</v>
      </c>
      <c r="U38" s="27" t="s">
        <v>50</v>
      </c>
    </row>
    <row r="39" spans="1:21" s="5" customFormat="1" ht="51" x14ac:dyDescent="0.2">
      <c r="A39" s="27" t="s">
        <v>300</v>
      </c>
      <c r="B39" s="36" t="s">
        <v>299</v>
      </c>
      <c r="C39" s="27" t="s">
        <v>22</v>
      </c>
      <c r="D39" s="35" t="s">
        <v>298</v>
      </c>
      <c r="E39" s="15" t="s">
        <v>297</v>
      </c>
      <c r="F39" s="34">
        <v>31409</v>
      </c>
      <c r="G39" s="33">
        <f>2021-1985</f>
        <v>36</v>
      </c>
      <c r="H39" s="33" t="s">
        <v>25</v>
      </c>
      <c r="I39" s="27" t="s">
        <v>296</v>
      </c>
      <c r="J39" s="32" t="s">
        <v>295</v>
      </c>
      <c r="K39" s="27" t="s">
        <v>16</v>
      </c>
      <c r="L39" s="27" t="s">
        <v>38</v>
      </c>
      <c r="M39" s="31" t="s">
        <v>44</v>
      </c>
      <c r="N39" s="30">
        <v>25980000</v>
      </c>
      <c r="O39" s="29">
        <v>44224</v>
      </c>
      <c r="P39" s="29">
        <v>44228</v>
      </c>
      <c r="Q39" s="29">
        <v>44408</v>
      </c>
      <c r="R39" s="27" t="s">
        <v>17</v>
      </c>
      <c r="S39" s="27">
        <v>6</v>
      </c>
      <c r="T39" s="28" t="s">
        <v>294</v>
      </c>
      <c r="U39" s="27" t="s">
        <v>50</v>
      </c>
    </row>
    <row r="40" spans="1:21" s="5" customFormat="1" ht="51" x14ac:dyDescent="0.2">
      <c r="A40" s="27" t="s">
        <v>293</v>
      </c>
      <c r="B40" s="36" t="s">
        <v>292</v>
      </c>
      <c r="C40" s="27" t="s">
        <v>21</v>
      </c>
      <c r="D40" s="35" t="s">
        <v>291</v>
      </c>
      <c r="E40" s="15" t="s">
        <v>290</v>
      </c>
      <c r="F40" s="34">
        <v>20487</v>
      </c>
      <c r="G40" s="33">
        <f>2021-1956</f>
        <v>65</v>
      </c>
      <c r="H40" s="33" t="s">
        <v>25</v>
      </c>
      <c r="I40" s="27" t="s">
        <v>29</v>
      </c>
      <c r="J40" s="32" t="s">
        <v>289</v>
      </c>
      <c r="K40" s="27" t="s">
        <v>16</v>
      </c>
      <c r="L40" s="27" t="s">
        <v>38</v>
      </c>
      <c r="M40" s="31" t="s">
        <v>44</v>
      </c>
      <c r="N40" s="30">
        <v>44370000</v>
      </c>
      <c r="O40" s="29">
        <v>44225</v>
      </c>
      <c r="P40" s="29">
        <v>44228</v>
      </c>
      <c r="Q40" s="29">
        <v>44408</v>
      </c>
      <c r="R40" s="27" t="s">
        <v>17</v>
      </c>
      <c r="S40" s="27">
        <v>6</v>
      </c>
      <c r="T40" s="28" t="s">
        <v>288</v>
      </c>
      <c r="U40" s="27" t="s">
        <v>50</v>
      </c>
    </row>
    <row r="41" spans="1:21" s="5" customFormat="1" ht="51" x14ac:dyDescent="0.2">
      <c r="A41" s="27" t="s">
        <v>287</v>
      </c>
      <c r="B41" s="36" t="s">
        <v>286</v>
      </c>
      <c r="C41" s="27" t="s">
        <v>21</v>
      </c>
      <c r="D41" s="35" t="s">
        <v>285</v>
      </c>
      <c r="E41" s="15" t="s">
        <v>284</v>
      </c>
      <c r="F41" s="34">
        <v>30408</v>
      </c>
      <c r="G41" s="33">
        <f>2021-1983</f>
        <v>38</v>
      </c>
      <c r="H41" s="33" t="s">
        <v>283</v>
      </c>
      <c r="I41" s="27" t="s">
        <v>282</v>
      </c>
      <c r="J41" s="32" t="s">
        <v>281</v>
      </c>
      <c r="K41" s="27" t="s">
        <v>16</v>
      </c>
      <c r="L41" s="27" t="s">
        <v>40</v>
      </c>
      <c r="M41" s="31" t="s">
        <v>46</v>
      </c>
      <c r="N41" s="30">
        <v>53196000</v>
      </c>
      <c r="O41" s="29">
        <v>44225</v>
      </c>
      <c r="P41" s="29">
        <v>44228</v>
      </c>
      <c r="Q41" s="29">
        <v>44408</v>
      </c>
      <c r="R41" s="27" t="s">
        <v>17</v>
      </c>
      <c r="S41" s="27">
        <v>6</v>
      </c>
      <c r="T41" s="28" t="s">
        <v>280</v>
      </c>
      <c r="U41" s="27" t="s">
        <v>50</v>
      </c>
    </row>
    <row r="42" spans="1:21" s="5" customFormat="1" ht="38.25" x14ac:dyDescent="0.2">
      <c r="A42" s="27" t="s">
        <v>279</v>
      </c>
      <c r="B42" s="36" t="s">
        <v>278</v>
      </c>
      <c r="C42" s="27" t="s">
        <v>21</v>
      </c>
      <c r="D42" s="35" t="s">
        <v>277</v>
      </c>
      <c r="E42" s="15" t="s">
        <v>276</v>
      </c>
      <c r="F42" s="34">
        <v>29756</v>
      </c>
      <c r="G42" s="33">
        <f>2021-1981</f>
        <v>40</v>
      </c>
      <c r="H42" s="33" t="s">
        <v>25</v>
      </c>
      <c r="I42" s="27" t="s">
        <v>275</v>
      </c>
      <c r="J42" s="32" t="s">
        <v>274</v>
      </c>
      <c r="K42" s="27" t="s">
        <v>16</v>
      </c>
      <c r="L42" s="27" t="s">
        <v>41</v>
      </c>
      <c r="M42" s="31" t="s">
        <v>47</v>
      </c>
      <c r="N42" s="30">
        <v>22914000</v>
      </c>
      <c r="O42" s="29">
        <v>44225</v>
      </c>
      <c r="P42" s="29">
        <v>44230</v>
      </c>
      <c r="Q42" s="29">
        <v>44410</v>
      </c>
      <c r="R42" s="27" t="s">
        <v>17</v>
      </c>
      <c r="S42" s="27">
        <v>6</v>
      </c>
      <c r="T42" s="28" t="s">
        <v>273</v>
      </c>
      <c r="U42" s="27" t="s">
        <v>50</v>
      </c>
    </row>
    <row r="43" spans="1:21" s="5" customFormat="1" ht="51" x14ac:dyDescent="0.2">
      <c r="A43" s="27" t="s">
        <v>272</v>
      </c>
      <c r="B43" s="36" t="s">
        <v>271</v>
      </c>
      <c r="C43" s="27" t="s">
        <v>21</v>
      </c>
      <c r="D43" s="35" t="s">
        <v>270</v>
      </c>
      <c r="E43" s="15" t="s">
        <v>269</v>
      </c>
      <c r="F43" s="34">
        <v>29361</v>
      </c>
      <c r="G43" s="33">
        <f>2021-1980</f>
        <v>41</v>
      </c>
      <c r="H43" s="33" t="s">
        <v>25</v>
      </c>
      <c r="I43" s="27" t="s">
        <v>268</v>
      </c>
      <c r="J43" s="32" t="s">
        <v>267</v>
      </c>
      <c r="K43" s="27" t="s">
        <v>16</v>
      </c>
      <c r="L43" s="27" t="s">
        <v>38</v>
      </c>
      <c r="M43" s="31" t="s">
        <v>44</v>
      </c>
      <c r="N43" s="30">
        <v>55242000</v>
      </c>
      <c r="O43" s="29">
        <v>44225</v>
      </c>
      <c r="P43" s="29">
        <v>44228</v>
      </c>
      <c r="Q43" s="29">
        <v>44408</v>
      </c>
      <c r="R43" s="27" t="s">
        <v>17</v>
      </c>
      <c r="S43" s="27">
        <v>6</v>
      </c>
      <c r="T43" s="28" t="s">
        <v>266</v>
      </c>
      <c r="U43" s="27" t="s">
        <v>50</v>
      </c>
    </row>
    <row r="44" spans="1:21" ht="51" x14ac:dyDescent="0.2">
      <c r="A44" s="9" t="s">
        <v>83</v>
      </c>
      <c r="B44" s="11" t="s">
        <v>51</v>
      </c>
      <c r="C44" s="9" t="s">
        <v>21</v>
      </c>
      <c r="D44" s="14" t="s">
        <v>116</v>
      </c>
      <c r="E44" s="15" t="s">
        <v>171</v>
      </c>
      <c r="F44" s="16">
        <v>32414</v>
      </c>
      <c r="G44" s="18">
        <f>2021-1988</f>
        <v>33</v>
      </c>
      <c r="H44" s="18" t="s">
        <v>25</v>
      </c>
      <c r="I44" s="18" t="s">
        <v>27</v>
      </c>
      <c r="J44" s="19" t="s">
        <v>201</v>
      </c>
      <c r="K44" s="9" t="s">
        <v>16</v>
      </c>
      <c r="L44" s="9" t="s">
        <v>41</v>
      </c>
      <c r="M44" s="9" t="s">
        <v>47</v>
      </c>
      <c r="N44" s="24">
        <v>32904000</v>
      </c>
      <c r="O44" s="21">
        <v>44228</v>
      </c>
      <c r="P44" s="21">
        <v>44228</v>
      </c>
      <c r="Q44" s="21">
        <v>44408</v>
      </c>
      <c r="R44" s="9" t="s">
        <v>17</v>
      </c>
      <c r="S44" s="9">
        <v>6</v>
      </c>
      <c r="T44" s="25" t="s">
        <v>234</v>
      </c>
      <c r="U44" s="9" t="s">
        <v>50</v>
      </c>
    </row>
    <row r="45" spans="1:21" ht="38.25" x14ac:dyDescent="0.2">
      <c r="A45" s="9" t="s">
        <v>84</v>
      </c>
      <c r="B45" s="12" t="s">
        <v>52</v>
      </c>
      <c r="C45" s="9" t="s">
        <v>22</v>
      </c>
      <c r="D45" s="14" t="s">
        <v>117</v>
      </c>
      <c r="E45" s="15" t="s">
        <v>172</v>
      </c>
      <c r="F45" s="16">
        <v>27537</v>
      </c>
      <c r="G45" s="18">
        <f>2021-1975</f>
        <v>46</v>
      </c>
      <c r="H45" s="18" t="s">
        <v>25</v>
      </c>
      <c r="I45" s="18" t="s">
        <v>188</v>
      </c>
      <c r="J45" s="20" t="s">
        <v>202</v>
      </c>
      <c r="K45" s="9" t="s">
        <v>16</v>
      </c>
      <c r="L45" s="9" t="s">
        <v>36</v>
      </c>
      <c r="M45" s="10" t="s">
        <v>42</v>
      </c>
      <c r="N45" s="24">
        <v>23970000</v>
      </c>
      <c r="O45" s="21">
        <v>44228</v>
      </c>
      <c r="P45" s="21">
        <v>44231</v>
      </c>
      <c r="Q45" s="21">
        <v>44411</v>
      </c>
      <c r="R45" s="9" t="s">
        <v>17</v>
      </c>
      <c r="S45" s="9">
        <v>6</v>
      </c>
      <c r="T45" s="25" t="s">
        <v>235</v>
      </c>
      <c r="U45" s="9" t="s">
        <v>50</v>
      </c>
    </row>
    <row r="46" spans="1:21" ht="51" x14ac:dyDescent="0.2">
      <c r="A46" s="9" t="s">
        <v>85</v>
      </c>
      <c r="B46" s="12" t="s">
        <v>53</v>
      </c>
      <c r="C46" s="9" t="s">
        <v>21</v>
      </c>
      <c r="D46" s="14" t="s">
        <v>118</v>
      </c>
      <c r="E46" s="15" t="s">
        <v>173</v>
      </c>
      <c r="F46" s="16">
        <v>30876</v>
      </c>
      <c r="G46" s="18">
        <f>2021-1984</f>
        <v>37</v>
      </c>
      <c r="H46" s="18" t="s">
        <v>25</v>
      </c>
      <c r="I46" s="18" t="s">
        <v>33</v>
      </c>
      <c r="J46" s="20" t="s">
        <v>203</v>
      </c>
      <c r="K46" s="9" t="s">
        <v>16</v>
      </c>
      <c r="L46" s="9" t="s">
        <v>36</v>
      </c>
      <c r="M46" s="10" t="s">
        <v>42</v>
      </c>
      <c r="N46" s="24">
        <v>46134000</v>
      </c>
      <c r="O46" s="21">
        <v>44228</v>
      </c>
      <c r="P46" s="21">
        <v>44229</v>
      </c>
      <c r="Q46" s="21">
        <v>44409</v>
      </c>
      <c r="R46" s="9" t="s">
        <v>17</v>
      </c>
      <c r="S46" s="9">
        <v>6</v>
      </c>
      <c r="T46" s="25" t="s">
        <v>236</v>
      </c>
      <c r="U46" s="9" t="s">
        <v>50</v>
      </c>
    </row>
    <row r="47" spans="1:21" ht="51" x14ac:dyDescent="0.2">
      <c r="A47" s="9" t="s">
        <v>86</v>
      </c>
      <c r="B47" s="12" t="s">
        <v>54</v>
      </c>
      <c r="C47" s="9" t="s">
        <v>21</v>
      </c>
      <c r="D47" s="14" t="s">
        <v>119</v>
      </c>
      <c r="E47" s="15" t="s">
        <v>174</v>
      </c>
      <c r="F47" s="16">
        <v>32061</v>
      </c>
      <c r="G47" s="18">
        <f>2021-1987</f>
        <v>34</v>
      </c>
      <c r="H47" s="18" t="s">
        <v>25</v>
      </c>
      <c r="I47" s="18" t="s">
        <v>32</v>
      </c>
      <c r="J47" s="20" t="s">
        <v>204</v>
      </c>
      <c r="K47" s="9" t="s">
        <v>16</v>
      </c>
      <c r="L47" s="9" t="s">
        <v>36</v>
      </c>
      <c r="M47" s="10" t="s">
        <v>42</v>
      </c>
      <c r="N47" s="24">
        <v>42318000</v>
      </c>
      <c r="O47" s="21">
        <v>44228</v>
      </c>
      <c r="P47" s="21">
        <v>44229</v>
      </c>
      <c r="Q47" s="21">
        <v>44409</v>
      </c>
      <c r="R47" s="9" t="s">
        <v>17</v>
      </c>
      <c r="S47" s="9">
        <v>6</v>
      </c>
      <c r="T47" s="25" t="s">
        <v>237</v>
      </c>
      <c r="U47" s="9" t="s">
        <v>50</v>
      </c>
    </row>
    <row r="48" spans="1:21" ht="51" x14ac:dyDescent="0.2">
      <c r="A48" s="9" t="s">
        <v>87</v>
      </c>
      <c r="B48" s="12" t="s">
        <v>55</v>
      </c>
      <c r="C48" s="9" t="s">
        <v>21</v>
      </c>
      <c r="D48" s="14" t="s">
        <v>120</v>
      </c>
      <c r="E48" s="15" t="s">
        <v>175</v>
      </c>
      <c r="F48" s="16">
        <v>33855</v>
      </c>
      <c r="G48" s="18">
        <f>2021-1992</f>
        <v>29</v>
      </c>
      <c r="H48" s="18" t="s">
        <v>181</v>
      </c>
      <c r="I48" s="18" t="s">
        <v>189</v>
      </c>
      <c r="J48" s="20" t="s">
        <v>205</v>
      </c>
      <c r="K48" s="9" t="s">
        <v>16</v>
      </c>
      <c r="L48" s="9" t="s">
        <v>36</v>
      </c>
      <c r="M48" s="10" t="s">
        <v>42</v>
      </c>
      <c r="N48" s="24">
        <v>24678000</v>
      </c>
      <c r="O48" s="21">
        <v>44230</v>
      </c>
      <c r="P48" s="21">
        <v>44231</v>
      </c>
      <c r="Q48" s="21">
        <v>44411</v>
      </c>
      <c r="R48" s="9" t="s">
        <v>17</v>
      </c>
      <c r="S48" s="9">
        <v>6</v>
      </c>
      <c r="T48" s="25" t="s">
        <v>238</v>
      </c>
      <c r="U48" s="9" t="s">
        <v>50</v>
      </c>
    </row>
    <row r="49" spans="1:21" ht="51" x14ac:dyDescent="0.2">
      <c r="A49" s="10" t="s">
        <v>88</v>
      </c>
      <c r="B49" s="13" t="s">
        <v>56</v>
      </c>
      <c r="C49" s="9" t="s">
        <v>21</v>
      </c>
      <c r="D49" s="14" t="s">
        <v>121</v>
      </c>
      <c r="E49" s="15" t="s">
        <v>176</v>
      </c>
      <c r="F49" s="17">
        <v>32720</v>
      </c>
      <c r="G49" s="18">
        <f>2021-1989</f>
        <v>32</v>
      </c>
      <c r="H49" s="18" t="s">
        <v>25</v>
      </c>
      <c r="I49" s="18" t="s">
        <v>190</v>
      </c>
      <c r="J49" s="20" t="s">
        <v>206</v>
      </c>
      <c r="K49" s="10" t="s">
        <v>16</v>
      </c>
      <c r="L49" s="10" t="s">
        <v>36</v>
      </c>
      <c r="M49" s="10" t="s">
        <v>42</v>
      </c>
      <c r="N49" s="24">
        <v>23760000</v>
      </c>
      <c r="O49" s="21">
        <v>44230</v>
      </c>
      <c r="P49" s="22">
        <v>44231</v>
      </c>
      <c r="Q49" s="22">
        <v>44411</v>
      </c>
      <c r="R49" s="9" t="s">
        <v>17</v>
      </c>
      <c r="S49" s="23">
        <v>6</v>
      </c>
      <c r="T49" s="26" t="s">
        <v>239</v>
      </c>
      <c r="U49" s="9" t="s">
        <v>50</v>
      </c>
    </row>
    <row r="50" spans="1:21" ht="38.25" x14ac:dyDescent="0.2">
      <c r="A50" s="10" t="s">
        <v>180</v>
      </c>
      <c r="B50" s="12" t="s">
        <v>57</v>
      </c>
      <c r="C50" s="9" t="s">
        <v>114</v>
      </c>
      <c r="D50" s="14" t="s">
        <v>122</v>
      </c>
      <c r="E50" s="15" t="s">
        <v>177</v>
      </c>
      <c r="F50" s="16" t="s">
        <v>24</v>
      </c>
      <c r="G50" s="16" t="s">
        <v>24</v>
      </c>
      <c r="H50" s="18" t="s">
        <v>24</v>
      </c>
      <c r="I50" s="18" t="s">
        <v>24</v>
      </c>
      <c r="J50" s="20" t="s">
        <v>207</v>
      </c>
      <c r="K50" s="9" t="s">
        <v>233</v>
      </c>
      <c r="L50" s="9" t="s">
        <v>36</v>
      </c>
      <c r="M50" s="10" t="s">
        <v>42</v>
      </c>
      <c r="N50" s="24">
        <v>53254514</v>
      </c>
      <c r="O50" s="21">
        <v>44239</v>
      </c>
      <c r="P50" s="21">
        <v>44245</v>
      </c>
      <c r="Q50" s="21">
        <v>44561</v>
      </c>
      <c r="R50" s="9" t="s">
        <v>49</v>
      </c>
      <c r="S50" s="9">
        <v>1035</v>
      </c>
      <c r="T50" s="25" t="s">
        <v>240</v>
      </c>
      <c r="U50" s="9" t="s">
        <v>50</v>
      </c>
    </row>
    <row r="51" spans="1:21" ht="51" x14ac:dyDescent="0.2">
      <c r="A51" s="9" t="s">
        <v>89</v>
      </c>
      <c r="B51" s="12" t="s">
        <v>58</v>
      </c>
      <c r="C51" s="9" t="s">
        <v>21</v>
      </c>
      <c r="D51" s="14" t="s">
        <v>123</v>
      </c>
      <c r="E51" s="15" t="s">
        <v>178</v>
      </c>
      <c r="F51" s="16">
        <v>28202</v>
      </c>
      <c r="G51" s="18">
        <f>2021-1977</f>
        <v>44</v>
      </c>
      <c r="H51" s="18" t="s">
        <v>25</v>
      </c>
      <c r="I51" s="18" t="s">
        <v>191</v>
      </c>
      <c r="J51" s="20" t="s">
        <v>208</v>
      </c>
      <c r="K51" s="9" t="s">
        <v>16</v>
      </c>
      <c r="L51" s="9" t="s">
        <v>37</v>
      </c>
      <c r="M51" s="10" t="s">
        <v>43</v>
      </c>
      <c r="N51" s="24">
        <v>45552000</v>
      </c>
      <c r="O51" s="21">
        <v>44232</v>
      </c>
      <c r="P51" s="21">
        <v>44235</v>
      </c>
      <c r="Q51" s="21">
        <v>44415</v>
      </c>
      <c r="R51" s="9" t="s">
        <v>17</v>
      </c>
      <c r="S51" s="9">
        <v>6</v>
      </c>
      <c r="T51" s="25" t="s">
        <v>241</v>
      </c>
      <c r="U51" s="9" t="s">
        <v>50</v>
      </c>
    </row>
    <row r="52" spans="1:21" ht="51" x14ac:dyDescent="0.2">
      <c r="A52" s="9" t="s">
        <v>90</v>
      </c>
      <c r="B52" s="12" t="s">
        <v>59</v>
      </c>
      <c r="C52" s="9" t="s">
        <v>21</v>
      </c>
      <c r="D52" s="14" t="s">
        <v>124</v>
      </c>
      <c r="E52" s="15" t="s">
        <v>179</v>
      </c>
      <c r="F52" s="16">
        <v>25685</v>
      </c>
      <c r="G52" s="18">
        <f>2021-1970</f>
        <v>51</v>
      </c>
      <c r="H52" s="18" t="s">
        <v>182</v>
      </c>
      <c r="I52" s="18" t="s">
        <v>31</v>
      </c>
      <c r="J52" s="20" t="s">
        <v>209</v>
      </c>
      <c r="K52" s="9" t="s">
        <v>16</v>
      </c>
      <c r="L52" s="9" t="s">
        <v>37</v>
      </c>
      <c r="M52" s="10" t="s">
        <v>43</v>
      </c>
      <c r="N52" s="24">
        <v>42612000</v>
      </c>
      <c r="O52" s="21">
        <v>44235</v>
      </c>
      <c r="P52" s="21">
        <v>44237</v>
      </c>
      <c r="Q52" s="21">
        <v>44417</v>
      </c>
      <c r="R52" s="9" t="s">
        <v>17</v>
      </c>
      <c r="S52" s="9">
        <v>6</v>
      </c>
      <c r="T52" s="25" t="s">
        <v>242</v>
      </c>
      <c r="U52" s="9" t="s">
        <v>50</v>
      </c>
    </row>
    <row r="53" spans="1:21" ht="51" x14ac:dyDescent="0.2">
      <c r="A53" s="9" t="s">
        <v>91</v>
      </c>
      <c r="B53" s="12" t="s">
        <v>60</v>
      </c>
      <c r="C53" s="9" t="s">
        <v>21</v>
      </c>
      <c r="D53" s="14" t="s">
        <v>125</v>
      </c>
      <c r="E53" s="15" t="s">
        <v>148</v>
      </c>
      <c r="F53" s="16">
        <v>34984</v>
      </c>
      <c r="G53" s="18">
        <f>2021-1995</f>
        <v>26</v>
      </c>
      <c r="H53" s="18" t="s">
        <v>183</v>
      </c>
      <c r="I53" s="18" t="s">
        <v>32</v>
      </c>
      <c r="J53" s="20" t="s">
        <v>210</v>
      </c>
      <c r="K53" s="9" t="s">
        <v>16</v>
      </c>
      <c r="L53" s="9" t="s">
        <v>36</v>
      </c>
      <c r="M53" s="10" t="s">
        <v>42</v>
      </c>
      <c r="N53" s="24">
        <v>26442000</v>
      </c>
      <c r="O53" s="21">
        <v>44235</v>
      </c>
      <c r="P53" s="21">
        <v>44236</v>
      </c>
      <c r="Q53" s="21">
        <v>44416</v>
      </c>
      <c r="R53" s="9" t="s">
        <v>17</v>
      </c>
      <c r="S53" s="9">
        <v>6</v>
      </c>
      <c r="T53" s="25" t="s">
        <v>243</v>
      </c>
      <c r="U53" s="9" t="s">
        <v>50</v>
      </c>
    </row>
    <row r="54" spans="1:21" ht="51" x14ac:dyDescent="0.2">
      <c r="A54" s="9" t="s">
        <v>92</v>
      </c>
      <c r="B54" s="12" t="s">
        <v>61</v>
      </c>
      <c r="C54" s="9" t="s">
        <v>21</v>
      </c>
      <c r="D54" s="14" t="s">
        <v>126</v>
      </c>
      <c r="E54" s="15" t="s">
        <v>149</v>
      </c>
      <c r="F54" s="16">
        <v>23373</v>
      </c>
      <c r="G54" s="18">
        <f>2021-1963</f>
        <v>58</v>
      </c>
      <c r="H54" s="18" t="s">
        <v>25</v>
      </c>
      <c r="I54" s="18" t="s">
        <v>192</v>
      </c>
      <c r="J54" s="20" t="s">
        <v>211</v>
      </c>
      <c r="K54" s="9" t="s">
        <v>16</v>
      </c>
      <c r="L54" s="9" t="s">
        <v>37</v>
      </c>
      <c r="M54" s="10" t="s">
        <v>43</v>
      </c>
      <c r="N54" s="24">
        <v>18660000</v>
      </c>
      <c r="O54" s="21">
        <v>44236</v>
      </c>
      <c r="P54" s="21">
        <v>44242</v>
      </c>
      <c r="Q54" s="21">
        <v>44330</v>
      </c>
      <c r="R54" s="9" t="s">
        <v>17</v>
      </c>
      <c r="S54" s="9">
        <v>3</v>
      </c>
      <c r="T54" s="25" t="s">
        <v>244</v>
      </c>
      <c r="U54" s="9" t="s">
        <v>50</v>
      </c>
    </row>
    <row r="55" spans="1:21" ht="51" x14ac:dyDescent="0.2">
      <c r="A55" s="9" t="s">
        <v>93</v>
      </c>
      <c r="B55" s="12" t="s">
        <v>62</v>
      </c>
      <c r="C55" s="9" t="s">
        <v>21</v>
      </c>
      <c r="D55" s="14" t="s">
        <v>127</v>
      </c>
      <c r="E55" s="15" t="s">
        <v>150</v>
      </c>
      <c r="F55" s="16">
        <v>24755</v>
      </c>
      <c r="G55" s="18">
        <f>2021-1967</f>
        <v>54</v>
      </c>
      <c r="H55" s="18" t="s">
        <v>184</v>
      </c>
      <c r="I55" s="18" t="s">
        <v>28</v>
      </c>
      <c r="J55" s="20" t="s">
        <v>212</v>
      </c>
      <c r="K55" s="9" t="s">
        <v>16</v>
      </c>
      <c r="L55" s="9" t="s">
        <v>37</v>
      </c>
      <c r="M55" s="10" t="s">
        <v>43</v>
      </c>
      <c r="N55" s="24">
        <v>42600000</v>
      </c>
      <c r="O55" s="21">
        <v>44238</v>
      </c>
      <c r="P55" s="21">
        <v>44242</v>
      </c>
      <c r="Q55" s="21">
        <v>44422</v>
      </c>
      <c r="R55" s="9" t="s">
        <v>17</v>
      </c>
      <c r="S55" s="9">
        <v>6</v>
      </c>
      <c r="T55" s="25" t="s">
        <v>245</v>
      </c>
      <c r="U55" s="9" t="s">
        <v>50</v>
      </c>
    </row>
    <row r="56" spans="1:21" ht="51" x14ac:dyDescent="0.2">
      <c r="A56" s="9" t="s">
        <v>94</v>
      </c>
      <c r="B56" s="12" t="s">
        <v>63</v>
      </c>
      <c r="C56" s="9" t="s">
        <v>21</v>
      </c>
      <c r="D56" s="14" t="s">
        <v>128</v>
      </c>
      <c r="E56" s="15" t="s">
        <v>151</v>
      </c>
      <c r="F56" s="16">
        <v>28695</v>
      </c>
      <c r="G56" s="18">
        <f>2021-1978</f>
        <v>43</v>
      </c>
      <c r="H56" s="18" t="s">
        <v>185</v>
      </c>
      <c r="I56" s="18" t="s">
        <v>193</v>
      </c>
      <c r="J56" s="20" t="s">
        <v>213</v>
      </c>
      <c r="K56" s="9" t="s">
        <v>16</v>
      </c>
      <c r="L56" s="9" t="s">
        <v>36</v>
      </c>
      <c r="M56" s="10" t="s">
        <v>42</v>
      </c>
      <c r="N56" s="24">
        <v>26442000</v>
      </c>
      <c r="O56" s="21">
        <v>44239</v>
      </c>
      <c r="P56" s="21">
        <v>44243</v>
      </c>
      <c r="Q56" s="21">
        <v>44423</v>
      </c>
      <c r="R56" s="9" t="s">
        <v>17</v>
      </c>
      <c r="S56" s="9">
        <v>6</v>
      </c>
      <c r="T56" s="25" t="s">
        <v>246</v>
      </c>
      <c r="U56" s="9" t="s">
        <v>50</v>
      </c>
    </row>
    <row r="57" spans="1:21" ht="51" x14ac:dyDescent="0.2">
      <c r="A57" s="9" t="s">
        <v>95</v>
      </c>
      <c r="B57" s="12" t="s">
        <v>64</v>
      </c>
      <c r="C57" s="9" t="s">
        <v>22</v>
      </c>
      <c r="D57" s="14" t="s">
        <v>129</v>
      </c>
      <c r="E57" s="15" t="s">
        <v>152</v>
      </c>
      <c r="F57" s="16">
        <v>30947</v>
      </c>
      <c r="G57" s="18">
        <f>2021-1984</f>
        <v>37</v>
      </c>
      <c r="H57" s="18" t="s">
        <v>25</v>
      </c>
      <c r="I57" s="18" t="s">
        <v>194</v>
      </c>
      <c r="J57" s="20" t="s">
        <v>214</v>
      </c>
      <c r="K57" s="9" t="s">
        <v>16</v>
      </c>
      <c r="L57" s="9" t="s">
        <v>36</v>
      </c>
      <c r="M57" s="10" t="s">
        <v>42</v>
      </c>
      <c r="N57" s="24">
        <v>14250000</v>
      </c>
      <c r="O57" s="21">
        <v>44238</v>
      </c>
      <c r="P57" s="21">
        <v>44239</v>
      </c>
      <c r="Q57" s="21">
        <v>44419</v>
      </c>
      <c r="R57" s="9" t="s">
        <v>17</v>
      </c>
      <c r="S57" s="9">
        <v>6</v>
      </c>
      <c r="T57" s="25" t="s">
        <v>247</v>
      </c>
      <c r="U57" s="9" t="s">
        <v>50</v>
      </c>
    </row>
    <row r="58" spans="1:21" ht="51" x14ac:dyDescent="0.2">
      <c r="A58" s="9" t="s">
        <v>96</v>
      </c>
      <c r="B58" s="12" t="s">
        <v>65</v>
      </c>
      <c r="C58" s="9" t="s">
        <v>21</v>
      </c>
      <c r="D58" s="14" t="s">
        <v>130</v>
      </c>
      <c r="E58" s="15" t="s">
        <v>153</v>
      </c>
      <c r="F58" s="16">
        <v>34737</v>
      </c>
      <c r="G58" s="18">
        <f>2021-1995</f>
        <v>26</v>
      </c>
      <c r="H58" s="18" t="s">
        <v>25</v>
      </c>
      <c r="I58" s="18" t="s">
        <v>29</v>
      </c>
      <c r="J58" s="20" t="s">
        <v>215</v>
      </c>
      <c r="K58" s="9" t="s">
        <v>16</v>
      </c>
      <c r="L58" s="9" t="s">
        <v>36</v>
      </c>
      <c r="M58" s="10" t="s">
        <v>42</v>
      </c>
      <c r="N58" s="24">
        <v>35256000</v>
      </c>
      <c r="O58" s="21">
        <v>44238</v>
      </c>
      <c r="P58" s="21">
        <v>44239</v>
      </c>
      <c r="Q58" s="21">
        <v>44419</v>
      </c>
      <c r="R58" s="9" t="s">
        <v>17</v>
      </c>
      <c r="S58" s="9">
        <v>6</v>
      </c>
      <c r="T58" s="25" t="s">
        <v>248</v>
      </c>
      <c r="U58" s="9" t="s">
        <v>50</v>
      </c>
    </row>
    <row r="59" spans="1:21" ht="51" x14ac:dyDescent="0.2">
      <c r="A59" s="9" t="s">
        <v>97</v>
      </c>
      <c r="B59" s="12" t="s">
        <v>66</v>
      </c>
      <c r="C59" s="9" t="s">
        <v>21</v>
      </c>
      <c r="D59" s="14" t="s">
        <v>131</v>
      </c>
      <c r="E59" s="15" t="s">
        <v>154</v>
      </c>
      <c r="F59" s="16">
        <v>30357</v>
      </c>
      <c r="G59" s="18">
        <f>2021-1983</f>
        <v>38</v>
      </c>
      <c r="H59" s="18" t="s">
        <v>25</v>
      </c>
      <c r="I59" s="18" t="s">
        <v>195</v>
      </c>
      <c r="J59" s="20" t="s">
        <v>216</v>
      </c>
      <c r="K59" s="9" t="s">
        <v>16</v>
      </c>
      <c r="L59" s="9" t="s">
        <v>36</v>
      </c>
      <c r="M59" s="10" t="s">
        <v>42</v>
      </c>
      <c r="N59" s="24">
        <v>26200000</v>
      </c>
      <c r="O59" s="21">
        <v>44239</v>
      </c>
      <c r="P59" s="21">
        <v>44243</v>
      </c>
      <c r="Q59" s="21">
        <v>44392</v>
      </c>
      <c r="R59" s="9" t="s">
        <v>17</v>
      </c>
      <c r="S59" s="9">
        <v>5</v>
      </c>
      <c r="T59" s="25" t="s">
        <v>249</v>
      </c>
      <c r="U59" s="9" t="s">
        <v>50</v>
      </c>
    </row>
    <row r="60" spans="1:21" ht="51" x14ac:dyDescent="0.2">
      <c r="A60" s="9" t="s">
        <v>98</v>
      </c>
      <c r="B60" s="12" t="s">
        <v>67</v>
      </c>
      <c r="C60" s="9" t="s">
        <v>21</v>
      </c>
      <c r="D60" s="14" t="s">
        <v>132</v>
      </c>
      <c r="E60" s="15" t="s">
        <v>155</v>
      </c>
      <c r="F60" s="16">
        <v>28329</v>
      </c>
      <c r="G60" s="18">
        <f>2021-1977</f>
        <v>44</v>
      </c>
      <c r="H60" s="18" t="s">
        <v>25</v>
      </c>
      <c r="I60" s="18" t="s">
        <v>30</v>
      </c>
      <c r="J60" s="20" t="s">
        <v>217</v>
      </c>
      <c r="K60" s="9" t="s">
        <v>16</v>
      </c>
      <c r="L60" s="9" t="s">
        <v>40</v>
      </c>
      <c r="M60" s="10" t="s">
        <v>46</v>
      </c>
      <c r="N60" s="24">
        <v>39666000</v>
      </c>
      <c r="O60" s="21">
        <v>44243</v>
      </c>
      <c r="P60" s="21">
        <v>44243</v>
      </c>
      <c r="Q60" s="21">
        <v>44424</v>
      </c>
      <c r="R60" s="9" t="s">
        <v>17</v>
      </c>
      <c r="S60" s="9">
        <v>6</v>
      </c>
      <c r="T60" s="25" t="s">
        <v>250</v>
      </c>
      <c r="U60" s="9" t="s">
        <v>50</v>
      </c>
    </row>
    <row r="61" spans="1:21" ht="51" x14ac:dyDescent="0.2">
      <c r="A61" s="9" t="s">
        <v>99</v>
      </c>
      <c r="B61" s="12" t="s">
        <v>68</v>
      </c>
      <c r="C61" s="9" t="s">
        <v>21</v>
      </c>
      <c r="D61" s="14" t="s">
        <v>133</v>
      </c>
      <c r="E61" s="15" t="s">
        <v>156</v>
      </c>
      <c r="F61" s="16">
        <v>33262</v>
      </c>
      <c r="G61" s="18">
        <f>2021-1991</f>
        <v>30</v>
      </c>
      <c r="H61" s="18" t="s">
        <v>186</v>
      </c>
      <c r="I61" s="18" t="s">
        <v>35</v>
      </c>
      <c r="J61" s="20" t="s">
        <v>218</v>
      </c>
      <c r="K61" s="9" t="s">
        <v>16</v>
      </c>
      <c r="L61" s="9" t="s">
        <v>36</v>
      </c>
      <c r="M61" s="10" t="s">
        <v>42</v>
      </c>
      <c r="N61" s="24">
        <v>26736000</v>
      </c>
      <c r="O61" s="21">
        <v>44244</v>
      </c>
      <c r="P61" s="21">
        <v>44244</v>
      </c>
      <c r="Q61" s="21">
        <v>44425</v>
      </c>
      <c r="R61" s="9" t="s">
        <v>17</v>
      </c>
      <c r="S61" s="9">
        <v>6</v>
      </c>
      <c r="T61" s="25" t="s">
        <v>251</v>
      </c>
      <c r="U61" s="9" t="s">
        <v>50</v>
      </c>
    </row>
    <row r="62" spans="1:21" ht="51" x14ac:dyDescent="0.2">
      <c r="A62" s="9" t="s">
        <v>100</v>
      </c>
      <c r="B62" s="12" t="s">
        <v>69</v>
      </c>
      <c r="C62" s="9" t="s">
        <v>21</v>
      </c>
      <c r="D62" s="14" t="s">
        <v>134</v>
      </c>
      <c r="E62" s="15" t="s">
        <v>157</v>
      </c>
      <c r="F62" s="16">
        <v>25771</v>
      </c>
      <c r="G62" s="18">
        <f>2021-1970</f>
        <v>51</v>
      </c>
      <c r="H62" s="18" t="s">
        <v>25</v>
      </c>
      <c r="I62" s="18" t="s">
        <v>30</v>
      </c>
      <c r="J62" s="20" t="s">
        <v>219</v>
      </c>
      <c r="K62" s="9" t="s">
        <v>16</v>
      </c>
      <c r="L62" s="9" t="s">
        <v>37</v>
      </c>
      <c r="M62" s="10" t="s">
        <v>43</v>
      </c>
      <c r="N62" s="24">
        <v>25854000</v>
      </c>
      <c r="O62" s="21">
        <v>44244</v>
      </c>
      <c r="P62" s="21">
        <v>44245</v>
      </c>
      <c r="Q62" s="21">
        <v>44425</v>
      </c>
      <c r="R62" s="9" t="s">
        <v>17</v>
      </c>
      <c r="S62" s="9">
        <v>6</v>
      </c>
      <c r="T62" s="25" t="s">
        <v>252</v>
      </c>
      <c r="U62" s="9" t="s">
        <v>50</v>
      </c>
    </row>
    <row r="63" spans="1:21" ht="51" x14ac:dyDescent="0.2">
      <c r="A63" s="9" t="s">
        <v>101</v>
      </c>
      <c r="B63" s="12" t="s">
        <v>70</v>
      </c>
      <c r="C63" s="9" t="s">
        <v>21</v>
      </c>
      <c r="D63" s="14" t="s">
        <v>135</v>
      </c>
      <c r="E63" s="15" t="s">
        <v>158</v>
      </c>
      <c r="F63" s="16">
        <v>28010</v>
      </c>
      <c r="G63" s="18">
        <f>2021-1976</f>
        <v>45</v>
      </c>
      <c r="H63" s="18" t="s">
        <v>25</v>
      </c>
      <c r="I63" s="18" t="s">
        <v>27</v>
      </c>
      <c r="J63" s="20" t="s">
        <v>220</v>
      </c>
      <c r="K63" s="9" t="s">
        <v>16</v>
      </c>
      <c r="L63" s="9" t="s">
        <v>36</v>
      </c>
      <c r="M63" s="10" t="s">
        <v>42</v>
      </c>
      <c r="N63" s="24">
        <v>44658000</v>
      </c>
      <c r="O63" s="21">
        <v>44245</v>
      </c>
      <c r="P63" s="21">
        <v>44246</v>
      </c>
      <c r="Q63" s="21">
        <v>44426</v>
      </c>
      <c r="R63" s="9" t="s">
        <v>17</v>
      </c>
      <c r="S63" s="9">
        <v>6</v>
      </c>
      <c r="T63" s="25" t="s">
        <v>253</v>
      </c>
      <c r="U63" s="9" t="s">
        <v>50</v>
      </c>
    </row>
    <row r="64" spans="1:21" ht="51" x14ac:dyDescent="0.2">
      <c r="A64" s="9" t="s">
        <v>102</v>
      </c>
      <c r="B64" s="12" t="s">
        <v>71</v>
      </c>
      <c r="C64" s="9" t="s">
        <v>22</v>
      </c>
      <c r="D64" s="14" t="s">
        <v>136</v>
      </c>
      <c r="E64" s="15" t="s">
        <v>159</v>
      </c>
      <c r="F64" s="16">
        <v>31186</v>
      </c>
      <c r="G64" s="18">
        <f>2021-1985</f>
        <v>36</v>
      </c>
      <c r="H64" s="18" t="s">
        <v>25</v>
      </c>
      <c r="I64" s="18" t="s">
        <v>196</v>
      </c>
      <c r="J64" s="20" t="s">
        <v>221</v>
      </c>
      <c r="K64" s="9" t="s">
        <v>16</v>
      </c>
      <c r="L64" s="9" t="s">
        <v>40</v>
      </c>
      <c r="M64" s="10" t="s">
        <v>46</v>
      </c>
      <c r="N64" s="24">
        <v>14250000</v>
      </c>
      <c r="O64" s="21">
        <v>44245</v>
      </c>
      <c r="P64" s="21">
        <v>44246</v>
      </c>
      <c r="Q64" s="21">
        <v>44426</v>
      </c>
      <c r="R64" s="9" t="s">
        <v>17</v>
      </c>
      <c r="S64" s="9">
        <v>6</v>
      </c>
      <c r="T64" s="25" t="s">
        <v>254</v>
      </c>
      <c r="U64" s="9" t="s">
        <v>50</v>
      </c>
    </row>
    <row r="65" spans="1:21" ht="38.25" x14ac:dyDescent="0.2">
      <c r="A65" s="9" t="s">
        <v>103</v>
      </c>
      <c r="B65" s="12" t="s">
        <v>72</v>
      </c>
      <c r="C65" s="9" t="s">
        <v>21</v>
      </c>
      <c r="D65" s="14" t="s">
        <v>137</v>
      </c>
      <c r="E65" s="15" t="s">
        <v>160</v>
      </c>
      <c r="F65" s="16">
        <v>35862</v>
      </c>
      <c r="G65" s="18">
        <f>2021-1998</f>
        <v>23</v>
      </c>
      <c r="H65" s="18" t="s">
        <v>25</v>
      </c>
      <c r="I65" s="18" t="s">
        <v>197</v>
      </c>
      <c r="J65" s="20" t="s">
        <v>222</v>
      </c>
      <c r="K65" s="9" t="s">
        <v>16</v>
      </c>
      <c r="L65" s="9" t="s">
        <v>41</v>
      </c>
      <c r="M65" s="10" t="s">
        <v>47</v>
      </c>
      <c r="N65" s="24">
        <v>33792000</v>
      </c>
      <c r="O65" s="21">
        <v>44246</v>
      </c>
      <c r="P65" s="21">
        <v>44249</v>
      </c>
      <c r="Q65" s="21">
        <v>44429</v>
      </c>
      <c r="R65" s="9" t="s">
        <v>17</v>
      </c>
      <c r="S65" s="9">
        <v>6</v>
      </c>
      <c r="T65" s="25" t="s">
        <v>255</v>
      </c>
      <c r="U65" s="9" t="s">
        <v>50</v>
      </c>
    </row>
    <row r="66" spans="1:21" ht="38.25" x14ac:dyDescent="0.2">
      <c r="A66" s="9" t="s">
        <v>104</v>
      </c>
      <c r="B66" s="12" t="s">
        <v>73</v>
      </c>
      <c r="C66" s="9" t="s">
        <v>21</v>
      </c>
      <c r="D66" s="14" t="s">
        <v>138</v>
      </c>
      <c r="E66" s="15" t="s">
        <v>161</v>
      </c>
      <c r="F66" s="16">
        <v>30986</v>
      </c>
      <c r="G66" s="18">
        <f>2021-1984</f>
        <v>37</v>
      </c>
      <c r="H66" s="18" t="s">
        <v>25</v>
      </c>
      <c r="I66" s="18" t="s">
        <v>197</v>
      </c>
      <c r="J66" s="20" t="s">
        <v>223</v>
      </c>
      <c r="K66" s="9" t="s">
        <v>16</v>
      </c>
      <c r="L66" s="9" t="s">
        <v>41</v>
      </c>
      <c r="M66" s="10" t="s">
        <v>47</v>
      </c>
      <c r="N66" s="24">
        <v>33792000</v>
      </c>
      <c r="O66" s="21">
        <v>44246</v>
      </c>
      <c r="P66" s="21">
        <v>44249</v>
      </c>
      <c r="Q66" s="21">
        <v>44429</v>
      </c>
      <c r="R66" s="9" t="s">
        <v>17</v>
      </c>
      <c r="S66" s="9">
        <v>6</v>
      </c>
      <c r="T66" s="25" t="s">
        <v>256</v>
      </c>
      <c r="U66" s="9" t="s">
        <v>50</v>
      </c>
    </row>
    <row r="67" spans="1:21" ht="51" x14ac:dyDescent="0.2">
      <c r="A67" s="9" t="s">
        <v>105</v>
      </c>
      <c r="B67" s="12" t="s">
        <v>74</v>
      </c>
      <c r="C67" s="9" t="s">
        <v>21</v>
      </c>
      <c r="D67" s="14" t="s">
        <v>139</v>
      </c>
      <c r="E67" s="15" t="s">
        <v>162</v>
      </c>
      <c r="F67" s="16">
        <v>28238</v>
      </c>
      <c r="G67" s="18">
        <f>2021-1977</f>
        <v>44</v>
      </c>
      <c r="H67" s="18" t="s">
        <v>25</v>
      </c>
      <c r="I67" s="18" t="s">
        <v>35</v>
      </c>
      <c r="J67" s="20" t="s">
        <v>224</v>
      </c>
      <c r="K67" s="9" t="s">
        <v>16</v>
      </c>
      <c r="L67" s="9" t="s">
        <v>36</v>
      </c>
      <c r="M67" s="10" t="s">
        <v>42</v>
      </c>
      <c r="N67" s="24">
        <v>29970000</v>
      </c>
      <c r="O67" s="21">
        <v>44246</v>
      </c>
      <c r="P67" s="21">
        <v>44250</v>
      </c>
      <c r="Q67" s="21">
        <v>44430</v>
      </c>
      <c r="R67" s="9" t="s">
        <v>17</v>
      </c>
      <c r="S67" s="9">
        <v>6</v>
      </c>
      <c r="T67" s="25" t="s">
        <v>257</v>
      </c>
      <c r="U67" s="9" t="s">
        <v>50</v>
      </c>
    </row>
    <row r="68" spans="1:21" ht="51" x14ac:dyDescent="0.2">
      <c r="A68" s="9" t="s">
        <v>106</v>
      </c>
      <c r="B68" s="12" t="s">
        <v>75</v>
      </c>
      <c r="C68" s="9" t="s">
        <v>115</v>
      </c>
      <c r="D68" s="14" t="s">
        <v>140</v>
      </c>
      <c r="E68" s="15" t="s">
        <v>163</v>
      </c>
      <c r="F68" s="16">
        <v>27162</v>
      </c>
      <c r="G68" s="18">
        <f>2021-1974</f>
        <v>47</v>
      </c>
      <c r="H68" s="18" t="s">
        <v>25</v>
      </c>
      <c r="I68" s="18" t="s">
        <v>29</v>
      </c>
      <c r="J68" s="20" t="s">
        <v>225</v>
      </c>
      <c r="K68" s="9" t="s">
        <v>16</v>
      </c>
      <c r="L68" s="9" t="s">
        <v>37</v>
      </c>
      <c r="M68" s="10" t="s">
        <v>43</v>
      </c>
      <c r="N68" s="24">
        <v>42300000</v>
      </c>
      <c r="O68" s="21">
        <v>44249</v>
      </c>
      <c r="P68" s="21">
        <v>44250</v>
      </c>
      <c r="Q68" s="21">
        <v>44430</v>
      </c>
      <c r="R68" s="9" t="s">
        <v>17</v>
      </c>
      <c r="S68" s="9">
        <v>6</v>
      </c>
      <c r="T68" s="25" t="s">
        <v>258</v>
      </c>
      <c r="U68" s="9" t="s">
        <v>50</v>
      </c>
    </row>
    <row r="69" spans="1:21" ht="63.75" x14ac:dyDescent="0.2">
      <c r="A69" s="9" t="s">
        <v>107</v>
      </c>
      <c r="B69" s="12" t="s">
        <v>76</v>
      </c>
      <c r="C69" s="9" t="s">
        <v>21</v>
      </c>
      <c r="D69" s="14" t="s">
        <v>141</v>
      </c>
      <c r="E69" s="15" t="s">
        <v>164</v>
      </c>
      <c r="F69" s="16">
        <v>29551</v>
      </c>
      <c r="G69" s="18">
        <f>2021-1980</f>
        <v>41</v>
      </c>
      <c r="H69" s="18" t="s">
        <v>25</v>
      </c>
      <c r="I69" s="18" t="s">
        <v>34</v>
      </c>
      <c r="J69" s="20" t="s">
        <v>226</v>
      </c>
      <c r="K69" s="9" t="s">
        <v>16</v>
      </c>
      <c r="L69" s="9" t="s">
        <v>39</v>
      </c>
      <c r="M69" s="10" t="s">
        <v>45</v>
      </c>
      <c r="N69" s="24">
        <v>13028000</v>
      </c>
      <c r="O69" s="21">
        <v>44250</v>
      </c>
      <c r="P69" s="21">
        <v>44253</v>
      </c>
      <c r="Q69" s="21">
        <v>44311</v>
      </c>
      <c r="R69" s="9" t="s">
        <v>17</v>
      </c>
      <c r="S69" s="9">
        <v>2</v>
      </c>
      <c r="T69" s="25" t="s">
        <v>259</v>
      </c>
      <c r="U69" s="9" t="s">
        <v>50</v>
      </c>
    </row>
    <row r="70" spans="1:21" ht="63.75" x14ac:dyDescent="0.2">
      <c r="A70" s="9" t="s">
        <v>108</v>
      </c>
      <c r="B70" s="12" t="s">
        <v>77</v>
      </c>
      <c r="C70" s="9" t="s">
        <v>21</v>
      </c>
      <c r="D70" s="14" t="s">
        <v>142</v>
      </c>
      <c r="E70" s="15" t="s">
        <v>165</v>
      </c>
      <c r="F70" s="16">
        <v>28787</v>
      </c>
      <c r="G70" s="18">
        <f>2021-1978</f>
        <v>43</v>
      </c>
      <c r="H70" s="18" t="s">
        <v>26</v>
      </c>
      <c r="I70" s="18" t="s">
        <v>198</v>
      </c>
      <c r="J70" s="20" t="s">
        <v>227</v>
      </c>
      <c r="K70" s="9" t="s">
        <v>16</v>
      </c>
      <c r="L70" s="9" t="s">
        <v>39</v>
      </c>
      <c r="M70" s="10" t="s">
        <v>45</v>
      </c>
      <c r="N70" s="24">
        <v>13028000</v>
      </c>
      <c r="O70" s="21">
        <v>44250</v>
      </c>
      <c r="P70" s="21">
        <v>44253</v>
      </c>
      <c r="Q70" s="21">
        <v>44311</v>
      </c>
      <c r="R70" s="9" t="s">
        <v>17</v>
      </c>
      <c r="S70" s="9">
        <v>2</v>
      </c>
      <c r="T70" s="25" t="s">
        <v>260</v>
      </c>
      <c r="U70" s="9" t="s">
        <v>50</v>
      </c>
    </row>
    <row r="71" spans="1:21" ht="51" x14ac:dyDescent="0.2">
      <c r="A71" s="9" t="s">
        <v>109</v>
      </c>
      <c r="B71" s="12" t="s">
        <v>78</v>
      </c>
      <c r="C71" s="9" t="s">
        <v>21</v>
      </c>
      <c r="D71" s="14" t="s">
        <v>143</v>
      </c>
      <c r="E71" s="15" t="s">
        <v>166</v>
      </c>
      <c r="F71" s="16">
        <v>30502</v>
      </c>
      <c r="G71" s="18">
        <f>2021-1983</f>
        <v>38</v>
      </c>
      <c r="H71" s="18" t="s">
        <v>25</v>
      </c>
      <c r="I71" s="18" t="s">
        <v>34</v>
      </c>
      <c r="J71" s="20" t="s">
        <v>228</v>
      </c>
      <c r="K71" s="9" t="s">
        <v>16</v>
      </c>
      <c r="L71" s="9" t="s">
        <v>37</v>
      </c>
      <c r="M71" s="10" t="s">
        <v>43</v>
      </c>
      <c r="N71" s="24">
        <v>11166000</v>
      </c>
      <c r="O71" s="21">
        <v>44250</v>
      </c>
      <c r="P71" s="21">
        <v>44256</v>
      </c>
      <c r="Q71" s="21">
        <v>44316</v>
      </c>
      <c r="R71" s="9" t="s">
        <v>17</v>
      </c>
      <c r="S71" s="9">
        <v>2</v>
      </c>
      <c r="T71" s="25" t="s">
        <v>261</v>
      </c>
      <c r="U71" s="9" t="s">
        <v>50</v>
      </c>
    </row>
    <row r="72" spans="1:21" ht="51" x14ac:dyDescent="0.2">
      <c r="A72" s="9" t="s">
        <v>110</v>
      </c>
      <c r="B72" s="12" t="s">
        <v>79</v>
      </c>
      <c r="C72" s="9" t="s">
        <v>21</v>
      </c>
      <c r="D72" s="14" t="s">
        <v>144</v>
      </c>
      <c r="E72" s="15" t="s">
        <v>167</v>
      </c>
      <c r="F72" s="16">
        <v>31330</v>
      </c>
      <c r="G72" s="18">
        <f>2021-1985</f>
        <v>36</v>
      </c>
      <c r="H72" s="18" t="s">
        <v>25</v>
      </c>
      <c r="I72" s="18" t="s">
        <v>29</v>
      </c>
      <c r="J72" s="20" t="s">
        <v>229</v>
      </c>
      <c r="K72" s="9" t="s">
        <v>16</v>
      </c>
      <c r="L72" s="9" t="s">
        <v>37</v>
      </c>
      <c r="M72" s="10" t="s">
        <v>43</v>
      </c>
      <c r="N72" s="24">
        <v>34086000</v>
      </c>
      <c r="O72" s="21">
        <v>44250</v>
      </c>
      <c r="P72" s="21">
        <v>44256</v>
      </c>
      <c r="Q72" s="21">
        <v>44438</v>
      </c>
      <c r="R72" s="9" t="s">
        <v>17</v>
      </c>
      <c r="S72" s="9">
        <v>6</v>
      </c>
      <c r="T72" s="25" t="s">
        <v>262</v>
      </c>
      <c r="U72" s="9" t="s">
        <v>50</v>
      </c>
    </row>
    <row r="73" spans="1:21" ht="38.25" x14ac:dyDescent="0.2">
      <c r="A73" s="9" t="s">
        <v>111</v>
      </c>
      <c r="B73" s="12" t="s">
        <v>80</v>
      </c>
      <c r="C73" s="9" t="s">
        <v>22</v>
      </c>
      <c r="D73" s="14" t="s">
        <v>145</v>
      </c>
      <c r="E73" s="15" t="s">
        <v>168</v>
      </c>
      <c r="F73" s="16">
        <v>26410</v>
      </c>
      <c r="G73" s="18">
        <f>2021-1972</f>
        <v>49</v>
      </c>
      <c r="H73" s="18" t="s">
        <v>25</v>
      </c>
      <c r="I73" s="18" t="s">
        <v>199</v>
      </c>
      <c r="J73" s="20" t="s">
        <v>230</v>
      </c>
      <c r="K73" s="9" t="s">
        <v>16</v>
      </c>
      <c r="L73" s="9" t="s">
        <v>36</v>
      </c>
      <c r="M73" s="10" t="s">
        <v>42</v>
      </c>
      <c r="N73" s="24">
        <v>14440000</v>
      </c>
      <c r="O73" s="21">
        <v>44252</v>
      </c>
      <c r="P73" s="21">
        <v>44253</v>
      </c>
      <c r="Q73" s="21">
        <v>44372</v>
      </c>
      <c r="R73" s="9" t="s">
        <v>17</v>
      </c>
      <c r="S73" s="9">
        <v>4</v>
      </c>
      <c r="T73" s="25" t="s">
        <v>263</v>
      </c>
      <c r="U73" s="9" t="s">
        <v>50</v>
      </c>
    </row>
    <row r="74" spans="1:21" ht="51" x14ac:dyDescent="0.2">
      <c r="A74" s="9" t="s">
        <v>112</v>
      </c>
      <c r="B74" s="12" t="s">
        <v>81</v>
      </c>
      <c r="C74" s="9" t="s">
        <v>22</v>
      </c>
      <c r="D74" s="14" t="s">
        <v>146</v>
      </c>
      <c r="E74" s="15" t="s">
        <v>169</v>
      </c>
      <c r="F74" s="16">
        <v>22234</v>
      </c>
      <c r="G74" s="18">
        <f>2021-1960</f>
        <v>61</v>
      </c>
      <c r="H74" s="18" t="s">
        <v>25</v>
      </c>
      <c r="I74" s="18" t="s">
        <v>200</v>
      </c>
      <c r="J74" s="20" t="s">
        <v>231</v>
      </c>
      <c r="K74" s="9" t="s">
        <v>16</v>
      </c>
      <c r="L74" s="9" t="s">
        <v>41</v>
      </c>
      <c r="M74" s="10" t="s">
        <v>47</v>
      </c>
      <c r="N74" s="24">
        <v>26160000</v>
      </c>
      <c r="O74" s="21">
        <v>44253</v>
      </c>
      <c r="P74" s="21">
        <v>44256</v>
      </c>
      <c r="Q74" s="21">
        <v>44408</v>
      </c>
      <c r="R74" s="9" t="s">
        <v>17</v>
      </c>
      <c r="S74" s="9">
        <v>6</v>
      </c>
      <c r="T74" s="25" t="s">
        <v>264</v>
      </c>
      <c r="U74" s="9" t="s">
        <v>50</v>
      </c>
    </row>
    <row r="75" spans="1:21" ht="51" x14ac:dyDescent="0.2">
      <c r="A75" s="9" t="s">
        <v>113</v>
      </c>
      <c r="B75" s="12" t="s">
        <v>82</v>
      </c>
      <c r="C75" s="9" t="s">
        <v>21</v>
      </c>
      <c r="D75" s="14" t="s">
        <v>147</v>
      </c>
      <c r="E75" s="15" t="s">
        <v>170</v>
      </c>
      <c r="F75" s="16">
        <v>31466</v>
      </c>
      <c r="G75" s="18">
        <f>2021-1986</f>
        <v>35</v>
      </c>
      <c r="H75" s="18" t="s">
        <v>187</v>
      </c>
      <c r="I75" s="18" t="s">
        <v>35</v>
      </c>
      <c r="J75" s="20" t="s">
        <v>232</v>
      </c>
      <c r="K75" s="9" t="s">
        <v>16</v>
      </c>
      <c r="L75" s="9" t="s">
        <v>38</v>
      </c>
      <c r="M75" s="10" t="s">
        <v>44</v>
      </c>
      <c r="N75" s="24">
        <v>26148000</v>
      </c>
      <c r="O75" s="21">
        <v>44253</v>
      </c>
      <c r="P75" s="21">
        <v>44256</v>
      </c>
      <c r="Q75" s="21">
        <v>44408</v>
      </c>
      <c r="R75" s="9" t="s">
        <v>17</v>
      </c>
      <c r="S75" s="9">
        <v>6</v>
      </c>
      <c r="T75" s="25" t="s">
        <v>265</v>
      </c>
      <c r="U75" s="9" t="s">
        <v>50</v>
      </c>
    </row>
    <row r="76" spans="1:21" s="42" customFormat="1" ht="63.75" x14ac:dyDescent="0.2">
      <c r="A76" s="36" t="s">
        <v>616</v>
      </c>
      <c r="B76" s="36" t="s">
        <v>615</v>
      </c>
      <c r="C76" s="27" t="s">
        <v>22</v>
      </c>
      <c r="D76" s="35" t="s">
        <v>614</v>
      </c>
      <c r="E76" s="15" t="s">
        <v>613</v>
      </c>
      <c r="F76" s="34">
        <v>33377</v>
      </c>
      <c r="G76" s="33">
        <f>2021-1991</f>
        <v>30</v>
      </c>
      <c r="H76" s="33" t="s">
        <v>25</v>
      </c>
      <c r="I76" s="33" t="s">
        <v>612</v>
      </c>
      <c r="J76" s="41" t="s">
        <v>611</v>
      </c>
      <c r="K76" s="27" t="s">
        <v>16</v>
      </c>
      <c r="L76" s="27" t="s">
        <v>39</v>
      </c>
      <c r="M76" s="27" t="s">
        <v>45</v>
      </c>
      <c r="N76" s="30">
        <v>20580000</v>
      </c>
      <c r="O76" s="29">
        <v>44256</v>
      </c>
      <c r="P76" s="29">
        <v>44257</v>
      </c>
      <c r="Q76" s="29">
        <v>44440</v>
      </c>
      <c r="R76" s="27" t="s">
        <v>17</v>
      </c>
      <c r="S76" s="27">
        <v>6</v>
      </c>
      <c r="T76" s="28" t="s">
        <v>610</v>
      </c>
      <c r="U76" s="27" t="s">
        <v>50</v>
      </c>
    </row>
    <row r="77" spans="1:21" s="42" customFormat="1" ht="63.75" x14ac:dyDescent="0.2">
      <c r="A77" s="36" t="s">
        <v>609</v>
      </c>
      <c r="B77" s="36" t="s">
        <v>608</v>
      </c>
      <c r="C77" s="27" t="s">
        <v>22</v>
      </c>
      <c r="D77" s="35" t="s">
        <v>607</v>
      </c>
      <c r="E77" s="15" t="s">
        <v>606</v>
      </c>
      <c r="F77" s="34">
        <v>31503</v>
      </c>
      <c r="G77" s="33">
        <f>2021-1986</f>
        <v>35</v>
      </c>
      <c r="H77" s="33" t="s">
        <v>605</v>
      </c>
      <c r="I77" s="33" t="s">
        <v>200</v>
      </c>
      <c r="J77" s="32" t="s">
        <v>604</v>
      </c>
      <c r="K77" s="27" t="s">
        <v>16</v>
      </c>
      <c r="L77" s="27" t="s">
        <v>39</v>
      </c>
      <c r="M77" s="31" t="s">
        <v>45</v>
      </c>
      <c r="N77" s="30">
        <v>20580000</v>
      </c>
      <c r="O77" s="29">
        <v>44257</v>
      </c>
      <c r="P77" s="29">
        <v>44260</v>
      </c>
      <c r="Q77" s="29">
        <v>44443</v>
      </c>
      <c r="R77" s="27" t="s">
        <v>17</v>
      </c>
      <c r="S77" s="27">
        <v>6</v>
      </c>
      <c r="T77" s="28" t="s">
        <v>603</v>
      </c>
      <c r="U77" s="27" t="s">
        <v>50</v>
      </c>
    </row>
    <row r="78" spans="1:21" s="42" customFormat="1" ht="63.75" x14ac:dyDescent="0.2">
      <c r="A78" s="36" t="s">
        <v>602</v>
      </c>
      <c r="B78" s="36" t="s">
        <v>601</v>
      </c>
      <c r="C78" s="27" t="s">
        <v>21</v>
      </c>
      <c r="D78" s="35" t="s">
        <v>600</v>
      </c>
      <c r="E78" s="15" t="s">
        <v>599</v>
      </c>
      <c r="F78" s="34">
        <v>28942</v>
      </c>
      <c r="G78" s="33">
        <f>2021-1979</f>
        <v>42</v>
      </c>
      <c r="H78" s="33" t="s">
        <v>25</v>
      </c>
      <c r="I78" s="33" t="s">
        <v>282</v>
      </c>
      <c r="J78" s="32" t="s">
        <v>598</v>
      </c>
      <c r="K78" s="27" t="s">
        <v>16</v>
      </c>
      <c r="L78" s="27" t="s">
        <v>39</v>
      </c>
      <c r="M78" s="31" t="s">
        <v>45</v>
      </c>
      <c r="N78" s="30">
        <v>42612000</v>
      </c>
      <c r="O78" s="29">
        <v>44259</v>
      </c>
      <c r="P78" s="29">
        <v>44260</v>
      </c>
      <c r="Q78" s="29">
        <v>44443</v>
      </c>
      <c r="R78" s="27" t="s">
        <v>17</v>
      </c>
      <c r="S78" s="27">
        <v>6</v>
      </c>
      <c r="T78" s="28" t="s">
        <v>597</v>
      </c>
      <c r="U78" s="27" t="s">
        <v>50</v>
      </c>
    </row>
    <row r="79" spans="1:21" s="42" customFormat="1" ht="63.75" x14ac:dyDescent="0.2">
      <c r="A79" s="36" t="s">
        <v>596</v>
      </c>
      <c r="B79" s="40" t="s">
        <v>595</v>
      </c>
      <c r="C79" s="27" t="s">
        <v>594</v>
      </c>
      <c r="D79" s="35" t="s">
        <v>593</v>
      </c>
      <c r="E79" s="15" t="s">
        <v>592</v>
      </c>
      <c r="F79" s="34" t="s">
        <v>24</v>
      </c>
      <c r="G79" s="34" t="s">
        <v>24</v>
      </c>
      <c r="H79" s="34" t="s">
        <v>24</v>
      </c>
      <c r="I79" s="34" t="s">
        <v>24</v>
      </c>
      <c r="J79" s="32" t="s">
        <v>591</v>
      </c>
      <c r="K79" s="27" t="s">
        <v>584</v>
      </c>
      <c r="L79" s="34" t="s">
        <v>24</v>
      </c>
      <c r="M79" s="34" t="s">
        <v>24</v>
      </c>
      <c r="N79" s="30">
        <v>0</v>
      </c>
      <c r="O79" s="29">
        <v>44281</v>
      </c>
      <c r="P79" s="29">
        <v>44281</v>
      </c>
      <c r="Q79" s="29">
        <v>44645</v>
      </c>
      <c r="R79" s="43" t="s">
        <v>17</v>
      </c>
      <c r="S79" s="27">
        <v>12</v>
      </c>
      <c r="T79" s="28" t="s">
        <v>590</v>
      </c>
      <c r="U79" s="27" t="s">
        <v>50</v>
      </c>
    </row>
    <row r="80" spans="1:21" s="42" customFormat="1" ht="51" x14ac:dyDescent="0.2">
      <c r="A80" s="36" t="s">
        <v>589</v>
      </c>
      <c r="B80" s="40" t="s">
        <v>588</v>
      </c>
      <c r="C80" s="27" t="s">
        <v>560</v>
      </c>
      <c r="D80" s="35" t="s">
        <v>587</v>
      </c>
      <c r="E80" s="15" t="s">
        <v>586</v>
      </c>
      <c r="F80" s="34" t="s">
        <v>24</v>
      </c>
      <c r="G80" s="34" t="s">
        <v>24</v>
      </c>
      <c r="H80" s="34" t="s">
        <v>24</v>
      </c>
      <c r="I80" s="34" t="s">
        <v>24</v>
      </c>
      <c r="J80" s="32" t="s">
        <v>585</v>
      </c>
      <c r="K80" s="27" t="s">
        <v>584</v>
      </c>
      <c r="L80" s="34" t="s">
        <v>24</v>
      </c>
      <c r="M80" s="34" t="s">
        <v>24</v>
      </c>
      <c r="N80" s="30">
        <v>0</v>
      </c>
      <c r="O80" s="29">
        <v>44267</v>
      </c>
      <c r="P80" s="29">
        <v>44267</v>
      </c>
      <c r="Q80" s="29">
        <v>44307</v>
      </c>
      <c r="R80" s="43" t="s">
        <v>49</v>
      </c>
      <c r="S80" s="27">
        <v>40</v>
      </c>
      <c r="T80" s="28" t="s">
        <v>583</v>
      </c>
      <c r="U80" s="27" t="s">
        <v>50</v>
      </c>
    </row>
    <row r="81" spans="1:21" s="42" customFormat="1" ht="51" x14ac:dyDescent="0.2">
      <c r="A81" s="36" t="s">
        <v>582</v>
      </c>
      <c r="B81" s="40" t="s">
        <v>581</v>
      </c>
      <c r="C81" s="27" t="s">
        <v>21</v>
      </c>
      <c r="D81" s="35" t="s">
        <v>580</v>
      </c>
      <c r="E81" s="15" t="s">
        <v>579</v>
      </c>
      <c r="F81" s="39">
        <v>31491</v>
      </c>
      <c r="G81" s="33">
        <f>2021-1986</f>
        <v>35</v>
      </c>
      <c r="H81" s="33" t="s">
        <v>578</v>
      </c>
      <c r="I81" s="33" t="s">
        <v>577</v>
      </c>
      <c r="J81" s="32" t="s">
        <v>576</v>
      </c>
      <c r="K81" s="31" t="s">
        <v>16</v>
      </c>
      <c r="L81" s="31" t="s">
        <v>36</v>
      </c>
      <c r="M81" s="31" t="s">
        <v>42</v>
      </c>
      <c r="N81" s="30">
        <v>29022000</v>
      </c>
      <c r="O81" s="29">
        <v>44271</v>
      </c>
      <c r="P81" s="38">
        <v>44273</v>
      </c>
      <c r="Q81" s="38">
        <v>44415</v>
      </c>
      <c r="R81" s="27" t="s">
        <v>49</v>
      </c>
      <c r="S81" s="31">
        <v>140</v>
      </c>
      <c r="T81" s="28" t="s">
        <v>575</v>
      </c>
      <c r="U81" s="27" t="s">
        <v>50</v>
      </c>
    </row>
    <row r="82" spans="1:21" s="42" customFormat="1" ht="51" x14ac:dyDescent="0.2">
      <c r="A82" s="36" t="s">
        <v>574</v>
      </c>
      <c r="B82" s="36" t="s">
        <v>573</v>
      </c>
      <c r="C82" s="27" t="s">
        <v>21</v>
      </c>
      <c r="D82" s="35" t="s">
        <v>572</v>
      </c>
      <c r="E82" s="15" t="s">
        <v>571</v>
      </c>
      <c r="F82" s="34">
        <v>33940</v>
      </c>
      <c r="G82" s="33">
        <f>2021-1992</f>
        <v>29</v>
      </c>
      <c r="H82" s="33" t="s">
        <v>25</v>
      </c>
      <c r="I82" s="33" t="s">
        <v>29</v>
      </c>
      <c r="J82" s="32" t="s">
        <v>570</v>
      </c>
      <c r="K82" s="27" t="s">
        <v>16</v>
      </c>
      <c r="L82" s="27" t="s">
        <v>40</v>
      </c>
      <c r="M82" s="31" t="s">
        <v>46</v>
      </c>
      <c r="N82" s="30">
        <v>36138000</v>
      </c>
      <c r="O82" s="29">
        <v>44271</v>
      </c>
      <c r="P82" s="29">
        <v>44272</v>
      </c>
      <c r="Q82" s="29">
        <v>44455</v>
      </c>
      <c r="R82" s="27" t="s">
        <v>17</v>
      </c>
      <c r="S82" s="27">
        <v>6</v>
      </c>
      <c r="T82" s="28" t="s">
        <v>569</v>
      </c>
      <c r="U82" s="27" t="s">
        <v>50</v>
      </c>
    </row>
    <row r="83" spans="1:21" s="42" customFormat="1" ht="51" x14ac:dyDescent="0.2">
      <c r="A83" s="36" t="s">
        <v>568</v>
      </c>
      <c r="B83" s="36" t="s">
        <v>567</v>
      </c>
      <c r="C83" s="27" t="s">
        <v>22</v>
      </c>
      <c r="D83" s="35" t="s">
        <v>566</v>
      </c>
      <c r="E83" s="15" t="s">
        <v>565</v>
      </c>
      <c r="F83" s="34" t="s">
        <v>24</v>
      </c>
      <c r="G83" s="34" t="s">
        <v>24</v>
      </c>
      <c r="H83" s="34" t="s">
        <v>24</v>
      </c>
      <c r="I83" s="34" t="s">
        <v>24</v>
      </c>
      <c r="J83" s="32" t="s">
        <v>564</v>
      </c>
      <c r="K83" s="27" t="s">
        <v>16</v>
      </c>
      <c r="L83" s="27" t="s">
        <v>37</v>
      </c>
      <c r="M83" s="31" t="s">
        <v>43</v>
      </c>
      <c r="N83" s="30">
        <v>7000000</v>
      </c>
      <c r="O83" s="29">
        <v>44274</v>
      </c>
      <c r="P83" s="29">
        <v>44274</v>
      </c>
      <c r="Q83" s="29">
        <v>44304</v>
      </c>
      <c r="R83" s="27" t="s">
        <v>17</v>
      </c>
      <c r="S83" s="27">
        <v>1</v>
      </c>
      <c r="T83" s="28" t="s">
        <v>563</v>
      </c>
      <c r="U83" s="27" t="s">
        <v>50</v>
      </c>
    </row>
    <row r="84" spans="1:21" s="42" customFormat="1" ht="51" x14ac:dyDescent="0.2">
      <c r="A84" s="36" t="s">
        <v>562</v>
      </c>
      <c r="B84" s="36" t="s">
        <v>561</v>
      </c>
      <c r="C84" s="27" t="s">
        <v>560</v>
      </c>
      <c r="D84" s="35" t="s">
        <v>559</v>
      </c>
      <c r="E84" s="15" t="s">
        <v>558</v>
      </c>
      <c r="F84" s="34" t="s">
        <v>24</v>
      </c>
      <c r="G84" s="34" t="s">
        <v>24</v>
      </c>
      <c r="H84" s="34" t="s">
        <v>24</v>
      </c>
      <c r="I84" s="34" t="s">
        <v>24</v>
      </c>
      <c r="J84" s="32" t="s">
        <v>557</v>
      </c>
      <c r="K84" s="27" t="s">
        <v>233</v>
      </c>
      <c r="L84" s="27" t="s">
        <v>535</v>
      </c>
      <c r="M84" s="31" t="s">
        <v>534</v>
      </c>
      <c r="N84" s="30">
        <v>160183812</v>
      </c>
      <c r="O84" s="29">
        <v>44281</v>
      </c>
      <c r="P84" s="29">
        <v>44284</v>
      </c>
      <c r="Q84" s="29">
        <v>45291</v>
      </c>
      <c r="R84" s="27" t="s">
        <v>49</v>
      </c>
      <c r="S84" s="27">
        <v>992</v>
      </c>
      <c r="T84" s="28" t="s">
        <v>556</v>
      </c>
      <c r="U84" s="27" t="s">
        <v>50</v>
      </c>
    </row>
    <row r="85" spans="1:21" s="42" customFormat="1" ht="51" x14ac:dyDescent="0.2">
      <c r="A85" s="36" t="s">
        <v>555</v>
      </c>
      <c r="B85" s="36" t="s">
        <v>554</v>
      </c>
      <c r="C85" s="27" t="s">
        <v>22</v>
      </c>
      <c r="D85" s="35" t="s">
        <v>553</v>
      </c>
      <c r="E85" s="15" t="s">
        <v>552</v>
      </c>
      <c r="F85" s="34">
        <v>28058</v>
      </c>
      <c r="G85" s="33">
        <f>2021-1976</f>
        <v>45</v>
      </c>
      <c r="H85" s="33" t="s">
        <v>551</v>
      </c>
      <c r="I85" s="33" t="s">
        <v>550</v>
      </c>
      <c r="J85" s="32" t="s">
        <v>549</v>
      </c>
      <c r="K85" s="27" t="s">
        <v>16</v>
      </c>
      <c r="L85" s="27" t="s">
        <v>37</v>
      </c>
      <c r="M85" s="31" t="s">
        <v>43</v>
      </c>
      <c r="N85" s="30">
        <v>1995000</v>
      </c>
      <c r="O85" s="29">
        <v>44280</v>
      </c>
      <c r="P85" s="29">
        <v>44281</v>
      </c>
      <c r="Q85" s="29">
        <v>44311</v>
      </c>
      <c r="R85" s="27" t="s">
        <v>49</v>
      </c>
      <c r="S85" s="27">
        <v>30</v>
      </c>
      <c r="T85" s="28" t="s">
        <v>548</v>
      </c>
      <c r="U85" s="27" t="s">
        <v>50</v>
      </c>
    </row>
    <row r="86" spans="1:21" s="42" customFormat="1" ht="63.75" x14ac:dyDescent="0.2">
      <c r="A86" s="36" t="s">
        <v>547</v>
      </c>
      <c r="B86" s="36" t="s">
        <v>546</v>
      </c>
      <c r="C86" s="27" t="s">
        <v>21</v>
      </c>
      <c r="D86" s="35" t="s">
        <v>545</v>
      </c>
      <c r="E86" s="15" t="s">
        <v>544</v>
      </c>
      <c r="F86" s="34">
        <v>33114</v>
      </c>
      <c r="G86" s="33">
        <f>2021-1990</f>
        <v>31</v>
      </c>
      <c r="H86" s="33" t="s">
        <v>543</v>
      </c>
      <c r="I86" s="33" t="s">
        <v>29</v>
      </c>
      <c r="J86" s="32" t="s">
        <v>542</v>
      </c>
      <c r="K86" s="27" t="s">
        <v>16</v>
      </c>
      <c r="L86" s="27" t="s">
        <v>39</v>
      </c>
      <c r="M86" s="31" t="s">
        <v>45</v>
      </c>
      <c r="N86" s="30">
        <v>54059200</v>
      </c>
      <c r="O86" s="29">
        <v>44281</v>
      </c>
      <c r="P86" s="29">
        <v>44284</v>
      </c>
      <c r="Q86" s="29">
        <v>44565</v>
      </c>
      <c r="R86" s="27" t="s">
        <v>49</v>
      </c>
      <c r="S86" s="27">
        <v>276</v>
      </c>
      <c r="T86" s="28" t="s">
        <v>541</v>
      </c>
      <c r="U86" s="27" t="s">
        <v>50</v>
      </c>
    </row>
    <row r="87" spans="1:21" s="42" customFormat="1" ht="51" x14ac:dyDescent="0.2">
      <c r="A87" s="36" t="s">
        <v>540</v>
      </c>
      <c r="B87" s="36" t="s">
        <v>539</v>
      </c>
      <c r="C87" s="27" t="s">
        <v>115</v>
      </c>
      <c r="D87" s="35" t="s">
        <v>538</v>
      </c>
      <c r="E87" s="15" t="s">
        <v>537</v>
      </c>
      <c r="F87" s="34" t="s">
        <v>24</v>
      </c>
      <c r="G87" s="34" t="s">
        <v>24</v>
      </c>
      <c r="H87" s="34" t="s">
        <v>24</v>
      </c>
      <c r="I87" s="34" t="s">
        <v>24</v>
      </c>
      <c r="J87" s="32" t="s">
        <v>536</v>
      </c>
      <c r="K87" s="27" t="s">
        <v>233</v>
      </c>
      <c r="L87" s="27" t="s">
        <v>535</v>
      </c>
      <c r="M87" s="31" t="s">
        <v>534</v>
      </c>
      <c r="N87" s="30">
        <v>57979180</v>
      </c>
      <c r="O87" s="29">
        <v>44284</v>
      </c>
      <c r="P87" s="29">
        <v>44285</v>
      </c>
      <c r="Q87" s="29">
        <v>45291</v>
      </c>
      <c r="R87" s="27" t="s">
        <v>49</v>
      </c>
      <c r="S87" s="27">
        <v>991</v>
      </c>
      <c r="T87" s="28" t="s">
        <v>533</v>
      </c>
      <c r="U87" s="27" t="s">
        <v>50</v>
      </c>
    </row>
    <row r="88" spans="1:21" ht="51" x14ac:dyDescent="0.2">
      <c r="A88" s="36" t="s">
        <v>617</v>
      </c>
      <c r="B88" s="36" t="s">
        <v>625</v>
      </c>
      <c r="C88" s="27" t="s">
        <v>115</v>
      </c>
      <c r="D88" s="35" t="s">
        <v>633</v>
      </c>
      <c r="E88" s="15" t="s">
        <v>707</v>
      </c>
      <c r="F88" s="34" t="s">
        <v>24</v>
      </c>
      <c r="G88" s="34" t="s">
        <v>24</v>
      </c>
      <c r="H88" s="34" t="s">
        <v>24</v>
      </c>
      <c r="I88" s="34" t="s">
        <v>24</v>
      </c>
      <c r="J88" s="32" t="s">
        <v>641</v>
      </c>
      <c r="K88" s="27" t="s">
        <v>233</v>
      </c>
      <c r="L88" s="27" t="s">
        <v>648</v>
      </c>
      <c r="M88" s="31" t="s">
        <v>649</v>
      </c>
      <c r="N88" s="30">
        <v>20000000</v>
      </c>
      <c r="O88" s="29">
        <v>44301</v>
      </c>
      <c r="P88" s="29">
        <v>44312</v>
      </c>
      <c r="Q88" s="29">
        <v>44561</v>
      </c>
      <c r="R88" s="27" t="s">
        <v>49</v>
      </c>
      <c r="S88" s="44">
        <v>245</v>
      </c>
      <c r="T88" s="28" t="s">
        <v>650</v>
      </c>
      <c r="U88" s="27" t="s">
        <v>50</v>
      </c>
    </row>
    <row r="89" spans="1:21" ht="51" x14ac:dyDescent="0.2">
      <c r="A89" s="36" t="s">
        <v>618</v>
      </c>
      <c r="B89" s="36" t="s">
        <v>626</v>
      </c>
      <c r="C89" s="27" t="s">
        <v>115</v>
      </c>
      <c r="D89" s="35" t="s">
        <v>634</v>
      </c>
      <c r="E89" s="15" t="s">
        <v>708</v>
      </c>
      <c r="F89" s="34" t="s">
        <v>24</v>
      </c>
      <c r="G89" s="34" t="s">
        <v>24</v>
      </c>
      <c r="H89" s="34" t="s">
        <v>25</v>
      </c>
      <c r="I89" s="34" t="s">
        <v>24</v>
      </c>
      <c r="J89" s="32" t="s">
        <v>642</v>
      </c>
      <c r="K89" s="27" t="s">
        <v>16</v>
      </c>
      <c r="L89" s="27" t="s">
        <v>40</v>
      </c>
      <c r="M89" s="31" t="s">
        <v>46</v>
      </c>
      <c r="N89" s="30">
        <v>25400000</v>
      </c>
      <c r="O89" s="29">
        <v>44295</v>
      </c>
      <c r="P89" s="29">
        <v>44299</v>
      </c>
      <c r="Q89" s="29">
        <v>44348</v>
      </c>
      <c r="R89" s="27" t="s">
        <v>49</v>
      </c>
      <c r="S89" s="44">
        <v>30</v>
      </c>
      <c r="T89" s="28" t="s">
        <v>651</v>
      </c>
      <c r="U89" s="27" t="s">
        <v>658</v>
      </c>
    </row>
    <row r="90" spans="1:21" ht="51" x14ac:dyDescent="0.2">
      <c r="A90" s="36" t="s">
        <v>619</v>
      </c>
      <c r="B90" s="36" t="s">
        <v>627</v>
      </c>
      <c r="C90" s="27" t="s">
        <v>22</v>
      </c>
      <c r="D90" s="35" t="s">
        <v>635</v>
      </c>
      <c r="E90" s="15" t="s">
        <v>709</v>
      </c>
      <c r="F90" s="34">
        <v>31514</v>
      </c>
      <c r="G90" s="33">
        <v>47</v>
      </c>
      <c r="H90" s="34" t="s">
        <v>731</v>
      </c>
      <c r="I90" s="34" t="s">
        <v>200</v>
      </c>
      <c r="J90" s="32" t="s">
        <v>643</v>
      </c>
      <c r="K90" s="27" t="s">
        <v>16</v>
      </c>
      <c r="L90" s="27" t="s">
        <v>37</v>
      </c>
      <c r="M90" s="31" t="s">
        <v>43</v>
      </c>
      <c r="N90" s="30">
        <v>19000000</v>
      </c>
      <c r="O90" s="29">
        <v>44298</v>
      </c>
      <c r="P90" s="29">
        <v>44301</v>
      </c>
      <c r="Q90" s="29">
        <v>44544</v>
      </c>
      <c r="R90" s="27" t="s">
        <v>49</v>
      </c>
      <c r="S90" s="44">
        <v>240</v>
      </c>
      <c r="T90" s="28" t="s">
        <v>652</v>
      </c>
      <c r="U90" s="27" t="s">
        <v>50</v>
      </c>
    </row>
    <row r="91" spans="1:21" ht="51" x14ac:dyDescent="0.2">
      <c r="A91" s="36" t="s">
        <v>620</v>
      </c>
      <c r="B91" s="36" t="s">
        <v>628</v>
      </c>
      <c r="C91" s="27" t="s">
        <v>115</v>
      </c>
      <c r="D91" s="35" t="s">
        <v>636</v>
      </c>
      <c r="E91" s="15" t="s">
        <v>710</v>
      </c>
      <c r="F91" s="34">
        <v>26952</v>
      </c>
      <c r="G91" s="34" t="s">
        <v>24</v>
      </c>
      <c r="H91" s="34" t="s">
        <v>24</v>
      </c>
      <c r="I91" s="34" t="s">
        <v>24</v>
      </c>
      <c r="J91" s="32" t="s">
        <v>644</v>
      </c>
      <c r="K91" s="27" t="s">
        <v>16</v>
      </c>
      <c r="L91" s="27" t="s">
        <v>41</v>
      </c>
      <c r="M91" s="31" t="s">
        <v>47</v>
      </c>
      <c r="N91" s="30">
        <v>17025175</v>
      </c>
      <c r="O91" s="29">
        <v>44299</v>
      </c>
      <c r="P91" s="29">
        <v>44301</v>
      </c>
      <c r="Q91" s="29">
        <v>44695</v>
      </c>
      <c r="R91" s="27" t="s">
        <v>17</v>
      </c>
      <c r="S91" s="45">
        <v>12</v>
      </c>
      <c r="T91" s="28" t="s">
        <v>653</v>
      </c>
      <c r="U91" s="27" t="s">
        <v>658</v>
      </c>
    </row>
    <row r="92" spans="1:21" ht="51" x14ac:dyDescent="0.2">
      <c r="A92" s="36" t="s">
        <v>621</v>
      </c>
      <c r="B92" s="36" t="s">
        <v>629</v>
      </c>
      <c r="C92" s="27" t="s">
        <v>21</v>
      </c>
      <c r="D92" s="35" t="s">
        <v>637</v>
      </c>
      <c r="E92" s="15" t="s">
        <v>711</v>
      </c>
      <c r="F92" s="34" t="s">
        <v>24</v>
      </c>
      <c r="G92" s="33">
        <v>49</v>
      </c>
      <c r="H92" s="34" t="s">
        <v>25</v>
      </c>
      <c r="I92" s="34" t="s">
        <v>733</v>
      </c>
      <c r="J92" s="32" t="s">
        <v>645</v>
      </c>
      <c r="K92" s="27" t="s">
        <v>16</v>
      </c>
      <c r="L92" s="27" t="s">
        <v>38</v>
      </c>
      <c r="M92" s="31" t="s">
        <v>44</v>
      </c>
      <c r="N92" s="30">
        <v>65612000</v>
      </c>
      <c r="O92" s="29">
        <v>44316</v>
      </c>
      <c r="P92" s="29">
        <v>44319</v>
      </c>
      <c r="Q92" s="29">
        <v>44557</v>
      </c>
      <c r="R92" s="27" t="s">
        <v>49</v>
      </c>
      <c r="S92" s="44">
        <v>235</v>
      </c>
      <c r="T92" s="28" t="s">
        <v>654</v>
      </c>
      <c r="U92" s="27" t="s">
        <v>50</v>
      </c>
    </row>
    <row r="93" spans="1:21" ht="51" x14ac:dyDescent="0.2">
      <c r="A93" s="36" t="s">
        <v>622</v>
      </c>
      <c r="B93" s="36" t="s">
        <v>630</v>
      </c>
      <c r="C93" s="27" t="s">
        <v>22</v>
      </c>
      <c r="D93" s="35" t="s">
        <v>638</v>
      </c>
      <c r="E93" s="15" t="s">
        <v>712</v>
      </c>
      <c r="F93" s="34">
        <v>26316</v>
      </c>
      <c r="G93" s="33">
        <v>35</v>
      </c>
      <c r="H93" s="34" t="s">
        <v>25</v>
      </c>
      <c r="I93" s="34" t="s">
        <v>734</v>
      </c>
      <c r="J93" s="32" t="s">
        <v>646</v>
      </c>
      <c r="K93" s="27" t="s">
        <v>16</v>
      </c>
      <c r="L93" s="27" t="s">
        <v>37</v>
      </c>
      <c r="M93" s="31" t="s">
        <v>43</v>
      </c>
      <c r="N93" s="30">
        <v>15600000</v>
      </c>
      <c r="O93" s="29">
        <v>44316</v>
      </c>
      <c r="P93" s="29">
        <v>44321</v>
      </c>
      <c r="Q93" s="29">
        <v>44560</v>
      </c>
      <c r="R93" s="27" t="s">
        <v>49</v>
      </c>
      <c r="S93" s="44">
        <v>236</v>
      </c>
      <c r="T93" s="28" t="s">
        <v>655</v>
      </c>
      <c r="U93" s="27" t="s">
        <v>50</v>
      </c>
    </row>
    <row r="94" spans="1:21" ht="51" x14ac:dyDescent="0.2">
      <c r="A94" s="36" t="s">
        <v>623</v>
      </c>
      <c r="B94" s="36" t="s">
        <v>631</v>
      </c>
      <c r="C94" s="27" t="s">
        <v>22</v>
      </c>
      <c r="D94" s="35" t="s">
        <v>639</v>
      </c>
      <c r="E94" s="15" t="s">
        <v>713</v>
      </c>
      <c r="F94" s="34">
        <v>31510</v>
      </c>
      <c r="G94" s="33">
        <v>47</v>
      </c>
      <c r="H94" s="34" t="s">
        <v>182</v>
      </c>
      <c r="I94" s="34" t="s">
        <v>200</v>
      </c>
      <c r="J94" s="32" t="s">
        <v>647</v>
      </c>
      <c r="K94" s="27" t="s">
        <v>16</v>
      </c>
      <c r="L94" s="27" t="s">
        <v>37</v>
      </c>
      <c r="M94" s="31" t="s">
        <v>43</v>
      </c>
      <c r="N94" s="30">
        <v>15600000</v>
      </c>
      <c r="O94" s="29">
        <v>44316</v>
      </c>
      <c r="P94" s="29">
        <v>44321</v>
      </c>
      <c r="Q94" s="29">
        <v>44560</v>
      </c>
      <c r="R94" s="27" t="s">
        <v>49</v>
      </c>
      <c r="S94" s="44">
        <v>236</v>
      </c>
      <c r="T94" s="28" t="s">
        <v>656</v>
      </c>
      <c r="U94" s="27" t="s">
        <v>50</v>
      </c>
    </row>
    <row r="95" spans="1:21" ht="51" x14ac:dyDescent="0.2">
      <c r="A95" s="36" t="s">
        <v>624</v>
      </c>
      <c r="B95" s="36" t="s">
        <v>632</v>
      </c>
      <c r="C95" s="27" t="s">
        <v>22</v>
      </c>
      <c r="D95" s="35" t="s">
        <v>640</v>
      </c>
      <c r="E95" s="15" t="s">
        <v>714</v>
      </c>
      <c r="F95" s="34">
        <v>27193</v>
      </c>
      <c r="G95" s="33">
        <v>40</v>
      </c>
      <c r="H95" s="34" t="s">
        <v>732</v>
      </c>
      <c r="I95" s="34" t="s">
        <v>735</v>
      </c>
      <c r="J95" s="32" t="s">
        <v>647</v>
      </c>
      <c r="K95" s="27" t="s">
        <v>16</v>
      </c>
      <c r="L95" s="27" t="s">
        <v>37</v>
      </c>
      <c r="M95" s="31" t="s">
        <v>43</v>
      </c>
      <c r="N95" s="30">
        <v>15600000</v>
      </c>
      <c r="O95" s="29">
        <v>44316</v>
      </c>
      <c r="P95" s="29">
        <v>44321</v>
      </c>
      <c r="Q95" s="29">
        <v>44560</v>
      </c>
      <c r="R95" s="27" t="s">
        <v>49</v>
      </c>
      <c r="S95" s="44">
        <v>236</v>
      </c>
      <c r="T95" s="28" t="s">
        <v>657</v>
      </c>
      <c r="U95" s="27" t="s">
        <v>50</v>
      </c>
    </row>
    <row r="96" spans="1:21" ht="63.75" x14ac:dyDescent="0.2">
      <c r="A96" s="36" t="s">
        <v>675</v>
      </c>
      <c r="B96" s="36" t="s">
        <v>659</v>
      </c>
      <c r="C96" s="27" t="s">
        <v>560</v>
      </c>
      <c r="D96" s="35" t="s">
        <v>704</v>
      </c>
      <c r="E96" s="15" t="s">
        <v>715</v>
      </c>
      <c r="F96" s="34">
        <v>29458</v>
      </c>
      <c r="G96" s="34" t="s">
        <v>24</v>
      </c>
      <c r="H96" s="34" t="s">
        <v>24</v>
      </c>
      <c r="I96" s="34" t="s">
        <v>24</v>
      </c>
      <c r="J96" s="32" t="s">
        <v>739</v>
      </c>
      <c r="K96" s="27" t="s">
        <v>233</v>
      </c>
      <c r="L96" s="27" t="s">
        <v>754</v>
      </c>
      <c r="M96" s="31" t="s">
        <v>760</v>
      </c>
      <c r="N96" s="30">
        <v>30734773</v>
      </c>
      <c r="O96" s="29">
        <v>44319</v>
      </c>
      <c r="P96" s="29">
        <v>44320</v>
      </c>
      <c r="Q96" s="29">
        <v>45291</v>
      </c>
      <c r="R96" s="27" t="s">
        <v>49</v>
      </c>
      <c r="S96" s="44">
        <v>957</v>
      </c>
      <c r="T96" s="28" t="s">
        <v>762</v>
      </c>
      <c r="U96" s="27" t="s">
        <v>50</v>
      </c>
    </row>
    <row r="97" spans="1:21" ht="51" x14ac:dyDescent="0.2">
      <c r="A97" s="36" t="s">
        <v>676</v>
      </c>
      <c r="B97" s="36" t="s">
        <v>660</v>
      </c>
      <c r="C97" s="27" t="s">
        <v>21</v>
      </c>
      <c r="D97" s="35" t="s">
        <v>705</v>
      </c>
      <c r="E97" s="15" t="s">
        <v>716</v>
      </c>
      <c r="F97" s="34" t="s">
        <v>24</v>
      </c>
      <c r="G97" s="33">
        <v>32</v>
      </c>
      <c r="H97" s="34" t="s">
        <v>182</v>
      </c>
      <c r="I97" s="34" t="s">
        <v>736</v>
      </c>
      <c r="J97" s="32" t="s">
        <v>740</v>
      </c>
      <c r="K97" s="27" t="s">
        <v>16</v>
      </c>
      <c r="L97" s="27" t="s">
        <v>40</v>
      </c>
      <c r="M97" s="31" t="s">
        <v>46</v>
      </c>
      <c r="N97" s="30">
        <v>43349667</v>
      </c>
      <c r="O97" s="29">
        <v>44322</v>
      </c>
      <c r="P97" s="29">
        <v>44322</v>
      </c>
      <c r="Q97" s="29">
        <v>44560</v>
      </c>
      <c r="R97" s="27" t="s">
        <v>49</v>
      </c>
      <c r="S97" s="44">
        <v>239</v>
      </c>
      <c r="T97" s="28" t="s">
        <v>763</v>
      </c>
      <c r="U97" s="27" t="s">
        <v>50</v>
      </c>
    </row>
    <row r="98" spans="1:21" ht="51" x14ac:dyDescent="0.2">
      <c r="A98" s="36" t="s">
        <v>677</v>
      </c>
      <c r="B98" s="36" t="s">
        <v>661</v>
      </c>
      <c r="C98" s="27" t="s">
        <v>678</v>
      </c>
      <c r="D98" s="35" t="s">
        <v>706</v>
      </c>
      <c r="E98" s="15" t="s">
        <v>717</v>
      </c>
      <c r="F98" s="34">
        <v>32687</v>
      </c>
      <c r="G98" s="34" t="s">
        <v>24</v>
      </c>
      <c r="H98" s="34" t="s">
        <v>24</v>
      </c>
      <c r="I98" s="34" t="s">
        <v>24</v>
      </c>
      <c r="J98" s="32" t="s">
        <v>741</v>
      </c>
      <c r="K98" s="27" t="s">
        <v>233</v>
      </c>
      <c r="L98" s="27" t="s">
        <v>755</v>
      </c>
      <c r="M98" s="31" t="s">
        <v>761</v>
      </c>
      <c r="N98" s="30">
        <v>1087561027</v>
      </c>
      <c r="O98" s="29">
        <v>44330</v>
      </c>
      <c r="P98" s="29">
        <v>44335</v>
      </c>
      <c r="Q98" s="29">
        <v>45291</v>
      </c>
      <c r="R98" s="27" t="s">
        <v>49</v>
      </c>
      <c r="S98" s="44">
        <v>942</v>
      </c>
      <c r="T98" s="28" t="s">
        <v>764</v>
      </c>
      <c r="U98" s="27" t="s">
        <v>778</v>
      </c>
    </row>
    <row r="99" spans="1:21" ht="51" x14ac:dyDescent="0.2">
      <c r="A99" s="36" t="s">
        <v>679</v>
      </c>
      <c r="B99" s="36" t="s">
        <v>662</v>
      </c>
      <c r="C99" s="27" t="s">
        <v>22</v>
      </c>
      <c r="D99" s="35" t="s">
        <v>298</v>
      </c>
      <c r="E99" s="15" t="s">
        <v>718</v>
      </c>
      <c r="F99" s="34" t="s">
        <v>24</v>
      </c>
      <c r="G99" s="33">
        <v>35</v>
      </c>
      <c r="H99" s="34" t="s">
        <v>25</v>
      </c>
      <c r="I99" s="34" t="s">
        <v>737</v>
      </c>
      <c r="J99" s="32" t="s">
        <v>742</v>
      </c>
      <c r="K99" s="27" t="s">
        <v>16</v>
      </c>
      <c r="L99" s="27" t="s">
        <v>37</v>
      </c>
      <c r="M99" s="31" t="s">
        <v>43</v>
      </c>
      <c r="N99" s="30">
        <v>8660000</v>
      </c>
      <c r="O99" s="29">
        <v>44335</v>
      </c>
      <c r="P99" s="29">
        <v>44336</v>
      </c>
      <c r="Q99" s="29">
        <v>44396</v>
      </c>
      <c r="R99" s="27" t="s">
        <v>17</v>
      </c>
      <c r="S99" s="44">
        <v>2</v>
      </c>
      <c r="T99" s="28" t="s">
        <v>765</v>
      </c>
      <c r="U99" s="27" t="s">
        <v>50</v>
      </c>
    </row>
    <row r="100" spans="1:21" ht="51" x14ac:dyDescent="0.2">
      <c r="A100" s="36" t="s">
        <v>680</v>
      </c>
      <c r="B100" s="36" t="s">
        <v>663</v>
      </c>
      <c r="C100" s="27" t="s">
        <v>21</v>
      </c>
      <c r="D100" s="35" t="s">
        <v>524</v>
      </c>
      <c r="E100" s="15" t="s">
        <v>719</v>
      </c>
      <c r="F100" s="34">
        <v>31409</v>
      </c>
      <c r="G100" s="33">
        <v>35</v>
      </c>
      <c r="H100" s="34" t="s">
        <v>522</v>
      </c>
      <c r="I100" s="34" t="s">
        <v>28</v>
      </c>
      <c r="J100" s="32" t="s">
        <v>743</v>
      </c>
      <c r="K100" s="27" t="s">
        <v>16</v>
      </c>
      <c r="L100" s="27" t="s">
        <v>36</v>
      </c>
      <c r="M100" s="31" t="s">
        <v>42</v>
      </c>
      <c r="N100" s="30">
        <v>70890000</v>
      </c>
      <c r="O100" s="29">
        <v>44335</v>
      </c>
      <c r="P100" s="29">
        <v>44336</v>
      </c>
      <c r="Q100" s="29">
        <v>44561</v>
      </c>
      <c r="R100" s="27" t="s">
        <v>49</v>
      </c>
      <c r="S100" s="44">
        <v>225</v>
      </c>
      <c r="T100" s="28" t="s">
        <v>766</v>
      </c>
      <c r="U100" s="27" t="s">
        <v>50</v>
      </c>
    </row>
    <row r="101" spans="1:21" ht="51" x14ac:dyDescent="0.2">
      <c r="A101" s="36" t="s">
        <v>681</v>
      </c>
      <c r="B101" s="36" t="s">
        <v>664</v>
      </c>
      <c r="C101" s="27" t="s">
        <v>21</v>
      </c>
      <c r="D101" s="35" t="s">
        <v>693</v>
      </c>
      <c r="E101" s="15" t="s">
        <v>720</v>
      </c>
      <c r="F101" s="34">
        <v>31586</v>
      </c>
      <c r="G101" s="33">
        <v>40</v>
      </c>
      <c r="H101" s="34" t="s">
        <v>25</v>
      </c>
      <c r="I101" s="34" t="s">
        <v>282</v>
      </c>
      <c r="J101" s="32" t="s">
        <v>744</v>
      </c>
      <c r="K101" s="27" t="s">
        <v>16</v>
      </c>
      <c r="L101" s="27" t="s">
        <v>41</v>
      </c>
      <c r="M101" s="31" t="s">
        <v>47</v>
      </c>
      <c r="N101" s="30">
        <v>56231000</v>
      </c>
      <c r="O101" s="29">
        <v>44336</v>
      </c>
      <c r="P101" s="29">
        <v>44340</v>
      </c>
      <c r="Q101" s="29">
        <v>44553</v>
      </c>
      <c r="R101" s="27" t="s">
        <v>17</v>
      </c>
      <c r="S101" s="44">
        <v>7</v>
      </c>
      <c r="T101" s="28" t="s">
        <v>767</v>
      </c>
      <c r="U101" s="27" t="s">
        <v>50</v>
      </c>
    </row>
    <row r="102" spans="1:21" ht="51" x14ac:dyDescent="0.2">
      <c r="A102" s="36" t="s">
        <v>682</v>
      </c>
      <c r="B102" s="36" t="s">
        <v>665</v>
      </c>
      <c r="C102" s="27" t="s">
        <v>22</v>
      </c>
      <c r="D102" s="35" t="s">
        <v>694</v>
      </c>
      <c r="E102" s="15" t="s">
        <v>721</v>
      </c>
      <c r="F102" s="34">
        <v>29547</v>
      </c>
      <c r="G102" s="33">
        <v>37</v>
      </c>
      <c r="H102" s="34" t="s">
        <v>25</v>
      </c>
      <c r="I102" s="34" t="s">
        <v>738</v>
      </c>
      <c r="J102" s="32" t="s">
        <v>647</v>
      </c>
      <c r="K102" s="27" t="s">
        <v>16</v>
      </c>
      <c r="L102" s="27" t="s">
        <v>37</v>
      </c>
      <c r="M102" s="31" t="s">
        <v>43</v>
      </c>
      <c r="N102" s="30">
        <v>15600000</v>
      </c>
      <c r="O102" s="29">
        <v>44337</v>
      </c>
      <c r="P102" s="29">
        <v>44343</v>
      </c>
      <c r="Q102" s="29">
        <v>44560</v>
      </c>
      <c r="R102" s="27" t="s">
        <v>49</v>
      </c>
      <c r="S102" s="44">
        <v>214</v>
      </c>
      <c r="T102" s="28" t="s">
        <v>768</v>
      </c>
      <c r="U102" s="27" t="s">
        <v>50</v>
      </c>
    </row>
    <row r="103" spans="1:21" ht="51" x14ac:dyDescent="0.2">
      <c r="A103" s="36" t="s">
        <v>683</v>
      </c>
      <c r="B103" s="36" t="s">
        <v>666</v>
      </c>
      <c r="C103" s="27" t="s">
        <v>21</v>
      </c>
      <c r="D103" s="35" t="s">
        <v>695</v>
      </c>
      <c r="E103" s="15" t="s">
        <v>722</v>
      </c>
      <c r="F103" s="34">
        <v>30777</v>
      </c>
      <c r="G103" s="33">
        <v>37</v>
      </c>
      <c r="H103" s="34" t="s">
        <v>25</v>
      </c>
      <c r="I103" s="34" t="s">
        <v>27</v>
      </c>
      <c r="J103" s="32" t="s">
        <v>745</v>
      </c>
      <c r="K103" s="27" t="s">
        <v>16</v>
      </c>
      <c r="L103" s="27" t="s">
        <v>36</v>
      </c>
      <c r="M103" s="31" t="s">
        <v>42</v>
      </c>
      <c r="N103" s="30">
        <v>45546000</v>
      </c>
      <c r="O103" s="29">
        <v>44342</v>
      </c>
      <c r="P103" s="29">
        <v>44343</v>
      </c>
      <c r="Q103" s="29">
        <v>44526</v>
      </c>
      <c r="R103" s="27" t="s">
        <v>17</v>
      </c>
      <c r="S103" s="44">
        <v>6</v>
      </c>
      <c r="T103" s="28" t="s">
        <v>769</v>
      </c>
      <c r="U103" s="27" t="s">
        <v>50</v>
      </c>
    </row>
    <row r="104" spans="1:21" ht="38.25" x14ac:dyDescent="0.2">
      <c r="A104" s="36" t="s">
        <v>684</v>
      </c>
      <c r="B104" s="36" t="s">
        <v>667</v>
      </c>
      <c r="C104" s="27" t="s">
        <v>692</v>
      </c>
      <c r="D104" s="35" t="s">
        <v>696</v>
      </c>
      <c r="E104" s="15" t="s">
        <v>723</v>
      </c>
      <c r="F104" s="34">
        <v>30835</v>
      </c>
      <c r="G104" s="34" t="s">
        <v>24</v>
      </c>
      <c r="H104" s="34" t="s">
        <v>24</v>
      </c>
      <c r="I104" s="34" t="s">
        <v>24</v>
      </c>
      <c r="J104" s="32" t="s">
        <v>746</v>
      </c>
      <c r="K104" s="27" t="s">
        <v>16</v>
      </c>
      <c r="L104" s="27" t="s">
        <v>36</v>
      </c>
      <c r="M104" s="31" t="s">
        <v>42</v>
      </c>
      <c r="N104" s="30">
        <v>30987946.699999999</v>
      </c>
      <c r="O104" s="29">
        <v>44343</v>
      </c>
      <c r="P104" s="29">
        <v>44343</v>
      </c>
      <c r="Q104" s="29">
        <v>44710</v>
      </c>
      <c r="R104" s="27" t="s">
        <v>49</v>
      </c>
      <c r="S104" s="44">
        <v>363</v>
      </c>
      <c r="T104" s="28" t="s">
        <v>770</v>
      </c>
      <c r="U104" s="27" t="s">
        <v>779</v>
      </c>
    </row>
    <row r="105" spans="1:21" ht="25.5" x14ac:dyDescent="0.2">
      <c r="A105" s="36" t="s">
        <v>685</v>
      </c>
      <c r="B105" s="36" t="s">
        <v>668</v>
      </c>
      <c r="C105" s="27" t="s">
        <v>692</v>
      </c>
      <c r="D105" s="35" t="s">
        <v>697</v>
      </c>
      <c r="E105" s="15" t="s">
        <v>724</v>
      </c>
      <c r="F105" s="34" t="s">
        <v>24</v>
      </c>
      <c r="G105" s="34" t="s">
        <v>24</v>
      </c>
      <c r="H105" s="34" t="s">
        <v>24</v>
      </c>
      <c r="I105" s="34" t="s">
        <v>24</v>
      </c>
      <c r="J105" s="32" t="s">
        <v>747</v>
      </c>
      <c r="K105" s="27" t="s">
        <v>233</v>
      </c>
      <c r="L105" s="27" t="s">
        <v>756</v>
      </c>
      <c r="M105" s="31" t="s">
        <v>759</v>
      </c>
      <c r="N105" s="30">
        <v>1396347</v>
      </c>
      <c r="O105" s="29">
        <v>44343</v>
      </c>
      <c r="P105" s="29">
        <v>44343</v>
      </c>
      <c r="Q105" s="29">
        <v>45035</v>
      </c>
      <c r="R105" s="27" t="s">
        <v>49</v>
      </c>
      <c r="S105" s="44">
        <v>683</v>
      </c>
      <c r="T105" s="28" t="s">
        <v>771</v>
      </c>
      <c r="U105" s="27" t="s">
        <v>779</v>
      </c>
    </row>
    <row r="106" spans="1:21" ht="25.5" x14ac:dyDescent="0.2">
      <c r="A106" s="36" t="s">
        <v>686</v>
      </c>
      <c r="B106" s="36" t="s">
        <v>669</v>
      </c>
      <c r="C106" s="27" t="s">
        <v>692</v>
      </c>
      <c r="D106" s="35" t="s">
        <v>698</v>
      </c>
      <c r="E106" s="15" t="s">
        <v>725</v>
      </c>
      <c r="F106" s="34" t="s">
        <v>24</v>
      </c>
      <c r="G106" s="34" t="s">
        <v>24</v>
      </c>
      <c r="H106" s="34" t="s">
        <v>24</v>
      </c>
      <c r="I106" s="34" t="s">
        <v>24</v>
      </c>
      <c r="J106" s="32" t="s">
        <v>748</v>
      </c>
      <c r="K106" s="27" t="s">
        <v>233</v>
      </c>
      <c r="L106" s="27" t="s">
        <v>756</v>
      </c>
      <c r="M106" s="31" t="s">
        <v>759</v>
      </c>
      <c r="N106" s="30">
        <v>370185</v>
      </c>
      <c r="O106" s="29">
        <v>44343</v>
      </c>
      <c r="P106" s="29">
        <v>44343</v>
      </c>
      <c r="Q106" s="29">
        <v>45035</v>
      </c>
      <c r="R106" s="27" t="s">
        <v>49</v>
      </c>
      <c r="S106" s="44">
        <v>683</v>
      </c>
      <c r="T106" s="28" t="s">
        <v>772</v>
      </c>
      <c r="U106" s="27" t="s">
        <v>779</v>
      </c>
    </row>
    <row r="107" spans="1:21" ht="25.5" x14ac:dyDescent="0.2">
      <c r="A107" s="36" t="s">
        <v>687</v>
      </c>
      <c r="B107" s="36" t="s">
        <v>670</v>
      </c>
      <c r="C107" s="27" t="s">
        <v>692</v>
      </c>
      <c r="D107" s="35" t="s">
        <v>699</v>
      </c>
      <c r="E107" s="15" t="s">
        <v>726</v>
      </c>
      <c r="F107" s="34" t="s">
        <v>24</v>
      </c>
      <c r="G107" s="34" t="s">
        <v>24</v>
      </c>
      <c r="H107" s="34" t="s">
        <v>24</v>
      </c>
      <c r="I107" s="34" t="s">
        <v>24</v>
      </c>
      <c r="J107" s="32" t="s">
        <v>749</v>
      </c>
      <c r="K107" s="27" t="s">
        <v>233</v>
      </c>
      <c r="L107" s="27" t="s">
        <v>756</v>
      </c>
      <c r="M107" s="31" t="s">
        <v>759</v>
      </c>
      <c r="N107" s="30">
        <v>683060</v>
      </c>
      <c r="O107" s="29">
        <v>44343</v>
      </c>
      <c r="P107" s="29">
        <v>44343</v>
      </c>
      <c r="Q107" s="29">
        <v>45035</v>
      </c>
      <c r="R107" s="27" t="s">
        <v>49</v>
      </c>
      <c r="S107" s="44">
        <v>683</v>
      </c>
      <c r="T107" s="28" t="s">
        <v>773</v>
      </c>
      <c r="U107" s="27" t="s">
        <v>779</v>
      </c>
    </row>
    <row r="108" spans="1:21" ht="25.5" x14ac:dyDescent="0.2">
      <c r="A108" s="36" t="s">
        <v>688</v>
      </c>
      <c r="B108" s="36" t="s">
        <v>671</v>
      </c>
      <c r="C108" s="27" t="s">
        <v>692</v>
      </c>
      <c r="D108" s="35" t="s">
        <v>700</v>
      </c>
      <c r="E108" s="15" t="s">
        <v>727</v>
      </c>
      <c r="F108" s="34" t="s">
        <v>24</v>
      </c>
      <c r="G108" s="34" t="s">
        <v>24</v>
      </c>
      <c r="H108" s="34" t="s">
        <v>24</v>
      </c>
      <c r="I108" s="34" t="s">
        <v>24</v>
      </c>
      <c r="J108" s="32" t="s">
        <v>750</v>
      </c>
      <c r="K108" s="27" t="s">
        <v>233</v>
      </c>
      <c r="L108" s="27" t="s">
        <v>756</v>
      </c>
      <c r="M108" s="31" t="s">
        <v>759</v>
      </c>
      <c r="N108" s="30">
        <v>1425026</v>
      </c>
      <c r="O108" s="29">
        <v>44343</v>
      </c>
      <c r="P108" s="29">
        <v>44343</v>
      </c>
      <c r="Q108" s="29">
        <v>45035</v>
      </c>
      <c r="R108" s="27" t="s">
        <v>49</v>
      </c>
      <c r="S108" s="44">
        <v>683</v>
      </c>
      <c r="T108" s="28" t="s">
        <v>774</v>
      </c>
      <c r="U108" s="27" t="s">
        <v>779</v>
      </c>
    </row>
    <row r="109" spans="1:21" ht="51" x14ac:dyDescent="0.2">
      <c r="A109" s="36" t="s">
        <v>689</v>
      </c>
      <c r="B109" s="36" t="s">
        <v>672</v>
      </c>
      <c r="C109" s="27" t="s">
        <v>115</v>
      </c>
      <c r="D109" s="35" t="s">
        <v>701</v>
      </c>
      <c r="E109" s="15" t="s">
        <v>728</v>
      </c>
      <c r="F109" s="34" t="s">
        <v>24</v>
      </c>
      <c r="G109" s="34" t="s">
        <v>24</v>
      </c>
      <c r="H109" s="34" t="s">
        <v>24</v>
      </c>
      <c r="I109" s="34" t="s">
        <v>24</v>
      </c>
      <c r="J109" s="32" t="s">
        <v>751</v>
      </c>
      <c r="K109" s="27" t="s">
        <v>233</v>
      </c>
      <c r="L109" s="27" t="s">
        <v>37</v>
      </c>
      <c r="M109" s="31" t="s">
        <v>43</v>
      </c>
      <c r="N109" s="30">
        <v>157265324</v>
      </c>
      <c r="O109" s="29">
        <v>44343</v>
      </c>
      <c r="P109" s="29">
        <v>44343</v>
      </c>
      <c r="Q109" s="29">
        <v>44739</v>
      </c>
      <c r="R109" s="27" t="s">
        <v>49</v>
      </c>
      <c r="S109" s="44">
        <v>391</v>
      </c>
      <c r="T109" s="28" t="s">
        <v>775</v>
      </c>
      <c r="U109" s="27" t="s">
        <v>779</v>
      </c>
    </row>
    <row r="110" spans="1:21" ht="51" x14ac:dyDescent="0.2">
      <c r="A110" s="36" t="s">
        <v>690</v>
      </c>
      <c r="B110" s="36" t="s">
        <v>673</v>
      </c>
      <c r="C110" s="27" t="s">
        <v>560</v>
      </c>
      <c r="D110" s="35" t="s">
        <v>702</v>
      </c>
      <c r="E110" s="15" t="s">
        <v>729</v>
      </c>
      <c r="F110" s="34" t="s">
        <v>24</v>
      </c>
      <c r="G110" s="34" t="s">
        <v>24</v>
      </c>
      <c r="H110" s="34" t="s">
        <v>24</v>
      </c>
      <c r="I110" s="34" t="s">
        <v>24</v>
      </c>
      <c r="J110" s="32" t="s">
        <v>752</v>
      </c>
      <c r="K110" s="27" t="s">
        <v>233</v>
      </c>
      <c r="L110" s="27" t="s">
        <v>757</v>
      </c>
      <c r="M110" s="31" t="s">
        <v>758</v>
      </c>
      <c r="N110" s="30">
        <v>146104500</v>
      </c>
      <c r="O110" s="29">
        <v>44347</v>
      </c>
      <c r="P110" s="29">
        <v>44348</v>
      </c>
      <c r="Q110" s="29">
        <v>45291</v>
      </c>
      <c r="R110" s="27" t="s">
        <v>49</v>
      </c>
      <c r="S110" s="44">
        <v>930</v>
      </c>
      <c r="T110" s="28" t="s">
        <v>776</v>
      </c>
      <c r="U110" s="27" t="s">
        <v>50</v>
      </c>
    </row>
    <row r="111" spans="1:21" ht="51" x14ac:dyDescent="0.2">
      <c r="A111" s="36" t="s">
        <v>691</v>
      </c>
      <c r="B111" s="36" t="s">
        <v>674</v>
      </c>
      <c r="C111" s="27" t="s">
        <v>692</v>
      </c>
      <c r="D111" s="35" t="s">
        <v>703</v>
      </c>
      <c r="E111" s="15" t="s">
        <v>730</v>
      </c>
      <c r="F111" s="34" t="s">
        <v>24</v>
      </c>
      <c r="G111" s="34" t="s">
        <v>24</v>
      </c>
      <c r="H111" s="34" t="s">
        <v>24</v>
      </c>
      <c r="I111" s="34" t="s">
        <v>24</v>
      </c>
      <c r="J111" s="32" t="s">
        <v>753</v>
      </c>
      <c r="K111" s="27" t="s">
        <v>16</v>
      </c>
      <c r="L111" s="27" t="s">
        <v>37</v>
      </c>
      <c r="M111" s="31" t="s">
        <v>43</v>
      </c>
      <c r="N111" s="30">
        <v>4581500</v>
      </c>
      <c r="O111" s="29">
        <v>44344</v>
      </c>
      <c r="P111" s="29">
        <v>44349</v>
      </c>
      <c r="Q111" s="29">
        <v>44378</v>
      </c>
      <c r="R111" s="27" t="s">
        <v>17</v>
      </c>
      <c r="S111" s="44">
        <v>1</v>
      </c>
      <c r="T111" s="28" t="s">
        <v>777</v>
      </c>
      <c r="U111" s="27" t="s">
        <v>658</v>
      </c>
    </row>
    <row r="112" spans="1:21" ht="51" x14ac:dyDescent="0.2">
      <c r="A112" s="36" t="s">
        <v>780</v>
      </c>
      <c r="B112" s="36" t="s">
        <v>781</v>
      </c>
      <c r="C112" s="27" t="s">
        <v>836</v>
      </c>
      <c r="D112" s="35" t="s">
        <v>839</v>
      </c>
      <c r="E112" s="15" t="s">
        <v>861</v>
      </c>
      <c r="F112" s="34" t="s">
        <v>24</v>
      </c>
      <c r="G112" s="10" t="s">
        <v>24</v>
      </c>
      <c r="H112" s="34" t="s">
        <v>24</v>
      </c>
      <c r="I112" s="34" t="s">
        <v>24</v>
      </c>
      <c r="J112" s="46" t="s">
        <v>879</v>
      </c>
      <c r="K112" s="27" t="s">
        <v>584</v>
      </c>
      <c r="L112" s="27" t="s">
        <v>24</v>
      </c>
      <c r="M112" s="31" t="s">
        <v>24</v>
      </c>
      <c r="N112" s="30">
        <v>0</v>
      </c>
      <c r="O112" s="29">
        <v>44349</v>
      </c>
      <c r="P112" s="29">
        <v>44396</v>
      </c>
      <c r="Q112" s="29">
        <v>45291</v>
      </c>
      <c r="R112" s="27" t="s">
        <v>49</v>
      </c>
      <c r="S112" s="44">
        <v>930</v>
      </c>
      <c r="T112" s="28" t="s">
        <v>906</v>
      </c>
      <c r="U112" s="10" t="s">
        <v>935</v>
      </c>
    </row>
    <row r="113" spans="1:21" ht="51" x14ac:dyDescent="0.2">
      <c r="A113" s="36" t="s">
        <v>782</v>
      </c>
      <c r="B113" s="36" t="s">
        <v>783</v>
      </c>
      <c r="C113" s="27" t="s">
        <v>21</v>
      </c>
      <c r="D113" s="35" t="s">
        <v>840</v>
      </c>
      <c r="E113" s="15" t="s">
        <v>862</v>
      </c>
      <c r="F113" s="34">
        <v>31679</v>
      </c>
      <c r="G113" s="10">
        <v>34</v>
      </c>
      <c r="H113" s="34" t="s">
        <v>876</v>
      </c>
      <c r="I113" s="34" t="s">
        <v>30</v>
      </c>
      <c r="J113" s="46" t="s">
        <v>880</v>
      </c>
      <c r="K113" s="27" t="s">
        <v>16</v>
      </c>
      <c r="L113" s="27" t="s">
        <v>37</v>
      </c>
      <c r="M113" s="31" t="s">
        <v>43</v>
      </c>
      <c r="N113" s="30">
        <v>34632000</v>
      </c>
      <c r="O113" s="29">
        <v>44349</v>
      </c>
      <c r="P113" s="29">
        <v>44351</v>
      </c>
      <c r="Q113" s="29">
        <v>44561</v>
      </c>
      <c r="R113" s="27" t="s">
        <v>49</v>
      </c>
      <c r="S113" s="44">
        <v>208</v>
      </c>
      <c r="T113" s="28" t="s">
        <v>907</v>
      </c>
      <c r="U113" s="10" t="s">
        <v>50</v>
      </c>
    </row>
    <row r="114" spans="1:21" ht="204" x14ac:dyDescent="0.2">
      <c r="A114" s="36" t="s">
        <v>784</v>
      </c>
      <c r="B114" s="36" t="s">
        <v>784</v>
      </c>
      <c r="C114" s="27" t="s">
        <v>114</v>
      </c>
      <c r="D114" s="35" t="s">
        <v>841</v>
      </c>
      <c r="E114" s="15" t="s">
        <v>863</v>
      </c>
      <c r="F114" s="34" t="s">
        <v>24</v>
      </c>
      <c r="G114" s="10" t="s">
        <v>24</v>
      </c>
      <c r="H114" s="34" t="s">
        <v>24</v>
      </c>
      <c r="I114" s="34" t="s">
        <v>24</v>
      </c>
      <c r="J114" s="46" t="s">
        <v>881</v>
      </c>
      <c r="K114" s="27" t="s">
        <v>584</v>
      </c>
      <c r="L114" s="27" t="s">
        <v>24</v>
      </c>
      <c r="M114" s="31" t="s">
        <v>24</v>
      </c>
      <c r="N114" s="30">
        <v>0</v>
      </c>
      <c r="O114" s="29">
        <v>44351</v>
      </c>
      <c r="P114" s="29">
        <v>44351</v>
      </c>
      <c r="Q114" s="29">
        <v>44742</v>
      </c>
      <c r="R114" s="27" t="s">
        <v>49</v>
      </c>
      <c r="S114" s="44">
        <v>392</v>
      </c>
      <c r="T114" s="28" t="s">
        <v>908</v>
      </c>
      <c r="U114" s="10" t="s">
        <v>50</v>
      </c>
    </row>
    <row r="115" spans="1:21" ht="51" x14ac:dyDescent="0.2">
      <c r="A115" s="36" t="s">
        <v>811</v>
      </c>
      <c r="B115" s="36" t="s">
        <v>785</v>
      </c>
      <c r="C115" s="27" t="s">
        <v>21</v>
      </c>
      <c r="D115" s="35" t="s">
        <v>842</v>
      </c>
      <c r="E115" s="15" t="s">
        <v>864</v>
      </c>
      <c r="F115" s="34">
        <v>34619</v>
      </c>
      <c r="G115" s="10">
        <v>26</v>
      </c>
      <c r="H115" s="34" t="s">
        <v>182</v>
      </c>
      <c r="I115" s="34" t="s">
        <v>877</v>
      </c>
      <c r="J115" s="46" t="s">
        <v>882</v>
      </c>
      <c r="K115" s="27" t="s">
        <v>16</v>
      </c>
      <c r="L115" s="27" t="s">
        <v>38</v>
      </c>
      <c r="M115" s="31" t="s">
        <v>44</v>
      </c>
      <c r="N115" s="30">
        <v>41793333</v>
      </c>
      <c r="O115" s="29">
        <v>44357</v>
      </c>
      <c r="P115" s="29">
        <v>44358</v>
      </c>
      <c r="Q115" s="29">
        <v>44560</v>
      </c>
      <c r="R115" s="27" t="s">
        <v>49</v>
      </c>
      <c r="S115" s="44">
        <v>200</v>
      </c>
      <c r="T115" s="28" t="s">
        <v>909</v>
      </c>
      <c r="U115" s="10" t="s">
        <v>50</v>
      </c>
    </row>
    <row r="116" spans="1:21" ht="63.75" x14ac:dyDescent="0.2">
      <c r="A116" s="36" t="s">
        <v>812</v>
      </c>
      <c r="B116" s="36" t="s">
        <v>786</v>
      </c>
      <c r="C116" s="27" t="s">
        <v>21</v>
      </c>
      <c r="D116" s="35" t="s">
        <v>142</v>
      </c>
      <c r="E116" s="15" t="s">
        <v>165</v>
      </c>
      <c r="F116" s="34">
        <v>28787</v>
      </c>
      <c r="G116" s="10">
        <v>42</v>
      </c>
      <c r="H116" s="34" t="s">
        <v>26</v>
      </c>
      <c r="I116" s="34" t="s">
        <v>878</v>
      </c>
      <c r="J116" s="46" t="s">
        <v>883</v>
      </c>
      <c r="K116" s="27" t="s">
        <v>16</v>
      </c>
      <c r="L116" s="27" t="s">
        <v>39</v>
      </c>
      <c r="M116" s="31" t="s">
        <v>45</v>
      </c>
      <c r="N116" s="30">
        <v>13028000</v>
      </c>
      <c r="O116" s="29">
        <v>44362</v>
      </c>
      <c r="P116" s="29">
        <v>44364</v>
      </c>
      <c r="Q116" s="29">
        <v>44424</v>
      </c>
      <c r="R116" s="27" t="s">
        <v>17</v>
      </c>
      <c r="S116" s="44">
        <v>2</v>
      </c>
      <c r="T116" s="28" t="s">
        <v>910</v>
      </c>
      <c r="U116" s="10" t="s">
        <v>50</v>
      </c>
    </row>
    <row r="117" spans="1:21" ht="63.75" x14ac:dyDescent="0.2">
      <c r="A117" s="36" t="s">
        <v>813</v>
      </c>
      <c r="B117" s="36" t="s">
        <v>787</v>
      </c>
      <c r="C117" s="27" t="s">
        <v>21</v>
      </c>
      <c r="D117" s="35" t="s">
        <v>141</v>
      </c>
      <c r="E117" s="15" t="s">
        <v>164</v>
      </c>
      <c r="F117" s="34">
        <v>29551</v>
      </c>
      <c r="G117" s="10">
        <v>40</v>
      </c>
      <c r="H117" s="34" t="s">
        <v>25</v>
      </c>
      <c r="I117" s="34" t="s">
        <v>34</v>
      </c>
      <c r="J117" s="46" t="s">
        <v>884</v>
      </c>
      <c r="K117" s="27" t="s">
        <v>16</v>
      </c>
      <c r="L117" s="27" t="s">
        <v>39</v>
      </c>
      <c r="M117" s="31" t="s">
        <v>45</v>
      </c>
      <c r="N117" s="30">
        <v>15199333</v>
      </c>
      <c r="O117" s="29">
        <v>44363</v>
      </c>
      <c r="P117" s="29">
        <v>44364</v>
      </c>
      <c r="Q117" s="29">
        <v>44434</v>
      </c>
      <c r="R117" s="27" t="s">
        <v>49</v>
      </c>
      <c r="S117" s="44">
        <v>70</v>
      </c>
      <c r="T117" s="28" t="s">
        <v>911</v>
      </c>
      <c r="U117" s="10" t="s">
        <v>50</v>
      </c>
    </row>
    <row r="118" spans="1:21" ht="51" x14ac:dyDescent="0.2">
      <c r="A118" s="36" t="s">
        <v>814</v>
      </c>
      <c r="B118" s="36" t="s">
        <v>788</v>
      </c>
      <c r="C118" s="27" t="s">
        <v>837</v>
      </c>
      <c r="D118" s="35" t="s">
        <v>843</v>
      </c>
      <c r="E118" s="15" t="s">
        <v>865</v>
      </c>
      <c r="F118" s="34" t="s">
        <v>24</v>
      </c>
      <c r="G118" s="10" t="s">
        <v>24</v>
      </c>
      <c r="H118" s="34" t="s">
        <v>24</v>
      </c>
      <c r="I118" s="34" t="s">
        <v>24</v>
      </c>
      <c r="J118" s="46" t="s">
        <v>885</v>
      </c>
      <c r="K118" s="27" t="s">
        <v>16</v>
      </c>
      <c r="L118" s="27" t="s">
        <v>37</v>
      </c>
      <c r="M118" s="31" t="s">
        <v>43</v>
      </c>
      <c r="N118" s="30">
        <v>54338000</v>
      </c>
      <c r="O118" s="29">
        <v>44363</v>
      </c>
      <c r="P118" s="29">
        <v>44364</v>
      </c>
      <c r="Q118" s="29">
        <v>44456</v>
      </c>
      <c r="R118" s="27" t="s">
        <v>17</v>
      </c>
      <c r="S118" s="44">
        <v>3</v>
      </c>
      <c r="T118" s="28" t="s">
        <v>912</v>
      </c>
      <c r="U118" s="10" t="s">
        <v>50</v>
      </c>
    </row>
    <row r="119" spans="1:21" ht="51" x14ac:dyDescent="0.2">
      <c r="A119" s="36" t="s">
        <v>815</v>
      </c>
      <c r="B119" s="36" t="s">
        <v>789</v>
      </c>
      <c r="C119" s="27" t="s">
        <v>21</v>
      </c>
      <c r="D119" s="35" t="s">
        <v>844</v>
      </c>
      <c r="E119" s="15" t="s">
        <v>156</v>
      </c>
      <c r="F119" s="34">
        <v>33262</v>
      </c>
      <c r="G119" s="10">
        <v>30</v>
      </c>
      <c r="H119" s="34" t="s">
        <v>186</v>
      </c>
      <c r="I119" s="34" t="s">
        <v>35</v>
      </c>
      <c r="J119" s="46" t="s">
        <v>886</v>
      </c>
      <c r="K119" s="27" t="s">
        <v>16</v>
      </c>
      <c r="L119" s="27" t="s">
        <v>36</v>
      </c>
      <c r="M119" s="31" t="s">
        <v>42</v>
      </c>
      <c r="N119" s="30">
        <v>17824000</v>
      </c>
      <c r="O119" s="29">
        <v>44370</v>
      </c>
      <c r="P119" s="29">
        <v>44364</v>
      </c>
      <c r="Q119" s="29">
        <v>44424</v>
      </c>
      <c r="R119" s="27" t="s">
        <v>17</v>
      </c>
      <c r="S119" s="44">
        <v>4</v>
      </c>
      <c r="T119" s="28" t="s">
        <v>913</v>
      </c>
      <c r="U119" s="10" t="s">
        <v>50</v>
      </c>
    </row>
    <row r="120" spans="1:21" ht="51" x14ac:dyDescent="0.2">
      <c r="A120" s="36" t="s">
        <v>816</v>
      </c>
      <c r="B120" s="36" t="s">
        <v>790</v>
      </c>
      <c r="C120" s="27" t="s">
        <v>21</v>
      </c>
      <c r="D120" s="35" t="s">
        <v>845</v>
      </c>
      <c r="E120" s="15" t="s">
        <v>866</v>
      </c>
      <c r="F120" s="34" t="s">
        <v>24</v>
      </c>
      <c r="G120" s="10" t="s">
        <v>24</v>
      </c>
      <c r="H120" s="34" t="s">
        <v>24</v>
      </c>
      <c r="I120" s="34" t="s">
        <v>24</v>
      </c>
      <c r="J120" s="46" t="s">
        <v>887</v>
      </c>
      <c r="K120" s="27" t="s">
        <v>16</v>
      </c>
      <c r="L120" s="27" t="s">
        <v>40</v>
      </c>
      <c r="M120" s="31" t="s">
        <v>46</v>
      </c>
      <c r="N120" s="30">
        <v>40460000</v>
      </c>
      <c r="O120" s="29">
        <v>44371</v>
      </c>
      <c r="P120" s="29">
        <v>44376</v>
      </c>
      <c r="Q120" s="29">
        <v>44497</v>
      </c>
      <c r="R120" s="27" t="s">
        <v>17</v>
      </c>
      <c r="S120" s="44">
        <v>4</v>
      </c>
      <c r="T120" s="28" t="s">
        <v>914</v>
      </c>
      <c r="U120" s="10" t="s">
        <v>50</v>
      </c>
    </row>
    <row r="121" spans="1:21" ht="51" x14ac:dyDescent="0.2">
      <c r="A121" s="36" t="s">
        <v>817</v>
      </c>
      <c r="B121" s="36" t="s">
        <v>791</v>
      </c>
      <c r="C121" s="27" t="s">
        <v>837</v>
      </c>
      <c r="D121" s="35" t="s">
        <v>846</v>
      </c>
      <c r="E121" s="15" t="s">
        <v>867</v>
      </c>
      <c r="F121" s="34" t="s">
        <v>24</v>
      </c>
      <c r="G121" s="10" t="s">
        <v>24</v>
      </c>
      <c r="H121" s="34" t="s">
        <v>24</v>
      </c>
      <c r="I121" s="34" t="s">
        <v>24</v>
      </c>
      <c r="J121" s="46" t="s">
        <v>888</v>
      </c>
      <c r="K121" s="27" t="s">
        <v>16</v>
      </c>
      <c r="L121" s="27" t="s">
        <v>38</v>
      </c>
      <c r="M121" s="31" t="s">
        <v>44</v>
      </c>
      <c r="N121" s="30">
        <v>575000000</v>
      </c>
      <c r="O121" s="29">
        <v>44372</v>
      </c>
      <c r="P121" s="29">
        <v>44359</v>
      </c>
      <c r="Q121" s="29">
        <v>44703</v>
      </c>
      <c r="R121" s="27" t="s">
        <v>49</v>
      </c>
      <c r="S121" s="44">
        <v>345</v>
      </c>
      <c r="T121" s="28" t="s">
        <v>915</v>
      </c>
      <c r="U121" s="10" t="s">
        <v>50</v>
      </c>
    </row>
    <row r="122" spans="1:21" ht="38.25" x14ac:dyDescent="0.2">
      <c r="A122" s="36" t="s">
        <v>818</v>
      </c>
      <c r="B122" s="36" t="s">
        <v>792</v>
      </c>
      <c r="C122" s="27" t="s">
        <v>21</v>
      </c>
      <c r="D122" s="35" t="s">
        <v>847</v>
      </c>
      <c r="E122" s="15" t="s">
        <v>173</v>
      </c>
      <c r="F122" s="34">
        <v>30876</v>
      </c>
      <c r="G122" s="10">
        <v>37</v>
      </c>
      <c r="H122" s="34" t="s">
        <v>25</v>
      </c>
      <c r="I122" s="34" t="s">
        <v>193</v>
      </c>
      <c r="J122" s="46" t="s">
        <v>889</v>
      </c>
      <c r="K122" s="27" t="s">
        <v>16</v>
      </c>
      <c r="L122" s="27" t="s">
        <v>36</v>
      </c>
      <c r="M122" s="31" t="s">
        <v>42</v>
      </c>
      <c r="N122" s="30">
        <v>37932400</v>
      </c>
      <c r="O122" s="29">
        <v>44372</v>
      </c>
      <c r="P122" s="29">
        <v>44411</v>
      </c>
      <c r="Q122" s="29">
        <v>44560</v>
      </c>
      <c r="R122" s="27" t="s">
        <v>49</v>
      </c>
      <c r="S122" s="44">
        <v>148</v>
      </c>
      <c r="T122" s="28" t="s">
        <v>916</v>
      </c>
      <c r="U122" s="10" t="s">
        <v>50</v>
      </c>
    </row>
    <row r="123" spans="1:21" ht="51" x14ac:dyDescent="0.2">
      <c r="A123" s="36" t="s">
        <v>819</v>
      </c>
      <c r="B123" s="36" t="s">
        <v>793</v>
      </c>
      <c r="C123" s="27" t="s">
        <v>22</v>
      </c>
      <c r="D123" s="35" t="s">
        <v>848</v>
      </c>
      <c r="E123" s="15" t="s">
        <v>152</v>
      </c>
      <c r="F123" s="34">
        <v>30947</v>
      </c>
      <c r="G123" s="10">
        <v>36</v>
      </c>
      <c r="H123" s="34" t="s">
        <v>25</v>
      </c>
      <c r="I123" s="34" t="s">
        <v>194</v>
      </c>
      <c r="J123" s="46" t="s">
        <v>890</v>
      </c>
      <c r="K123" s="27" t="s">
        <v>16</v>
      </c>
      <c r="L123" s="27" t="s">
        <v>36</v>
      </c>
      <c r="M123" s="31" t="s">
        <v>42</v>
      </c>
      <c r="N123" s="30">
        <v>10687500</v>
      </c>
      <c r="O123" s="29">
        <v>44375</v>
      </c>
      <c r="P123" s="29">
        <v>44420</v>
      </c>
      <c r="Q123" s="29">
        <v>44556</v>
      </c>
      <c r="R123" s="27" t="s">
        <v>49</v>
      </c>
      <c r="S123" s="44">
        <v>135</v>
      </c>
      <c r="T123" s="28" t="s">
        <v>917</v>
      </c>
      <c r="U123" s="10" t="s">
        <v>50</v>
      </c>
    </row>
    <row r="124" spans="1:21" ht="51" x14ac:dyDescent="0.2">
      <c r="A124" s="36" t="s">
        <v>820</v>
      </c>
      <c r="B124" s="36" t="s">
        <v>794</v>
      </c>
      <c r="C124" s="27" t="s">
        <v>21</v>
      </c>
      <c r="D124" s="35" t="s">
        <v>312</v>
      </c>
      <c r="E124" s="15" t="s">
        <v>868</v>
      </c>
      <c r="F124" s="34">
        <v>29935</v>
      </c>
      <c r="G124" s="10">
        <v>39</v>
      </c>
      <c r="H124" s="34" t="s">
        <v>310</v>
      </c>
      <c r="I124" s="34" t="s">
        <v>29</v>
      </c>
      <c r="J124" s="46" t="s">
        <v>891</v>
      </c>
      <c r="K124" s="27" t="s">
        <v>16</v>
      </c>
      <c r="L124" s="27" t="s">
        <v>36</v>
      </c>
      <c r="M124" s="31" t="s">
        <v>42</v>
      </c>
      <c r="N124" s="30">
        <v>32320000</v>
      </c>
      <c r="O124" s="29">
        <v>44374</v>
      </c>
      <c r="P124" s="29">
        <v>44406</v>
      </c>
      <c r="Q124" s="29">
        <v>44556</v>
      </c>
      <c r="R124" s="27" t="s">
        <v>17</v>
      </c>
      <c r="S124" s="44">
        <v>5</v>
      </c>
      <c r="T124" s="28" t="s">
        <v>918</v>
      </c>
      <c r="U124" s="10" t="s">
        <v>50</v>
      </c>
    </row>
    <row r="125" spans="1:21" ht="51" x14ac:dyDescent="0.2">
      <c r="A125" s="36" t="s">
        <v>821</v>
      </c>
      <c r="B125" s="36" t="s">
        <v>795</v>
      </c>
      <c r="C125" s="27" t="s">
        <v>21</v>
      </c>
      <c r="D125" s="35" t="s">
        <v>849</v>
      </c>
      <c r="E125" s="15" t="s">
        <v>869</v>
      </c>
      <c r="F125" s="34">
        <v>33855</v>
      </c>
      <c r="G125" s="10">
        <v>28</v>
      </c>
      <c r="H125" s="34" t="s">
        <v>181</v>
      </c>
      <c r="I125" s="34" t="s">
        <v>189</v>
      </c>
      <c r="J125" s="46" t="s">
        <v>892</v>
      </c>
      <c r="K125" s="27" t="s">
        <v>16</v>
      </c>
      <c r="L125" s="27" t="s">
        <v>36</v>
      </c>
      <c r="M125" s="31" t="s">
        <v>42</v>
      </c>
      <c r="N125" s="30">
        <v>18508500</v>
      </c>
      <c r="O125" s="29">
        <v>44375</v>
      </c>
      <c r="P125" s="29">
        <v>44412</v>
      </c>
      <c r="Q125" s="29">
        <v>44548</v>
      </c>
      <c r="R125" s="27" t="s">
        <v>49</v>
      </c>
      <c r="S125" s="44">
        <v>135</v>
      </c>
      <c r="T125" s="28" t="s">
        <v>919</v>
      </c>
      <c r="U125" s="10" t="s">
        <v>50</v>
      </c>
    </row>
    <row r="126" spans="1:21" ht="51" x14ac:dyDescent="0.2">
      <c r="A126" s="36" t="s">
        <v>822</v>
      </c>
      <c r="B126" s="36" t="s">
        <v>796</v>
      </c>
      <c r="C126" s="27" t="s">
        <v>21</v>
      </c>
      <c r="D126" s="35" t="s">
        <v>850</v>
      </c>
      <c r="E126" s="15" t="s">
        <v>870</v>
      </c>
      <c r="F126" s="34">
        <v>34890</v>
      </c>
      <c r="G126" s="10">
        <v>26</v>
      </c>
      <c r="H126" s="34" t="s">
        <v>25</v>
      </c>
      <c r="I126" s="34" t="s">
        <v>29</v>
      </c>
      <c r="J126" s="46" t="s">
        <v>893</v>
      </c>
      <c r="K126" s="27" t="s">
        <v>16</v>
      </c>
      <c r="L126" s="27" t="s">
        <v>36</v>
      </c>
      <c r="M126" s="31" t="s">
        <v>42</v>
      </c>
      <c r="N126" s="30">
        <v>26442000</v>
      </c>
      <c r="O126" s="29">
        <v>44375</v>
      </c>
      <c r="P126" s="29">
        <v>44420</v>
      </c>
      <c r="Q126" s="29">
        <v>44556</v>
      </c>
      <c r="R126" s="27" t="s">
        <v>49</v>
      </c>
      <c r="S126" s="44">
        <v>135</v>
      </c>
      <c r="T126" s="28" t="s">
        <v>920</v>
      </c>
      <c r="U126" s="10" t="s">
        <v>50</v>
      </c>
    </row>
    <row r="127" spans="1:21" ht="51" x14ac:dyDescent="0.2">
      <c r="A127" s="36" t="s">
        <v>823</v>
      </c>
      <c r="B127" s="36" t="s">
        <v>797</v>
      </c>
      <c r="C127" s="27" t="s">
        <v>21</v>
      </c>
      <c r="D127" s="35" t="s">
        <v>851</v>
      </c>
      <c r="E127" s="15" t="s">
        <v>871</v>
      </c>
      <c r="F127" s="34">
        <v>32061</v>
      </c>
      <c r="G127" s="10">
        <v>33</v>
      </c>
      <c r="H127" s="34" t="s">
        <v>25</v>
      </c>
      <c r="I127" s="34" t="s">
        <v>32</v>
      </c>
      <c r="J127" s="46" t="s">
        <v>894</v>
      </c>
      <c r="K127" s="27" t="s">
        <v>16</v>
      </c>
      <c r="L127" s="27" t="s">
        <v>36</v>
      </c>
      <c r="M127" s="31" t="s">
        <v>42</v>
      </c>
      <c r="N127" s="30">
        <v>34794800</v>
      </c>
      <c r="O127" s="29">
        <v>44375</v>
      </c>
      <c r="P127" s="29">
        <v>44411</v>
      </c>
      <c r="Q127" s="29">
        <v>44560</v>
      </c>
      <c r="R127" s="27" t="s">
        <v>49</v>
      </c>
      <c r="S127" s="44">
        <v>148</v>
      </c>
      <c r="T127" s="28" t="s">
        <v>921</v>
      </c>
      <c r="U127" s="10" t="s">
        <v>50</v>
      </c>
    </row>
    <row r="128" spans="1:21" ht="51" x14ac:dyDescent="0.2">
      <c r="A128" s="36" t="s">
        <v>824</v>
      </c>
      <c r="B128" s="36" t="s">
        <v>798</v>
      </c>
      <c r="C128" s="27" t="s">
        <v>21</v>
      </c>
      <c r="D128" s="35" t="s">
        <v>852</v>
      </c>
      <c r="E128" s="15" t="s">
        <v>872</v>
      </c>
      <c r="F128" s="34">
        <v>27975</v>
      </c>
      <c r="G128" s="10">
        <v>44</v>
      </c>
      <c r="H128" s="34" t="s">
        <v>25</v>
      </c>
      <c r="I128" s="34" t="s">
        <v>34</v>
      </c>
      <c r="J128" s="46" t="s">
        <v>895</v>
      </c>
      <c r="K128" s="27" t="s">
        <v>16</v>
      </c>
      <c r="L128" s="27" t="s">
        <v>37</v>
      </c>
      <c r="M128" s="31" t="s">
        <v>43</v>
      </c>
      <c r="N128" s="30">
        <v>35500000</v>
      </c>
      <c r="O128" s="29">
        <v>44376</v>
      </c>
      <c r="P128" s="29">
        <v>44396</v>
      </c>
      <c r="Q128" s="29">
        <v>44548</v>
      </c>
      <c r="R128" s="27" t="s">
        <v>17</v>
      </c>
      <c r="S128" s="44">
        <v>5</v>
      </c>
      <c r="T128" s="28" t="s">
        <v>922</v>
      </c>
      <c r="U128" s="10" t="s">
        <v>50</v>
      </c>
    </row>
    <row r="129" spans="1:21" ht="51" x14ac:dyDescent="0.2">
      <c r="A129" s="36" t="s">
        <v>825</v>
      </c>
      <c r="B129" s="36" t="s">
        <v>799</v>
      </c>
      <c r="C129" s="27" t="s">
        <v>21</v>
      </c>
      <c r="D129" s="35" t="s">
        <v>123</v>
      </c>
      <c r="E129" s="15" t="s">
        <v>178</v>
      </c>
      <c r="F129" s="34">
        <v>28202</v>
      </c>
      <c r="G129" s="10">
        <v>44</v>
      </c>
      <c r="H129" s="34" t="s">
        <v>25</v>
      </c>
      <c r="I129" s="34" t="s">
        <v>191</v>
      </c>
      <c r="J129" s="46" t="s">
        <v>896</v>
      </c>
      <c r="K129" s="27" t="s">
        <v>16</v>
      </c>
      <c r="L129" s="27" t="s">
        <v>37</v>
      </c>
      <c r="M129" s="31" t="s">
        <v>43</v>
      </c>
      <c r="N129" s="30">
        <v>33910933</v>
      </c>
      <c r="O129" s="29">
        <v>44376</v>
      </c>
      <c r="P129" s="29">
        <v>44417</v>
      </c>
      <c r="Q129" s="29">
        <v>44552</v>
      </c>
      <c r="R129" s="27" t="s">
        <v>49</v>
      </c>
      <c r="S129" s="44">
        <v>134</v>
      </c>
      <c r="T129" s="28" t="s">
        <v>923</v>
      </c>
      <c r="U129" s="10" t="s">
        <v>50</v>
      </c>
    </row>
    <row r="130" spans="1:21" ht="51" x14ac:dyDescent="0.2">
      <c r="A130" s="36" t="s">
        <v>826</v>
      </c>
      <c r="B130" s="36" t="s">
        <v>800</v>
      </c>
      <c r="C130" s="27" t="s">
        <v>21</v>
      </c>
      <c r="D130" s="35" t="s">
        <v>362</v>
      </c>
      <c r="E130" s="15" t="s">
        <v>873</v>
      </c>
      <c r="F130" s="34">
        <v>29966</v>
      </c>
      <c r="G130" s="10">
        <v>39</v>
      </c>
      <c r="H130" s="34" t="s">
        <v>25</v>
      </c>
      <c r="I130" s="34" t="s">
        <v>360</v>
      </c>
      <c r="J130" s="46" t="s">
        <v>897</v>
      </c>
      <c r="K130" s="27" t="s">
        <v>16</v>
      </c>
      <c r="L130" s="27" t="s">
        <v>37</v>
      </c>
      <c r="M130" s="31" t="s">
        <v>43</v>
      </c>
      <c r="N130" s="30">
        <v>26993200</v>
      </c>
      <c r="O130" s="29">
        <v>44376</v>
      </c>
      <c r="P130" s="29">
        <v>44410</v>
      </c>
      <c r="Q130" s="29">
        <v>44568</v>
      </c>
      <c r="R130" s="27" t="s">
        <v>49</v>
      </c>
      <c r="S130" s="44">
        <v>156</v>
      </c>
      <c r="T130" s="28" t="s">
        <v>924</v>
      </c>
      <c r="U130" s="10" t="s">
        <v>50</v>
      </c>
    </row>
    <row r="131" spans="1:21" ht="51" x14ac:dyDescent="0.2">
      <c r="A131" s="36" t="s">
        <v>827</v>
      </c>
      <c r="B131" s="36" t="s">
        <v>801</v>
      </c>
      <c r="C131" s="27" t="s">
        <v>21</v>
      </c>
      <c r="D131" s="35" t="s">
        <v>853</v>
      </c>
      <c r="E131" s="15" t="s">
        <v>157</v>
      </c>
      <c r="F131" s="34">
        <v>25771</v>
      </c>
      <c r="G131" s="10">
        <v>51</v>
      </c>
      <c r="H131" s="34" t="s">
        <v>25</v>
      </c>
      <c r="I131" s="34" t="s">
        <v>30</v>
      </c>
      <c r="J131" s="46" t="s">
        <v>219</v>
      </c>
      <c r="K131" s="27" t="s">
        <v>16</v>
      </c>
      <c r="L131" s="27" t="s">
        <v>37</v>
      </c>
      <c r="M131" s="31" t="s">
        <v>43</v>
      </c>
      <c r="N131" s="30">
        <v>16610200</v>
      </c>
      <c r="O131" s="29">
        <v>44377</v>
      </c>
      <c r="P131" s="47" t="s">
        <v>905</v>
      </c>
      <c r="Q131" s="47" t="s">
        <v>905</v>
      </c>
      <c r="R131" s="27" t="s">
        <v>49</v>
      </c>
      <c r="S131" s="44">
        <v>106</v>
      </c>
      <c r="T131" s="28" t="s">
        <v>925</v>
      </c>
      <c r="U131" s="10" t="s">
        <v>50</v>
      </c>
    </row>
    <row r="132" spans="1:21" ht="51" x14ac:dyDescent="0.2">
      <c r="A132" s="36" t="s">
        <v>828</v>
      </c>
      <c r="B132" s="36" t="s">
        <v>802</v>
      </c>
      <c r="C132" s="27" t="s">
        <v>21</v>
      </c>
      <c r="D132" s="35" t="s">
        <v>124</v>
      </c>
      <c r="E132" s="15" t="s">
        <v>179</v>
      </c>
      <c r="F132" s="34">
        <v>25685</v>
      </c>
      <c r="G132" s="10">
        <v>51</v>
      </c>
      <c r="H132" s="34" t="s">
        <v>182</v>
      </c>
      <c r="I132" s="34" t="s">
        <v>31</v>
      </c>
      <c r="J132" s="46" t="s">
        <v>898</v>
      </c>
      <c r="K132" s="27" t="s">
        <v>16</v>
      </c>
      <c r="L132" s="27" t="s">
        <v>37</v>
      </c>
      <c r="M132" s="31" t="s">
        <v>43</v>
      </c>
      <c r="N132" s="30">
        <v>31722267</v>
      </c>
      <c r="O132" s="29">
        <v>44377</v>
      </c>
      <c r="P132" s="47" t="s">
        <v>905</v>
      </c>
      <c r="Q132" s="47" t="s">
        <v>905</v>
      </c>
      <c r="R132" s="27" t="s">
        <v>49</v>
      </c>
      <c r="S132" s="44">
        <v>134</v>
      </c>
      <c r="T132" s="28" t="s">
        <v>926</v>
      </c>
      <c r="U132" s="10" t="s">
        <v>50</v>
      </c>
    </row>
    <row r="133" spans="1:21" ht="51" x14ac:dyDescent="0.2">
      <c r="A133" s="36" t="s">
        <v>829</v>
      </c>
      <c r="B133" s="36" t="s">
        <v>803</v>
      </c>
      <c r="C133" s="27" t="s">
        <v>21</v>
      </c>
      <c r="D133" s="35" t="s">
        <v>854</v>
      </c>
      <c r="E133" s="15" t="s">
        <v>150</v>
      </c>
      <c r="F133" s="34">
        <v>24755</v>
      </c>
      <c r="G133" s="10">
        <v>53</v>
      </c>
      <c r="H133" s="34" t="s">
        <v>184</v>
      </c>
      <c r="I133" s="34" t="s">
        <v>28</v>
      </c>
      <c r="J133" s="46" t="s">
        <v>899</v>
      </c>
      <c r="K133" s="27" t="s">
        <v>16</v>
      </c>
      <c r="L133" s="27" t="s">
        <v>37</v>
      </c>
      <c r="M133" s="31" t="s">
        <v>43</v>
      </c>
      <c r="N133" s="30">
        <v>31950000</v>
      </c>
      <c r="O133" s="29">
        <v>44377</v>
      </c>
      <c r="P133" s="47" t="s">
        <v>905</v>
      </c>
      <c r="Q133" s="47" t="s">
        <v>905</v>
      </c>
      <c r="R133" s="27" t="s">
        <v>49</v>
      </c>
      <c r="S133" s="44">
        <v>135</v>
      </c>
      <c r="T133" s="28" t="s">
        <v>927</v>
      </c>
      <c r="U133" s="10" t="s">
        <v>50</v>
      </c>
    </row>
    <row r="134" spans="1:21" ht="51" x14ac:dyDescent="0.2">
      <c r="A134" s="36" t="s">
        <v>830</v>
      </c>
      <c r="B134" s="36" t="s">
        <v>804</v>
      </c>
      <c r="C134" s="27" t="s">
        <v>22</v>
      </c>
      <c r="D134" s="35" t="s">
        <v>298</v>
      </c>
      <c r="E134" s="15" t="s">
        <v>718</v>
      </c>
      <c r="F134" s="34">
        <v>31409</v>
      </c>
      <c r="G134" s="10">
        <v>35</v>
      </c>
      <c r="H134" s="34" t="s">
        <v>25</v>
      </c>
      <c r="I134" s="34" t="s">
        <v>296</v>
      </c>
      <c r="J134" s="46" t="s">
        <v>742</v>
      </c>
      <c r="K134" s="27" t="s">
        <v>16</v>
      </c>
      <c r="L134" s="27" t="s">
        <v>37</v>
      </c>
      <c r="M134" s="31" t="s">
        <v>43</v>
      </c>
      <c r="N134" s="30">
        <v>8660000</v>
      </c>
      <c r="O134" s="29">
        <v>44377</v>
      </c>
      <c r="P134" s="29">
        <v>44400</v>
      </c>
      <c r="Q134" s="29">
        <v>44461</v>
      </c>
      <c r="R134" s="27" t="s">
        <v>17</v>
      </c>
      <c r="S134" s="44">
        <v>2</v>
      </c>
      <c r="T134" s="28" t="s">
        <v>928</v>
      </c>
      <c r="U134" s="10" t="s">
        <v>50</v>
      </c>
    </row>
    <row r="135" spans="1:21" ht="38.25" x14ac:dyDescent="0.2">
      <c r="A135" s="36" t="s">
        <v>831</v>
      </c>
      <c r="B135" s="36" t="s">
        <v>805</v>
      </c>
      <c r="C135" s="27" t="s">
        <v>21</v>
      </c>
      <c r="D135" s="35" t="s">
        <v>855</v>
      </c>
      <c r="E135" s="15" t="s">
        <v>148</v>
      </c>
      <c r="F135" s="34">
        <v>34984</v>
      </c>
      <c r="G135" s="10">
        <v>25</v>
      </c>
      <c r="H135" s="34" t="s">
        <v>183</v>
      </c>
      <c r="I135" s="34" t="s">
        <v>32</v>
      </c>
      <c r="J135" s="46" t="s">
        <v>900</v>
      </c>
      <c r="K135" s="27" t="s">
        <v>16</v>
      </c>
      <c r="L135" s="27" t="s">
        <v>36</v>
      </c>
      <c r="M135" s="31" t="s">
        <v>42</v>
      </c>
      <c r="N135" s="30">
        <v>19831500</v>
      </c>
      <c r="O135" s="29">
        <v>44377</v>
      </c>
      <c r="P135" s="47" t="s">
        <v>905</v>
      </c>
      <c r="Q135" s="47" t="s">
        <v>905</v>
      </c>
      <c r="R135" s="27" t="s">
        <v>49</v>
      </c>
      <c r="S135" s="44">
        <v>135</v>
      </c>
      <c r="T135" s="28" t="s">
        <v>929</v>
      </c>
      <c r="U135" s="10" t="s">
        <v>50</v>
      </c>
    </row>
    <row r="136" spans="1:21" ht="51" x14ac:dyDescent="0.2">
      <c r="A136" s="36" t="s">
        <v>832</v>
      </c>
      <c r="B136" s="36" t="s">
        <v>806</v>
      </c>
      <c r="C136" s="27" t="s">
        <v>21</v>
      </c>
      <c r="D136" s="35" t="s">
        <v>856</v>
      </c>
      <c r="E136" s="15" t="s">
        <v>874</v>
      </c>
      <c r="F136" s="34">
        <v>32107</v>
      </c>
      <c r="G136" s="10">
        <v>33</v>
      </c>
      <c r="H136" s="34" t="s">
        <v>182</v>
      </c>
      <c r="I136" s="34" t="s">
        <v>29</v>
      </c>
      <c r="J136" s="46" t="s">
        <v>901</v>
      </c>
      <c r="K136" s="27" t="s">
        <v>16</v>
      </c>
      <c r="L136" s="27" t="s">
        <v>38</v>
      </c>
      <c r="M136" s="31" t="s">
        <v>44</v>
      </c>
      <c r="N136" s="30">
        <v>42661667</v>
      </c>
      <c r="O136" s="29">
        <v>44377</v>
      </c>
      <c r="P136" s="29">
        <v>44379</v>
      </c>
      <c r="Q136" s="29">
        <v>44560</v>
      </c>
      <c r="R136" s="27" t="s">
        <v>49</v>
      </c>
      <c r="S136" s="44">
        <v>179</v>
      </c>
      <c r="T136" s="28" t="s">
        <v>930</v>
      </c>
      <c r="U136" s="10" t="s">
        <v>50</v>
      </c>
    </row>
    <row r="137" spans="1:21" ht="204" x14ac:dyDescent="0.2">
      <c r="A137" s="36" t="s">
        <v>807</v>
      </c>
      <c r="B137" s="36" t="s">
        <v>807</v>
      </c>
      <c r="C137" s="27" t="s">
        <v>838</v>
      </c>
      <c r="D137" s="35" t="s">
        <v>857</v>
      </c>
      <c r="E137" s="15" t="s">
        <v>863</v>
      </c>
      <c r="F137" s="34" t="s">
        <v>24</v>
      </c>
      <c r="G137" s="10" t="s">
        <v>24</v>
      </c>
      <c r="H137" s="34" t="s">
        <v>24</v>
      </c>
      <c r="I137" s="34" t="s">
        <v>24</v>
      </c>
      <c r="J137" s="46" t="s">
        <v>902</v>
      </c>
      <c r="K137" s="27" t="s">
        <v>16</v>
      </c>
      <c r="L137" s="27" t="s">
        <v>24</v>
      </c>
      <c r="M137" s="31" t="s">
        <v>24</v>
      </c>
      <c r="N137" s="30">
        <v>1671321303</v>
      </c>
      <c r="O137" s="29">
        <v>44377</v>
      </c>
      <c r="P137" s="29">
        <v>44379</v>
      </c>
      <c r="Q137" s="29">
        <v>44561</v>
      </c>
      <c r="R137" s="27" t="s">
        <v>49</v>
      </c>
      <c r="S137" s="44">
        <v>183</v>
      </c>
      <c r="T137" s="28" t="s">
        <v>931</v>
      </c>
      <c r="U137" s="10" t="s">
        <v>50</v>
      </c>
    </row>
    <row r="138" spans="1:21" ht="38.25" x14ac:dyDescent="0.2">
      <c r="A138" s="36" t="s">
        <v>833</v>
      </c>
      <c r="B138" s="36" t="s">
        <v>808</v>
      </c>
      <c r="C138" s="27" t="s">
        <v>21</v>
      </c>
      <c r="D138" s="35" t="s">
        <v>858</v>
      </c>
      <c r="E138" s="15" t="s">
        <v>158</v>
      </c>
      <c r="F138" s="34">
        <v>28010</v>
      </c>
      <c r="G138" s="10">
        <v>44</v>
      </c>
      <c r="H138" s="34" t="s">
        <v>25</v>
      </c>
      <c r="I138" s="34" t="s">
        <v>27</v>
      </c>
      <c r="J138" s="46" t="s">
        <v>903</v>
      </c>
      <c r="K138" s="27" t="s">
        <v>16</v>
      </c>
      <c r="L138" s="27" t="s">
        <v>36</v>
      </c>
      <c r="M138" s="31" t="s">
        <v>42</v>
      </c>
      <c r="N138" s="30">
        <v>31508700</v>
      </c>
      <c r="O138" s="29">
        <v>44377</v>
      </c>
      <c r="P138" s="47" t="s">
        <v>905</v>
      </c>
      <c r="Q138" s="47" t="s">
        <v>905</v>
      </c>
      <c r="R138" s="27" t="s">
        <v>49</v>
      </c>
      <c r="S138" s="44">
        <v>127</v>
      </c>
      <c r="T138" s="28" t="s">
        <v>932</v>
      </c>
      <c r="U138" s="10" t="s">
        <v>50</v>
      </c>
    </row>
    <row r="139" spans="1:21" ht="38.25" x14ac:dyDescent="0.2">
      <c r="A139" s="36" t="s">
        <v>834</v>
      </c>
      <c r="B139" s="36" t="s">
        <v>809</v>
      </c>
      <c r="C139" s="27" t="s">
        <v>21</v>
      </c>
      <c r="D139" s="35" t="s">
        <v>859</v>
      </c>
      <c r="E139" s="15" t="s">
        <v>176</v>
      </c>
      <c r="F139" s="34">
        <v>32720</v>
      </c>
      <c r="G139" s="10">
        <v>31</v>
      </c>
      <c r="H139" s="34" t="s">
        <v>25</v>
      </c>
      <c r="I139" s="34" t="s">
        <v>190</v>
      </c>
      <c r="J139" s="46" t="s">
        <v>206</v>
      </c>
      <c r="K139" s="27" t="s">
        <v>16</v>
      </c>
      <c r="L139" s="27" t="s">
        <v>36</v>
      </c>
      <c r="M139" s="31" t="s">
        <v>42</v>
      </c>
      <c r="N139" s="30">
        <v>19433400</v>
      </c>
      <c r="O139" s="29">
        <v>44377</v>
      </c>
      <c r="P139" s="29">
        <v>44412</v>
      </c>
      <c r="Q139" s="29">
        <v>44560</v>
      </c>
      <c r="R139" s="27" t="s">
        <v>49</v>
      </c>
      <c r="S139" s="44">
        <v>147</v>
      </c>
      <c r="T139" s="28" t="s">
        <v>933</v>
      </c>
      <c r="U139" s="10" t="s">
        <v>50</v>
      </c>
    </row>
    <row r="140" spans="1:21" ht="51" x14ac:dyDescent="0.2">
      <c r="A140" s="10" t="s">
        <v>835</v>
      </c>
      <c r="B140" s="36" t="s">
        <v>810</v>
      </c>
      <c r="C140" s="27" t="s">
        <v>21</v>
      </c>
      <c r="D140" s="35" t="s">
        <v>860</v>
      </c>
      <c r="E140" s="15" t="s">
        <v>875</v>
      </c>
      <c r="F140" s="34">
        <v>31747</v>
      </c>
      <c r="G140" s="10">
        <v>34</v>
      </c>
      <c r="H140" s="34" t="s">
        <v>25</v>
      </c>
      <c r="I140" s="34" t="s">
        <v>328</v>
      </c>
      <c r="J140" s="46" t="s">
        <v>904</v>
      </c>
      <c r="K140" s="27" t="s">
        <v>16</v>
      </c>
      <c r="L140" s="27" t="s">
        <v>37</v>
      </c>
      <c r="M140" s="31" t="s">
        <v>43</v>
      </c>
      <c r="N140" s="30">
        <v>18288000</v>
      </c>
      <c r="O140" s="29">
        <v>44377</v>
      </c>
      <c r="P140" s="29">
        <v>44405</v>
      </c>
      <c r="Q140" s="29">
        <v>44542</v>
      </c>
      <c r="R140" s="27" t="s">
        <v>49</v>
      </c>
      <c r="S140" s="44">
        <v>135</v>
      </c>
      <c r="T140" s="28" t="s">
        <v>934</v>
      </c>
      <c r="U140" s="10" t="s">
        <v>50</v>
      </c>
    </row>
    <row r="141" spans="1:21" ht="38.25" x14ac:dyDescent="0.2">
      <c r="A141" s="10" t="s">
        <v>936</v>
      </c>
      <c r="B141" s="36" t="s">
        <v>961</v>
      </c>
      <c r="C141" s="27" t="s">
        <v>21</v>
      </c>
      <c r="D141" s="35" t="s">
        <v>989</v>
      </c>
      <c r="E141" s="15" t="s">
        <v>154</v>
      </c>
      <c r="F141" s="34">
        <v>30357</v>
      </c>
      <c r="G141" s="10">
        <v>38</v>
      </c>
      <c r="H141" s="34" t="s">
        <v>25</v>
      </c>
      <c r="I141" s="34" t="s">
        <v>195</v>
      </c>
      <c r="J141" s="46" t="s">
        <v>216</v>
      </c>
      <c r="K141" s="27" t="s">
        <v>16</v>
      </c>
      <c r="L141" s="27" t="s">
        <v>36</v>
      </c>
      <c r="M141" s="31" t="s">
        <v>42</v>
      </c>
      <c r="N141" s="30">
        <v>26200000</v>
      </c>
      <c r="O141" s="29">
        <v>44378</v>
      </c>
      <c r="P141" s="29">
        <v>44393</v>
      </c>
      <c r="Q141" s="29">
        <v>44545</v>
      </c>
      <c r="R141" s="27" t="s">
        <v>17</v>
      </c>
      <c r="S141" s="44">
        <v>5</v>
      </c>
      <c r="T141" s="28" t="s">
        <v>1069</v>
      </c>
      <c r="U141" s="10" t="s">
        <v>50</v>
      </c>
    </row>
    <row r="142" spans="1:21" ht="51" x14ac:dyDescent="0.2">
      <c r="A142" s="10" t="s">
        <v>937</v>
      </c>
      <c r="B142" s="36" t="s">
        <v>962</v>
      </c>
      <c r="C142" s="27" t="s">
        <v>987</v>
      </c>
      <c r="D142" s="35" t="s">
        <v>990</v>
      </c>
      <c r="E142" s="15" t="s">
        <v>1012</v>
      </c>
      <c r="F142" s="34" t="s">
        <v>24</v>
      </c>
      <c r="G142" s="10" t="s">
        <v>24</v>
      </c>
      <c r="H142" s="34" t="s">
        <v>24</v>
      </c>
      <c r="I142" s="34" t="s">
        <v>24</v>
      </c>
      <c r="J142" s="46" t="s">
        <v>1037</v>
      </c>
      <c r="K142" s="27" t="s">
        <v>24</v>
      </c>
      <c r="L142" s="27" t="s">
        <v>24</v>
      </c>
      <c r="M142" s="31" t="s">
        <v>24</v>
      </c>
      <c r="N142" s="30">
        <v>0</v>
      </c>
      <c r="O142" s="29">
        <v>44385</v>
      </c>
      <c r="P142" s="29">
        <v>44411</v>
      </c>
      <c r="Q142" s="29">
        <v>44441</v>
      </c>
      <c r="R142" s="27" t="s">
        <v>49</v>
      </c>
      <c r="S142" s="44">
        <v>30</v>
      </c>
      <c r="T142" s="28" t="s">
        <v>1070</v>
      </c>
      <c r="U142" s="10" t="s">
        <v>50</v>
      </c>
    </row>
    <row r="143" spans="1:21" ht="38.25" x14ac:dyDescent="0.2">
      <c r="A143" s="10" t="s">
        <v>938</v>
      </c>
      <c r="B143" s="36" t="s">
        <v>963</v>
      </c>
      <c r="C143" s="27" t="s">
        <v>21</v>
      </c>
      <c r="D143" s="35" t="s">
        <v>991</v>
      </c>
      <c r="E143" s="15" t="s">
        <v>1013</v>
      </c>
      <c r="F143" s="34">
        <v>32279</v>
      </c>
      <c r="G143" s="10">
        <v>33</v>
      </c>
      <c r="H143" s="34" t="s">
        <v>25</v>
      </c>
      <c r="I143" s="34" t="s">
        <v>32</v>
      </c>
      <c r="J143" s="46" t="s">
        <v>1038</v>
      </c>
      <c r="K143" s="27" t="s">
        <v>16</v>
      </c>
      <c r="L143" s="27" t="s">
        <v>36</v>
      </c>
      <c r="M143" s="31" t="s">
        <v>42</v>
      </c>
      <c r="N143" s="30">
        <v>33890700</v>
      </c>
      <c r="O143" s="29">
        <v>44384</v>
      </c>
      <c r="P143" s="29">
        <v>44385</v>
      </c>
      <c r="Q143" s="29">
        <v>44560</v>
      </c>
      <c r="R143" s="27" t="s">
        <v>49</v>
      </c>
      <c r="S143" s="44">
        <v>176</v>
      </c>
      <c r="T143" s="28" t="s">
        <v>1071</v>
      </c>
      <c r="U143" s="10" t="s">
        <v>50</v>
      </c>
    </row>
    <row r="144" spans="1:21" ht="51" x14ac:dyDescent="0.2">
      <c r="A144" s="10" t="s">
        <v>939</v>
      </c>
      <c r="B144" s="36" t="s">
        <v>964</v>
      </c>
      <c r="C144" s="27" t="s">
        <v>22</v>
      </c>
      <c r="D144" s="35" t="s">
        <v>992</v>
      </c>
      <c r="E144" s="15" t="s">
        <v>606</v>
      </c>
      <c r="F144" s="34">
        <v>31503</v>
      </c>
      <c r="G144" s="10">
        <v>35</v>
      </c>
      <c r="H144" s="34" t="s">
        <v>605</v>
      </c>
      <c r="I144" s="34" t="s">
        <v>296</v>
      </c>
      <c r="J144" s="46" t="s">
        <v>1039</v>
      </c>
      <c r="K144" s="27" t="s">
        <v>16</v>
      </c>
      <c r="L144" s="27" t="s">
        <v>1059</v>
      </c>
      <c r="M144" s="31" t="s">
        <v>43</v>
      </c>
      <c r="N144" s="30">
        <v>13720000</v>
      </c>
      <c r="O144" s="29">
        <v>44384</v>
      </c>
      <c r="P144" s="29" t="s">
        <v>905</v>
      </c>
      <c r="Q144" s="29" t="s">
        <v>905</v>
      </c>
      <c r="R144" s="27" t="s">
        <v>17</v>
      </c>
      <c r="S144" s="44">
        <v>4</v>
      </c>
      <c r="T144" s="28" t="s">
        <v>1072</v>
      </c>
      <c r="U144" s="10" t="s">
        <v>50</v>
      </c>
    </row>
    <row r="145" spans="1:21" ht="38.25" x14ac:dyDescent="0.2">
      <c r="A145" s="10" t="s">
        <v>940</v>
      </c>
      <c r="B145" s="36" t="s">
        <v>965</v>
      </c>
      <c r="C145" s="27" t="s">
        <v>21</v>
      </c>
      <c r="D145" s="35" t="s">
        <v>128</v>
      </c>
      <c r="E145" s="15" t="s">
        <v>151</v>
      </c>
      <c r="F145" s="34">
        <v>28695</v>
      </c>
      <c r="G145" s="10">
        <v>43</v>
      </c>
      <c r="H145" s="34" t="s">
        <v>185</v>
      </c>
      <c r="I145" s="34" t="s">
        <v>193</v>
      </c>
      <c r="J145" s="46" t="s">
        <v>1040</v>
      </c>
      <c r="K145" s="27" t="s">
        <v>16</v>
      </c>
      <c r="L145" s="27" t="s">
        <v>36</v>
      </c>
      <c r="M145" s="31" t="s">
        <v>42</v>
      </c>
      <c r="N145" s="30">
        <v>19831500</v>
      </c>
      <c r="O145" s="29">
        <v>44385</v>
      </c>
      <c r="P145" s="29">
        <v>44426</v>
      </c>
      <c r="Q145" s="29">
        <v>44561</v>
      </c>
      <c r="R145" s="27" t="s">
        <v>49</v>
      </c>
      <c r="S145" s="44">
        <v>135</v>
      </c>
      <c r="T145" s="28" t="s">
        <v>1073</v>
      </c>
      <c r="U145" s="10" t="s">
        <v>50</v>
      </c>
    </row>
    <row r="146" spans="1:21" ht="51" x14ac:dyDescent="0.2">
      <c r="A146" s="10" t="s">
        <v>941</v>
      </c>
      <c r="B146" s="36" t="s">
        <v>966</v>
      </c>
      <c r="C146" s="27" t="s">
        <v>988</v>
      </c>
      <c r="D146" s="35" t="s">
        <v>993</v>
      </c>
      <c r="E146" s="15" t="s">
        <v>1014</v>
      </c>
      <c r="F146" s="34" t="s">
        <v>24</v>
      </c>
      <c r="G146" s="10" t="s">
        <v>24</v>
      </c>
      <c r="H146" s="34" t="s">
        <v>24</v>
      </c>
      <c r="I146" s="34" t="s">
        <v>24</v>
      </c>
      <c r="J146" s="46" t="s">
        <v>1041</v>
      </c>
      <c r="K146" s="27" t="s">
        <v>16</v>
      </c>
      <c r="L146" s="27" t="s">
        <v>40</v>
      </c>
      <c r="M146" s="31" t="s">
        <v>46</v>
      </c>
      <c r="N146" s="30">
        <v>4715305</v>
      </c>
      <c r="O146" s="29">
        <v>44386</v>
      </c>
      <c r="P146" s="29">
        <v>44395</v>
      </c>
      <c r="Q146" s="29">
        <v>44903</v>
      </c>
      <c r="R146" s="27" t="s">
        <v>49</v>
      </c>
      <c r="S146" s="44">
        <v>30</v>
      </c>
      <c r="T146" s="28" t="s">
        <v>1074</v>
      </c>
      <c r="U146" s="10" t="s">
        <v>1094</v>
      </c>
    </row>
    <row r="147" spans="1:21" ht="63.75" x14ac:dyDescent="0.2">
      <c r="A147" s="10" t="s">
        <v>942</v>
      </c>
      <c r="B147" s="36" t="s">
        <v>967</v>
      </c>
      <c r="C147" s="27" t="s">
        <v>22</v>
      </c>
      <c r="D147" s="35" t="s">
        <v>614</v>
      </c>
      <c r="E147" s="15" t="s">
        <v>1015</v>
      </c>
      <c r="F147" s="34">
        <v>33377</v>
      </c>
      <c r="G147" s="10">
        <v>30</v>
      </c>
      <c r="H147" s="34" t="s">
        <v>25</v>
      </c>
      <c r="I147" s="34" t="s">
        <v>1033</v>
      </c>
      <c r="J147" s="46" t="s">
        <v>1042</v>
      </c>
      <c r="K147" s="27" t="s">
        <v>16</v>
      </c>
      <c r="L147" s="27" t="s">
        <v>1060</v>
      </c>
      <c r="M147" s="31" t="s">
        <v>45</v>
      </c>
      <c r="N147" s="30">
        <v>13720000</v>
      </c>
      <c r="O147" s="29">
        <v>44386</v>
      </c>
      <c r="P147" s="29" t="s">
        <v>905</v>
      </c>
      <c r="Q147" s="29" t="s">
        <v>905</v>
      </c>
      <c r="R147" s="27" t="s">
        <v>17</v>
      </c>
      <c r="S147" s="44">
        <v>4</v>
      </c>
      <c r="T147" s="28" t="s">
        <v>1075</v>
      </c>
      <c r="U147" s="10" t="s">
        <v>50</v>
      </c>
    </row>
    <row r="148" spans="1:21" ht="51" x14ac:dyDescent="0.2">
      <c r="A148" s="10" t="s">
        <v>943</v>
      </c>
      <c r="B148" s="36" t="s">
        <v>968</v>
      </c>
      <c r="C148" s="27" t="s">
        <v>22</v>
      </c>
      <c r="D148" s="35" t="s">
        <v>994</v>
      </c>
      <c r="E148" s="15" t="s">
        <v>1016</v>
      </c>
      <c r="F148" s="34">
        <v>31535</v>
      </c>
      <c r="G148" s="10">
        <v>35</v>
      </c>
      <c r="H148" s="34" t="s">
        <v>25</v>
      </c>
      <c r="I148" s="34" t="s">
        <v>1034</v>
      </c>
      <c r="J148" s="46" t="s">
        <v>1043</v>
      </c>
      <c r="K148" s="27" t="s">
        <v>16</v>
      </c>
      <c r="L148" s="27" t="s">
        <v>1059</v>
      </c>
      <c r="M148" s="31" t="s">
        <v>43</v>
      </c>
      <c r="N148" s="30">
        <v>0</v>
      </c>
      <c r="O148" s="29">
        <v>44386</v>
      </c>
      <c r="P148" s="29" t="s">
        <v>1068</v>
      </c>
      <c r="Q148" s="29">
        <v>44386</v>
      </c>
      <c r="R148" s="27" t="s">
        <v>49</v>
      </c>
      <c r="S148" s="44">
        <v>135</v>
      </c>
      <c r="T148" s="28" t="s">
        <v>1076</v>
      </c>
      <c r="U148" s="10" t="s">
        <v>50</v>
      </c>
    </row>
    <row r="149" spans="1:21" ht="51" x14ac:dyDescent="0.2">
      <c r="A149" s="10" t="s">
        <v>944</v>
      </c>
      <c r="B149" s="36" t="s">
        <v>969</v>
      </c>
      <c r="C149" s="27" t="s">
        <v>115</v>
      </c>
      <c r="D149" s="35" t="s">
        <v>995</v>
      </c>
      <c r="E149" s="15" t="s">
        <v>1017</v>
      </c>
      <c r="F149" s="34" t="s">
        <v>24</v>
      </c>
      <c r="G149" s="10" t="s">
        <v>24</v>
      </c>
      <c r="H149" s="34" t="s">
        <v>24</v>
      </c>
      <c r="I149" s="34" t="s">
        <v>24</v>
      </c>
      <c r="J149" s="46" t="s">
        <v>1044</v>
      </c>
      <c r="K149" s="27" t="s">
        <v>16</v>
      </c>
      <c r="L149" s="27" t="s">
        <v>1059</v>
      </c>
      <c r="M149" s="31" t="s">
        <v>43</v>
      </c>
      <c r="N149" s="30">
        <v>1895801000</v>
      </c>
      <c r="O149" s="29">
        <v>44391</v>
      </c>
      <c r="P149" s="29">
        <v>44393</v>
      </c>
      <c r="Q149" s="29">
        <v>45291</v>
      </c>
      <c r="R149" s="27" t="s">
        <v>49</v>
      </c>
      <c r="S149" s="44">
        <v>889</v>
      </c>
      <c r="T149" s="28" t="s">
        <v>1077</v>
      </c>
      <c r="U149" s="10" t="s">
        <v>1094</v>
      </c>
    </row>
    <row r="150" spans="1:21" ht="38.25" x14ac:dyDescent="0.2">
      <c r="A150" s="10" t="s">
        <v>944</v>
      </c>
      <c r="B150" s="36" t="s">
        <v>970</v>
      </c>
      <c r="C150" s="27" t="s">
        <v>115</v>
      </c>
      <c r="D150" s="35" t="s">
        <v>996</v>
      </c>
      <c r="E150" s="15" t="s">
        <v>1018</v>
      </c>
      <c r="F150" s="34" t="s">
        <v>24</v>
      </c>
      <c r="G150" s="10" t="s">
        <v>24</v>
      </c>
      <c r="H150" s="34" t="s">
        <v>24</v>
      </c>
      <c r="I150" s="34" t="s">
        <v>24</v>
      </c>
      <c r="J150" s="46" t="s">
        <v>1045</v>
      </c>
      <c r="K150" s="27" t="s">
        <v>16</v>
      </c>
      <c r="L150" s="27" t="s">
        <v>1061</v>
      </c>
      <c r="M150" s="31" t="s">
        <v>47</v>
      </c>
      <c r="N150" s="30">
        <v>376856624</v>
      </c>
      <c r="O150" s="29">
        <v>44391</v>
      </c>
      <c r="P150" s="29">
        <v>44398</v>
      </c>
      <c r="Q150" s="29">
        <v>44561</v>
      </c>
      <c r="R150" s="27" t="s">
        <v>49</v>
      </c>
      <c r="S150" s="44">
        <v>160</v>
      </c>
      <c r="T150" s="28" t="s">
        <v>1077</v>
      </c>
      <c r="U150" s="10" t="s">
        <v>1094</v>
      </c>
    </row>
    <row r="151" spans="1:21" ht="51" x14ac:dyDescent="0.2">
      <c r="A151" s="10" t="s">
        <v>945</v>
      </c>
      <c r="B151" s="36" t="s">
        <v>971</v>
      </c>
      <c r="C151" s="27" t="s">
        <v>21</v>
      </c>
      <c r="D151" s="35" t="s">
        <v>997</v>
      </c>
      <c r="E151" s="15" t="s">
        <v>1019</v>
      </c>
      <c r="F151" s="34">
        <v>29361</v>
      </c>
      <c r="G151" s="10">
        <v>41</v>
      </c>
      <c r="H151" s="34" t="s">
        <v>25</v>
      </c>
      <c r="I151" s="34" t="s">
        <v>268</v>
      </c>
      <c r="J151" s="46" t="s">
        <v>267</v>
      </c>
      <c r="K151" s="27" t="s">
        <v>16</v>
      </c>
      <c r="L151" s="27" t="s">
        <v>38</v>
      </c>
      <c r="M151" s="31" t="s">
        <v>44</v>
      </c>
      <c r="N151" s="30">
        <v>45728100</v>
      </c>
      <c r="O151" s="29">
        <v>44392</v>
      </c>
      <c r="P151" s="29">
        <v>44410</v>
      </c>
      <c r="Q151" s="29">
        <v>44560</v>
      </c>
      <c r="R151" s="27" t="s">
        <v>49</v>
      </c>
      <c r="S151" s="44">
        <v>149</v>
      </c>
      <c r="T151" s="28" t="s">
        <v>1078</v>
      </c>
      <c r="U151" s="10" t="s">
        <v>50</v>
      </c>
    </row>
    <row r="152" spans="1:21" ht="51" x14ac:dyDescent="0.2">
      <c r="A152" s="10" t="s">
        <v>946</v>
      </c>
      <c r="B152" s="36" t="s">
        <v>972</v>
      </c>
      <c r="C152" s="27" t="s">
        <v>21</v>
      </c>
      <c r="D152" s="35" t="s">
        <v>998</v>
      </c>
      <c r="E152" s="15" t="s">
        <v>1020</v>
      </c>
      <c r="F152" s="34">
        <v>20487</v>
      </c>
      <c r="G152" s="10">
        <v>65</v>
      </c>
      <c r="H152" s="34" t="s">
        <v>25</v>
      </c>
      <c r="I152" s="34" t="s">
        <v>29</v>
      </c>
      <c r="J152" s="46" t="s">
        <v>1046</v>
      </c>
      <c r="K152" s="27" t="s">
        <v>16</v>
      </c>
      <c r="L152" s="27" t="s">
        <v>38</v>
      </c>
      <c r="M152" s="31" t="s">
        <v>44</v>
      </c>
      <c r="N152" s="30">
        <v>36975000</v>
      </c>
      <c r="O152" s="29">
        <v>44393</v>
      </c>
      <c r="P152" s="29">
        <v>44410</v>
      </c>
      <c r="Q152" s="29">
        <v>44560</v>
      </c>
      <c r="R152" s="27" t="s">
        <v>49</v>
      </c>
      <c r="S152" s="44">
        <v>149</v>
      </c>
      <c r="T152" s="28" t="s">
        <v>1079</v>
      </c>
      <c r="U152" s="10" t="s">
        <v>50</v>
      </c>
    </row>
    <row r="153" spans="1:21" ht="38.25" x14ac:dyDescent="0.2">
      <c r="A153" s="10" t="s">
        <v>947</v>
      </c>
      <c r="B153" s="36" t="s">
        <v>973</v>
      </c>
      <c r="C153" s="27" t="s">
        <v>988</v>
      </c>
      <c r="D153" s="35" t="s">
        <v>999</v>
      </c>
      <c r="E153" s="15" t="s">
        <v>1021</v>
      </c>
      <c r="F153" s="34" t="s">
        <v>24</v>
      </c>
      <c r="G153" s="10" t="s">
        <v>24</v>
      </c>
      <c r="H153" s="34" t="s">
        <v>24</v>
      </c>
      <c r="I153" s="34" t="s">
        <v>24</v>
      </c>
      <c r="J153" s="46" t="s">
        <v>1047</v>
      </c>
      <c r="K153" s="27" t="s">
        <v>233</v>
      </c>
      <c r="L153" s="27" t="s">
        <v>1062</v>
      </c>
      <c r="M153" s="31" t="s">
        <v>1065</v>
      </c>
      <c r="N153" s="30">
        <v>24784723</v>
      </c>
      <c r="O153" s="29">
        <v>44400</v>
      </c>
      <c r="P153" s="29">
        <v>44400</v>
      </c>
      <c r="Q153" s="29">
        <v>44430</v>
      </c>
      <c r="R153" s="27" t="s">
        <v>49</v>
      </c>
      <c r="S153" s="44">
        <v>30</v>
      </c>
      <c r="T153" s="28" t="s">
        <v>1080</v>
      </c>
      <c r="U153" s="10" t="s">
        <v>658</v>
      </c>
    </row>
    <row r="154" spans="1:21" ht="51" x14ac:dyDescent="0.2">
      <c r="A154" s="10" t="s">
        <v>948</v>
      </c>
      <c r="B154" s="36" t="s">
        <v>974</v>
      </c>
      <c r="C154" s="27" t="s">
        <v>21</v>
      </c>
      <c r="D154" s="35" t="s">
        <v>1000</v>
      </c>
      <c r="E154" s="15" t="s">
        <v>1022</v>
      </c>
      <c r="F154" s="34">
        <v>31235</v>
      </c>
      <c r="G154" s="10">
        <v>36</v>
      </c>
      <c r="H154" s="34" t="s">
        <v>438</v>
      </c>
      <c r="I154" s="34" t="s">
        <v>29</v>
      </c>
      <c r="J154" s="46" t="s">
        <v>1048</v>
      </c>
      <c r="K154" s="27" t="s">
        <v>16</v>
      </c>
      <c r="L154" s="27" t="s">
        <v>37</v>
      </c>
      <c r="M154" s="31" t="s">
        <v>43</v>
      </c>
      <c r="N154" s="30">
        <v>23797800</v>
      </c>
      <c r="O154" s="29">
        <v>44393</v>
      </c>
      <c r="P154" s="29">
        <v>44398</v>
      </c>
      <c r="Q154" s="29">
        <v>44562</v>
      </c>
      <c r="R154" s="27" t="s">
        <v>49</v>
      </c>
      <c r="S154" s="44">
        <v>162</v>
      </c>
      <c r="T154" s="28" t="s">
        <v>1081</v>
      </c>
      <c r="U154" s="10" t="s">
        <v>50</v>
      </c>
    </row>
    <row r="155" spans="1:21" ht="51" x14ac:dyDescent="0.2">
      <c r="A155" s="10" t="s">
        <v>949</v>
      </c>
      <c r="B155" s="36" t="s">
        <v>975</v>
      </c>
      <c r="C155" s="27" t="s">
        <v>115</v>
      </c>
      <c r="D155" s="35" t="s">
        <v>1001</v>
      </c>
      <c r="E155" s="15" t="s">
        <v>1023</v>
      </c>
      <c r="F155" s="34" t="s">
        <v>24</v>
      </c>
      <c r="G155" s="10" t="s">
        <v>24</v>
      </c>
      <c r="H155" s="34" t="s">
        <v>24</v>
      </c>
      <c r="I155" s="34" t="s">
        <v>24</v>
      </c>
      <c r="J155" s="46" t="s">
        <v>1049</v>
      </c>
      <c r="K155" s="27" t="s">
        <v>16</v>
      </c>
      <c r="L155" s="27" t="s">
        <v>37</v>
      </c>
      <c r="M155" s="31" t="s">
        <v>43</v>
      </c>
      <c r="N155" s="30">
        <v>416826937</v>
      </c>
      <c r="O155" s="29">
        <v>44393</v>
      </c>
      <c r="P155" s="29">
        <v>44399</v>
      </c>
      <c r="Q155" s="29">
        <v>45158</v>
      </c>
      <c r="R155" s="27" t="s">
        <v>49</v>
      </c>
      <c r="S155" s="44">
        <v>743</v>
      </c>
      <c r="T155" s="28" t="s">
        <v>1082</v>
      </c>
      <c r="U155" s="10" t="s">
        <v>1095</v>
      </c>
    </row>
    <row r="156" spans="1:21" ht="38.25" x14ac:dyDescent="0.2">
      <c r="A156" s="10" t="s">
        <v>950</v>
      </c>
      <c r="B156" s="36" t="s">
        <v>976</v>
      </c>
      <c r="C156" s="27" t="s">
        <v>21</v>
      </c>
      <c r="D156" s="35" t="s">
        <v>117</v>
      </c>
      <c r="E156" s="15" t="s">
        <v>1024</v>
      </c>
      <c r="F156" s="34">
        <v>27537</v>
      </c>
      <c r="G156" s="10">
        <v>46</v>
      </c>
      <c r="H156" s="34" t="s">
        <v>25</v>
      </c>
      <c r="I156" s="34" t="s">
        <v>1035</v>
      </c>
      <c r="J156" s="46" t="s">
        <v>1050</v>
      </c>
      <c r="K156" s="27" t="s">
        <v>16</v>
      </c>
      <c r="L156" s="27" t="s">
        <v>36</v>
      </c>
      <c r="M156" s="31" t="s">
        <v>42</v>
      </c>
      <c r="N156" s="30">
        <v>18713100</v>
      </c>
      <c r="O156" s="29">
        <v>44399</v>
      </c>
      <c r="P156" s="29">
        <v>44412</v>
      </c>
      <c r="Q156" s="29">
        <v>44560</v>
      </c>
      <c r="R156" s="27" t="s">
        <v>49</v>
      </c>
      <c r="S156" s="44">
        <v>147</v>
      </c>
      <c r="T156" s="28" t="s">
        <v>1083</v>
      </c>
      <c r="U156" s="10" t="s">
        <v>50</v>
      </c>
    </row>
    <row r="157" spans="1:21" ht="38.25" x14ac:dyDescent="0.2">
      <c r="A157" s="10" t="s">
        <v>951</v>
      </c>
      <c r="B157" s="36" t="s">
        <v>977</v>
      </c>
      <c r="C157" s="27" t="s">
        <v>22</v>
      </c>
      <c r="D157" s="35" t="s">
        <v>1002</v>
      </c>
      <c r="E157" s="15" t="s">
        <v>1025</v>
      </c>
      <c r="F157" s="34">
        <v>32117</v>
      </c>
      <c r="G157" s="10">
        <v>33</v>
      </c>
      <c r="H157" s="34" t="s">
        <v>375</v>
      </c>
      <c r="I157" s="34" t="s">
        <v>374</v>
      </c>
      <c r="J157" s="46" t="s">
        <v>1051</v>
      </c>
      <c r="K157" s="27" t="s">
        <v>16</v>
      </c>
      <c r="L157" s="27" t="s">
        <v>1061</v>
      </c>
      <c r="M157" s="31" t="s">
        <v>47</v>
      </c>
      <c r="N157" s="30">
        <v>21800000</v>
      </c>
      <c r="O157" s="29">
        <v>44400</v>
      </c>
      <c r="P157" s="29">
        <v>44403</v>
      </c>
      <c r="Q157" s="29">
        <v>44555</v>
      </c>
      <c r="R157" s="27" t="s">
        <v>17</v>
      </c>
      <c r="S157" s="44">
        <v>5</v>
      </c>
      <c r="T157" s="28" t="s">
        <v>1084</v>
      </c>
      <c r="U157" s="10" t="s">
        <v>50</v>
      </c>
    </row>
    <row r="158" spans="1:21" ht="38.25" x14ac:dyDescent="0.2">
      <c r="A158" s="10" t="s">
        <v>952</v>
      </c>
      <c r="B158" s="36" t="s">
        <v>978</v>
      </c>
      <c r="C158" s="27" t="s">
        <v>21</v>
      </c>
      <c r="D158" s="35" t="s">
        <v>1003</v>
      </c>
      <c r="E158" s="15" t="s">
        <v>1026</v>
      </c>
      <c r="F158" s="34">
        <v>29756</v>
      </c>
      <c r="G158" s="10">
        <v>40</v>
      </c>
      <c r="H158" s="34" t="s">
        <v>25</v>
      </c>
      <c r="I158" s="34" t="s">
        <v>275</v>
      </c>
      <c r="J158" s="46" t="s">
        <v>274</v>
      </c>
      <c r="K158" s="27" t="s">
        <v>16</v>
      </c>
      <c r="L158" s="27" t="s">
        <v>1061</v>
      </c>
      <c r="M158" s="31" t="s">
        <v>47</v>
      </c>
      <c r="N158" s="30">
        <v>18076600</v>
      </c>
      <c r="O158" s="29">
        <v>44399</v>
      </c>
      <c r="P158" s="29" t="s">
        <v>905</v>
      </c>
      <c r="Q158" s="29" t="s">
        <v>905</v>
      </c>
      <c r="R158" s="27" t="s">
        <v>49</v>
      </c>
      <c r="S158" s="44">
        <v>142</v>
      </c>
      <c r="T158" s="28" t="s">
        <v>1085</v>
      </c>
      <c r="U158" s="10" t="s">
        <v>50</v>
      </c>
    </row>
    <row r="159" spans="1:21" ht="38.25" x14ac:dyDescent="0.2">
      <c r="A159" s="10" t="s">
        <v>953</v>
      </c>
      <c r="B159" s="36" t="s">
        <v>979</v>
      </c>
      <c r="C159" s="27" t="s">
        <v>22</v>
      </c>
      <c r="D159" s="35" t="s">
        <v>1004</v>
      </c>
      <c r="E159" s="15" t="s">
        <v>159</v>
      </c>
      <c r="F159" s="34">
        <v>31186</v>
      </c>
      <c r="G159" s="10">
        <v>36</v>
      </c>
      <c r="H159" s="34" t="s">
        <v>25</v>
      </c>
      <c r="I159" s="34" t="s">
        <v>196</v>
      </c>
      <c r="J159" s="46" t="s">
        <v>1052</v>
      </c>
      <c r="K159" s="27" t="s">
        <v>16</v>
      </c>
      <c r="L159" s="27" t="s">
        <v>1061</v>
      </c>
      <c r="M159" s="31" t="s">
        <v>47</v>
      </c>
      <c r="N159" s="30">
        <v>10450000</v>
      </c>
      <c r="O159" s="29">
        <v>44399</v>
      </c>
      <c r="P159" s="29">
        <v>44427</v>
      </c>
      <c r="Q159" s="29">
        <v>44560</v>
      </c>
      <c r="R159" s="27" t="s">
        <v>49</v>
      </c>
      <c r="S159" s="44">
        <v>132</v>
      </c>
      <c r="T159" s="28" t="s">
        <v>1086</v>
      </c>
      <c r="U159" s="10" t="s">
        <v>50</v>
      </c>
    </row>
    <row r="160" spans="1:21" ht="38.25" x14ac:dyDescent="0.2">
      <c r="A160" s="10" t="s">
        <v>954</v>
      </c>
      <c r="B160" s="36" t="s">
        <v>980</v>
      </c>
      <c r="C160" s="27" t="s">
        <v>21</v>
      </c>
      <c r="D160" s="35" t="s">
        <v>1005</v>
      </c>
      <c r="E160" s="15" t="s">
        <v>1027</v>
      </c>
      <c r="F160" s="34">
        <v>34202</v>
      </c>
      <c r="G160" s="10">
        <v>28</v>
      </c>
      <c r="H160" s="34" t="s">
        <v>25</v>
      </c>
      <c r="I160" s="34" t="s">
        <v>29</v>
      </c>
      <c r="J160" s="46" t="s">
        <v>1053</v>
      </c>
      <c r="K160" s="27" t="s">
        <v>16</v>
      </c>
      <c r="L160" s="27" t="s">
        <v>36</v>
      </c>
      <c r="M160" s="31" t="s">
        <v>42</v>
      </c>
      <c r="N160" s="30">
        <v>17625000</v>
      </c>
      <c r="O160" s="29">
        <v>44400</v>
      </c>
      <c r="P160" s="29">
        <v>44404</v>
      </c>
      <c r="Q160" s="29">
        <v>44556</v>
      </c>
      <c r="R160" s="27" t="s">
        <v>17</v>
      </c>
      <c r="S160" s="44">
        <v>5</v>
      </c>
      <c r="T160" s="28" t="s">
        <v>1087</v>
      </c>
      <c r="U160" s="10" t="s">
        <v>50</v>
      </c>
    </row>
    <row r="161" spans="1:21" ht="38.25" x14ac:dyDescent="0.2">
      <c r="A161" s="10" t="s">
        <v>955</v>
      </c>
      <c r="B161" s="36" t="s">
        <v>981</v>
      </c>
      <c r="C161" s="27" t="s">
        <v>115</v>
      </c>
      <c r="D161" s="35" t="s">
        <v>1006</v>
      </c>
      <c r="E161" s="15" t="s">
        <v>1028</v>
      </c>
      <c r="F161" s="34" t="s">
        <v>24</v>
      </c>
      <c r="G161" s="10" t="s">
        <v>24</v>
      </c>
      <c r="H161" s="34" t="s">
        <v>24</v>
      </c>
      <c r="I161" s="34" t="s">
        <v>24</v>
      </c>
      <c r="J161" s="46" t="s">
        <v>1054</v>
      </c>
      <c r="K161" s="27" t="s">
        <v>233</v>
      </c>
      <c r="L161" s="27" t="s">
        <v>1063</v>
      </c>
      <c r="M161" s="31" t="s">
        <v>1066</v>
      </c>
      <c r="N161" s="30">
        <v>3000000</v>
      </c>
      <c r="O161" s="29">
        <v>44406</v>
      </c>
      <c r="P161" s="29">
        <v>44417</v>
      </c>
      <c r="Q161" s="29">
        <v>44561</v>
      </c>
      <c r="R161" s="27" t="s">
        <v>49</v>
      </c>
      <c r="S161" s="44">
        <v>145</v>
      </c>
      <c r="T161" s="28" t="s">
        <v>1088</v>
      </c>
      <c r="U161" s="10" t="s">
        <v>658</v>
      </c>
    </row>
    <row r="162" spans="1:21" ht="38.25" x14ac:dyDescent="0.2">
      <c r="A162" s="10" t="s">
        <v>956</v>
      </c>
      <c r="B162" s="36" t="s">
        <v>982</v>
      </c>
      <c r="C162" s="27" t="s">
        <v>114</v>
      </c>
      <c r="D162" s="35" t="s">
        <v>1007</v>
      </c>
      <c r="E162" s="15" t="s">
        <v>1029</v>
      </c>
      <c r="F162" s="34" t="s">
        <v>24</v>
      </c>
      <c r="G162" s="10" t="s">
        <v>24</v>
      </c>
      <c r="H162" s="34" t="s">
        <v>24</v>
      </c>
      <c r="I162" s="34" t="s">
        <v>24</v>
      </c>
      <c r="J162" s="46" t="s">
        <v>1055</v>
      </c>
      <c r="K162" s="27" t="s">
        <v>16</v>
      </c>
      <c r="L162" s="27" t="s">
        <v>36</v>
      </c>
      <c r="M162" s="31" t="s">
        <v>42</v>
      </c>
      <c r="N162" s="30">
        <v>189999990</v>
      </c>
      <c r="O162" s="29">
        <v>44404</v>
      </c>
      <c r="P162" s="29">
        <v>44417</v>
      </c>
      <c r="Q162" s="29">
        <v>44561</v>
      </c>
      <c r="R162" s="27" t="s">
        <v>49</v>
      </c>
      <c r="S162" s="44">
        <v>141</v>
      </c>
      <c r="T162" s="28" t="s">
        <v>1089</v>
      </c>
      <c r="U162" s="10" t="s">
        <v>50</v>
      </c>
    </row>
    <row r="163" spans="1:21" ht="51" x14ac:dyDescent="0.2">
      <c r="A163" s="10" t="s">
        <v>957</v>
      </c>
      <c r="B163" s="36" t="s">
        <v>983</v>
      </c>
      <c r="C163" s="27" t="s">
        <v>21</v>
      </c>
      <c r="D163" s="35" t="s">
        <v>1008</v>
      </c>
      <c r="E163" s="15" t="s">
        <v>170</v>
      </c>
      <c r="F163" s="34">
        <v>31466</v>
      </c>
      <c r="G163" s="10">
        <v>35</v>
      </c>
      <c r="H163" s="34" t="s">
        <v>187</v>
      </c>
      <c r="I163" s="34" t="s">
        <v>35</v>
      </c>
      <c r="J163" s="46" t="s">
        <v>232</v>
      </c>
      <c r="K163" s="27" t="s">
        <v>16</v>
      </c>
      <c r="L163" s="27" t="s">
        <v>38</v>
      </c>
      <c r="M163" s="31" t="s">
        <v>44</v>
      </c>
      <c r="N163" s="30">
        <v>21744000</v>
      </c>
      <c r="O163" s="29">
        <v>44404</v>
      </c>
      <c r="P163" s="29" t="s">
        <v>905</v>
      </c>
      <c r="Q163" s="29" t="s">
        <v>905</v>
      </c>
      <c r="R163" s="27" t="s">
        <v>17</v>
      </c>
      <c r="S163" s="44">
        <v>4</v>
      </c>
      <c r="T163" s="28" t="s">
        <v>1090</v>
      </c>
      <c r="U163" s="10" t="s">
        <v>50</v>
      </c>
    </row>
    <row r="164" spans="1:21" ht="51" x14ac:dyDescent="0.2">
      <c r="A164" s="10" t="s">
        <v>958</v>
      </c>
      <c r="B164" s="36" t="s">
        <v>984</v>
      </c>
      <c r="C164" s="27" t="s">
        <v>115</v>
      </c>
      <c r="D164" s="35" t="s">
        <v>1009</v>
      </c>
      <c r="E164" s="15" t="s">
        <v>1030</v>
      </c>
      <c r="F164" s="34" t="s">
        <v>24</v>
      </c>
      <c r="G164" s="10" t="s">
        <v>24</v>
      </c>
      <c r="H164" s="34" t="s">
        <v>24</v>
      </c>
      <c r="I164" s="34" t="s">
        <v>24</v>
      </c>
      <c r="J164" s="46" t="s">
        <v>1056</v>
      </c>
      <c r="K164" s="27" t="s">
        <v>16</v>
      </c>
      <c r="L164" s="27" t="s">
        <v>38</v>
      </c>
      <c r="M164" s="31" t="s">
        <v>44</v>
      </c>
      <c r="N164" s="30">
        <v>152321218</v>
      </c>
      <c r="O164" s="29">
        <v>44406</v>
      </c>
      <c r="P164" s="29">
        <v>44410</v>
      </c>
      <c r="Q164" s="29">
        <v>44593</v>
      </c>
      <c r="R164" s="27" t="s">
        <v>17</v>
      </c>
      <c r="S164" s="44">
        <v>6</v>
      </c>
      <c r="T164" s="28" t="s">
        <v>1091</v>
      </c>
      <c r="U164" s="10" t="s">
        <v>1096</v>
      </c>
    </row>
    <row r="165" spans="1:21" ht="51" x14ac:dyDescent="0.2">
      <c r="A165" s="10" t="s">
        <v>959</v>
      </c>
      <c r="B165" s="36" t="s">
        <v>985</v>
      </c>
      <c r="C165" s="27" t="s">
        <v>21</v>
      </c>
      <c r="D165" s="35" t="s">
        <v>1010</v>
      </c>
      <c r="E165" s="15" t="s">
        <v>1031</v>
      </c>
      <c r="F165" s="34">
        <v>31545</v>
      </c>
      <c r="G165" s="10">
        <v>35</v>
      </c>
      <c r="H165" s="34" t="s">
        <v>25</v>
      </c>
      <c r="I165" s="34" t="s">
        <v>1036</v>
      </c>
      <c r="J165" s="46" t="s">
        <v>1057</v>
      </c>
      <c r="K165" s="27" t="s">
        <v>16</v>
      </c>
      <c r="L165" s="27" t="s">
        <v>37</v>
      </c>
      <c r="M165" s="31" t="s">
        <v>43</v>
      </c>
      <c r="N165" s="30">
        <v>24975000</v>
      </c>
      <c r="O165" s="29">
        <v>44407</v>
      </c>
      <c r="P165" s="29">
        <v>44411</v>
      </c>
      <c r="Q165" s="29">
        <v>44594</v>
      </c>
      <c r="R165" s="27" t="s">
        <v>17</v>
      </c>
      <c r="S165" s="44">
        <v>5</v>
      </c>
      <c r="T165" s="28" t="s">
        <v>1092</v>
      </c>
      <c r="U165" s="10" t="s">
        <v>50</v>
      </c>
    </row>
    <row r="166" spans="1:21" ht="51" x14ac:dyDescent="0.2">
      <c r="A166" s="10" t="s">
        <v>960</v>
      </c>
      <c r="B166" s="36" t="s">
        <v>986</v>
      </c>
      <c r="C166" s="27" t="s">
        <v>115</v>
      </c>
      <c r="D166" s="35" t="s">
        <v>1011</v>
      </c>
      <c r="E166" s="15" t="s">
        <v>1032</v>
      </c>
      <c r="F166" s="34" t="s">
        <v>24</v>
      </c>
      <c r="G166" s="10" t="s">
        <v>24</v>
      </c>
      <c r="H166" s="34" t="s">
        <v>24</v>
      </c>
      <c r="I166" s="34" t="s">
        <v>24</v>
      </c>
      <c r="J166" s="46" t="s">
        <v>1058</v>
      </c>
      <c r="K166" s="27" t="s">
        <v>233</v>
      </c>
      <c r="L166" s="27" t="s">
        <v>1064</v>
      </c>
      <c r="M166" s="31" t="s">
        <v>1067</v>
      </c>
      <c r="N166" s="30">
        <v>14259289</v>
      </c>
      <c r="O166" s="29">
        <v>44406</v>
      </c>
      <c r="P166" s="29">
        <v>44417</v>
      </c>
      <c r="Q166" s="29">
        <v>44561</v>
      </c>
      <c r="R166" s="27" t="s">
        <v>49</v>
      </c>
      <c r="S166" s="44">
        <v>145</v>
      </c>
      <c r="T166" s="28" t="s">
        <v>1093</v>
      </c>
      <c r="U166" s="10" t="s">
        <v>658</v>
      </c>
    </row>
    <row r="50172" ht="12.95" customHeight="1" x14ac:dyDescent="0.2"/>
  </sheetData>
  <sheetProtection selectLockedCells="1" selectUnlockedCells="1"/>
  <autoFilter ref="A2:U166" xr:uid="{00000000-0009-0000-0000-000000000000}"/>
  <mergeCells count="2">
    <mergeCell ref="R2:S2"/>
    <mergeCell ref="A1:U1"/>
  </mergeCells>
  <dataValidations count="4">
    <dataValidation type="list" allowBlank="1" showInputMessage="1" showErrorMessage="1" sqref="R87" xr:uid="{7B1B88B0-BEF8-44B8-B56B-4A7F65CFDA60}">
      <formula1>$DM$379:$DM$380</formula1>
    </dataValidation>
    <dataValidation type="list" allowBlank="1" showInputMessage="1" showErrorMessage="1" sqref="R79:R80" xr:uid="{76A7DA94-53A4-43AA-80BC-51D3844306BF}">
      <formula1>$DM$381:$DM$382</formula1>
    </dataValidation>
    <dataValidation type="list" allowBlank="1" showInputMessage="1" showErrorMessage="1" sqref="R112:R166" xr:uid="{27253D9F-7DB5-4086-AFBD-5C80BF649663}">
      <formula1>$DN$375:$DN$376</formula1>
    </dataValidation>
    <dataValidation type="list" allowBlank="1" showInputMessage="1" showErrorMessage="1" sqref="F166 H166" xr:uid="{A30EC303-7B66-4FA5-98D3-642551FF1B03}">
      <formula1>$W$375:$W$377</formula1>
    </dataValidation>
  </dataValidations>
  <hyperlinks>
    <hyperlink ref="E3" r:id="rId1" xr:uid="{E5D8BCD4-7763-4B33-89FD-513C2E0CE94B}"/>
    <hyperlink ref="E4" r:id="rId2" xr:uid="{E420FC36-3BCF-4F4F-9AD3-D568AB2DFDE2}"/>
    <hyperlink ref="E5" r:id="rId3" xr:uid="{D06E752A-BF09-496B-A8E4-C7C439C8DA6E}"/>
    <hyperlink ref="E6" r:id="rId4" xr:uid="{0006145D-9C39-4859-9D2D-79ED847BFF92}"/>
    <hyperlink ref="E7" r:id="rId5" xr:uid="{8C2D1CE8-D7B4-4ABF-A03B-22C778413817}"/>
    <hyperlink ref="E8" r:id="rId6" xr:uid="{F3184CD8-AA41-4487-9152-E32A27C8DB23}"/>
    <hyperlink ref="E9" r:id="rId7" xr:uid="{1E710E11-46E9-4B53-9AAB-E9D19A1D5C8D}"/>
    <hyperlink ref="E10" r:id="rId8" xr:uid="{806ADB5D-49DF-4BA2-B924-12A622975036}"/>
    <hyperlink ref="E11" r:id="rId9" xr:uid="{72403900-06F6-4774-B79C-027C90125684}"/>
    <hyperlink ref="E12" r:id="rId10" xr:uid="{C1F8A591-6F6C-40D0-9F6C-4411196301CE}"/>
    <hyperlink ref="E13" r:id="rId11" xr:uid="{58ED5F5A-2468-4365-A209-2322B4644BFB}"/>
    <hyperlink ref="E14" r:id="rId12" xr:uid="{B43A858B-C840-47FD-AD2E-C9621C5ECCB6}"/>
    <hyperlink ref="E15" r:id="rId13" xr:uid="{EF3CE4AA-1361-40D5-A403-D7C983F68FA8}"/>
    <hyperlink ref="E16" r:id="rId14" xr:uid="{22D472B4-FBB6-424C-9BC2-353936020F3E}"/>
    <hyperlink ref="E17" r:id="rId15" xr:uid="{49C22B08-4218-40DC-A722-FFBC1C9E3918}"/>
    <hyperlink ref="E18" r:id="rId16" xr:uid="{08F3D488-1517-4BC5-BCB7-196C0FD26545}"/>
    <hyperlink ref="E19" r:id="rId17" xr:uid="{8B12C974-A2A0-4CF5-8D29-611AEEBB0663}"/>
    <hyperlink ref="E20" r:id="rId18" xr:uid="{AAB26FD5-4206-4D72-A973-892EA87CB56A}"/>
    <hyperlink ref="E21" r:id="rId19" xr:uid="{82D50A9B-FA7F-4818-8947-26162E34745F}"/>
    <hyperlink ref="E22" r:id="rId20" xr:uid="{0C962670-59C2-42E5-92ED-57DC16962227}"/>
    <hyperlink ref="E23" r:id="rId21" xr:uid="{C191F194-D93C-4CAE-8454-FE06DCA59641}"/>
    <hyperlink ref="E24" r:id="rId22" xr:uid="{C2DFB8BC-77DC-4DA5-AF04-6BDAFA699787}"/>
    <hyperlink ref="E25" r:id="rId23" xr:uid="{94D460F5-D2E4-4000-8658-2D7378E517FA}"/>
    <hyperlink ref="E26" r:id="rId24" xr:uid="{8A4327FA-C282-44F8-8F46-EC78F4A76BF1}"/>
    <hyperlink ref="E27" r:id="rId25" xr:uid="{9A9C425F-B84E-4AF8-9C1B-A20DFC67C571}"/>
    <hyperlink ref="E28" r:id="rId26" xr:uid="{78FC3895-D626-4A62-A077-C317FA0065E2}"/>
    <hyperlink ref="E29" r:id="rId27" xr:uid="{97E75058-194C-400B-A1AE-F47FFFECDB08}"/>
    <hyperlink ref="E30" r:id="rId28" xr:uid="{686BB041-4305-4CB0-A66B-BA722DE07104}"/>
    <hyperlink ref="E31" r:id="rId29" xr:uid="{92A3CF25-29AE-421A-8616-F69123D80989}"/>
    <hyperlink ref="E32" r:id="rId30" xr:uid="{5318E9BF-4B66-4953-8674-D7CB4E5EC6A1}"/>
    <hyperlink ref="E33" r:id="rId31" xr:uid="{7332FA55-ED48-4584-9D6C-DB466728F731}"/>
    <hyperlink ref="E34" r:id="rId32" xr:uid="{5261B795-5873-4468-96A8-586F99017A0E}"/>
    <hyperlink ref="E36" r:id="rId33" xr:uid="{D0C023A2-8547-4189-BF79-CD3D8C48326D}"/>
    <hyperlink ref="E37" r:id="rId34" xr:uid="{F63941C3-9923-46F8-A1A7-07435A0F2735}"/>
    <hyperlink ref="E38" r:id="rId35" xr:uid="{9F03C6C3-5EF7-4DE3-8105-F7E6D5FC72E5}"/>
    <hyperlink ref="E39" r:id="rId36" xr:uid="{955969BB-F36D-48EC-8DB0-AEE29C670AD5}"/>
    <hyperlink ref="E40" r:id="rId37" xr:uid="{153015F9-7BC4-441E-AEDB-68C3B23781F4}"/>
    <hyperlink ref="E41" r:id="rId38" xr:uid="{1776C5B2-C122-48C8-88DC-ED420B6E3593}"/>
    <hyperlink ref="E42" r:id="rId39" xr:uid="{68E3C568-2A7B-453D-95AF-2DF08AC1896E}"/>
    <hyperlink ref="E43" r:id="rId40" xr:uid="{221939B9-5D1B-4A5C-A73E-9F4033C8F056}"/>
    <hyperlink ref="E79" r:id="rId41" xr:uid="{E428A733-6705-49F9-8F57-725455821F01}"/>
    <hyperlink ref="E83" r:id="rId42" xr:uid="{4A134D34-824F-40C0-AD37-B0EBEF6BC89F}"/>
    <hyperlink ref="T83" r:id="rId43" xr:uid="{B92D55D3-D1E9-43C9-883E-784C94F7A8CA}"/>
    <hyperlink ref="T84" r:id="rId44" xr:uid="{093ACAD5-08AE-4F0E-932B-B4C76A127FD7}"/>
    <hyperlink ref="E88" r:id="rId45" xr:uid="{69988C63-D5B7-4921-9D03-01CDF8CA03A5}"/>
    <hyperlink ref="E90" r:id="rId46" xr:uid="{9D48E20C-CC23-41FC-A884-781700EB6B33}"/>
    <hyperlink ref="E92" r:id="rId47" xr:uid="{57A91BD3-4950-499B-83C2-734656D5A963}"/>
    <hyperlink ref="E93" r:id="rId48" xr:uid="{B870B4A2-8976-44E3-9564-0B4C28D8F8B3}"/>
    <hyperlink ref="E94" r:id="rId49" xr:uid="{505CA123-8007-446C-8519-8C32019A4269}"/>
    <hyperlink ref="E95" r:id="rId50" xr:uid="{5C66398B-2231-456D-A37A-219A8DD4CD66}"/>
    <hyperlink ref="E96" r:id="rId51" xr:uid="{ADECEF97-D5AF-4A39-8ACF-9D5C11E266A5}"/>
    <hyperlink ref="E97" r:id="rId52" xr:uid="{B3FE6A87-66F5-42DB-AD28-7B77BC3A4412}"/>
    <hyperlink ref="E99" r:id="rId53" xr:uid="{67482896-3518-4E94-A5DC-C3B3AD9AF423}"/>
    <hyperlink ref="E100" r:id="rId54" xr:uid="{715BB9A9-93A7-47CC-85C7-7E1CBD3AC7AF}"/>
    <hyperlink ref="E101" r:id="rId55" xr:uid="{E35ED6E3-46F5-4A7A-B6F3-CEEE367FF661}"/>
    <hyperlink ref="E102" r:id="rId56" xr:uid="{C89FA865-D15A-41E9-B854-0E24F4C1BDCB}"/>
    <hyperlink ref="E103" r:id="rId57" xr:uid="{76C5FD3A-534A-47E8-A987-2FF29413D200}"/>
    <hyperlink ref="E105" r:id="rId58" xr:uid="{B4C0B4EB-83F2-4C4F-B3BB-DD093015A497}"/>
    <hyperlink ref="E106" r:id="rId59" xr:uid="{74A31EDC-9706-4F71-A965-0489AA8095DB}"/>
    <hyperlink ref="E108" r:id="rId60" xr:uid="{AFB6FDEA-4A4A-446D-B01A-AF5DECAAFDC9}"/>
    <hyperlink ref="E110" r:id="rId61" xr:uid="{51BCFF9B-4DD1-4926-B127-6C094BFAA998}"/>
    <hyperlink ref="E111" r:id="rId62" xr:uid="{A4D7C997-849D-4563-8413-8CA388D83B42}"/>
    <hyperlink ref="E141" r:id="rId63" xr:uid="{E379645A-B5DC-44F1-A89C-EF0C2C34B7D1}"/>
    <hyperlink ref="E142" r:id="rId64" xr:uid="{436691D0-1779-471B-846B-DEFE35F9B477}"/>
    <hyperlink ref="E144" r:id="rId65" xr:uid="{69297658-6631-4E57-958D-B69A4634BE4D}"/>
    <hyperlink ref="E145" r:id="rId66" xr:uid="{22559EC5-7C09-4121-A0DB-DB04C6C93002}"/>
    <hyperlink ref="E147" r:id="rId67" xr:uid="{B2E905E1-F4E5-4104-8A04-F45D9E74FF78}"/>
    <hyperlink ref="E148" r:id="rId68" xr:uid="{E4880F66-1E0A-4CF4-BC63-9DC0F376CD13}"/>
    <hyperlink ref="E149" r:id="rId69" xr:uid="{029233BD-B1BE-45BC-83AC-63B02A6450BF}"/>
    <hyperlink ref="E150" r:id="rId70" xr:uid="{CA784014-5B6B-4454-B226-29408A119072}"/>
    <hyperlink ref="E151" r:id="rId71" xr:uid="{943A89E6-3CB0-4E62-B9CF-7019F6990C62}"/>
    <hyperlink ref="E152" r:id="rId72" xr:uid="{EC00A2D5-AF19-4789-AFA9-4438C749C120}"/>
    <hyperlink ref="E154" r:id="rId73" xr:uid="{0CCD8FBC-2C37-493E-9132-730D61415C6D}"/>
    <hyperlink ref="E156" r:id="rId74" xr:uid="{5DD07152-F9DC-493C-B304-D37AE604886F}"/>
    <hyperlink ref="E157" r:id="rId75" xr:uid="{75713823-FF49-48C3-A28F-37548D71733B}"/>
    <hyperlink ref="E158" r:id="rId76" xr:uid="{C05A3262-1862-4655-BE42-BF794418C283}"/>
    <hyperlink ref="E159" r:id="rId77" xr:uid="{81A61326-CC4A-4A36-884E-E9FD92472870}"/>
    <hyperlink ref="E160" r:id="rId78" xr:uid="{232A4280-A98E-471E-9E19-C315ABB89B3C}"/>
    <hyperlink ref="E162" r:id="rId79" xr:uid="{6E90D696-3EC9-48A0-B335-DAE7F2EF31C5}"/>
    <hyperlink ref="E163" r:id="rId80" xr:uid="{544BB5A1-96BD-48C9-B085-AD23AFDD20FA}"/>
    <hyperlink ref="E164" r:id="rId81" xr:uid="{7F10544C-0C05-4F8B-89B8-032CC8DC2C4F}"/>
    <hyperlink ref="E165" r:id="rId82" xr:uid="{0CC2E8B2-F38B-40AE-A7AA-C5DBA894F438}"/>
    <hyperlink ref="T141" r:id="rId83" xr:uid="{945BCBA4-86D6-40A6-AAA7-B4AC6430A3A6}"/>
    <hyperlink ref="T142" r:id="rId84" xr:uid="{996C74B9-EE62-4BDD-9AD6-A654FBDF73B5}"/>
    <hyperlink ref="T143" r:id="rId85" xr:uid="{EB3AE181-9359-4916-9C98-CA625FA264C6}"/>
    <hyperlink ref="T144" r:id="rId86" xr:uid="{56E2B0C5-C12F-4F61-9B1B-D74005348D6E}"/>
    <hyperlink ref="T145" r:id="rId87" xr:uid="{73434A61-9A32-46EB-B6F0-A2F125D5E17F}"/>
    <hyperlink ref="T147" r:id="rId88" xr:uid="{A7DFD72E-F3E2-4424-989A-D198822175B2}"/>
    <hyperlink ref="T148" r:id="rId89" xr:uid="{CCEAC608-E6AD-4AC9-A0E8-745DCCDD2D99}"/>
    <hyperlink ref="T149" r:id="rId90" xr:uid="{D33202EA-DE2F-43CD-8D57-4F2EDAA348A8}"/>
    <hyperlink ref="T150" r:id="rId91" xr:uid="{4A180142-7A39-42AD-9748-2E5BBA606314}"/>
    <hyperlink ref="T151" r:id="rId92" xr:uid="{05CD857B-2230-41E4-8879-E66E94FD9FC4}"/>
    <hyperlink ref="T152" r:id="rId93" xr:uid="{13708AB7-7D65-41C3-A000-EAA0D1897F97}"/>
    <hyperlink ref="T153" r:id="rId94" xr:uid="{605FC483-4C21-4BAC-B3FD-D5992E49984A}"/>
    <hyperlink ref="T154" r:id="rId95" xr:uid="{78AA08C8-2034-4B0B-B7A7-C5C28FE70994}"/>
    <hyperlink ref="T155" r:id="rId96" xr:uid="{B6B9DAF9-877B-4B02-AEF6-D9B996962A35}"/>
    <hyperlink ref="T156" r:id="rId97" xr:uid="{B9F6E294-41C7-4947-BB28-58F9A90C74A1}"/>
    <hyperlink ref="T157" r:id="rId98" xr:uid="{A198957D-BDCA-4F61-88FA-DC9EA573057B}"/>
    <hyperlink ref="T158" r:id="rId99" xr:uid="{A0CC0685-05F3-4E2B-9C97-9D7157305686}"/>
    <hyperlink ref="T159" r:id="rId100" xr:uid="{B5F70E5F-2B44-4FBF-B1A7-2098546073DE}"/>
    <hyperlink ref="T160" r:id="rId101" xr:uid="{1EE1CD0D-ECC0-4E57-B900-CDDD9154B709}"/>
    <hyperlink ref="T161" r:id="rId102" xr:uid="{240734DB-6311-46AB-BF52-973A11B3599F}"/>
    <hyperlink ref="T162" r:id="rId103" xr:uid="{F46E0A82-0E60-449E-810B-32673297368D}"/>
    <hyperlink ref="T164" r:id="rId104" xr:uid="{78E4076C-4D9A-485E-B3FC-EF9EA4838E7A}"/>
    <hyperlink ref="T165" r:id="rId105" xr:uid="{5FFB2268-FCEF-459E-8575-D52D49BA4DC3}"/>
    <hyperlink ref="T166" r:id="rId106" xr:uid="{971F6F0F-A413-4430-A45D-7168873BBD5C}"/>
  </hyperlinks>
  <pageMargins left="0.74791666666666667" right="0.74791666666666667" top="0.98402777777777772" bottom="0.98402777777777772" header="0.51180555555555551" footer="0.51180555555555551"/>
  <pageSetup firstPageNumber="0" orientation="portrait" horizontalDpi="300" verticalDpi="300" r:id="rId10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CONTRATACION 2020</vt:lpstr>
      <vt:lpstr>__Anonymous_Sheet_DB__1</vt:lpstr>
      <vt:lpstr>'CONTRATACION 2020'!Excel_BuiltIn__FilterDatabase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Alfredo Castellanos Mora</dc:creator>
  <cp:lastModifiedBy>felipe galeano gomez</cp:lastModifiedBy>
  <dcterms:created xsi:type="dcterms:W3CDTF">2017-03-18T00:09:20Z</dcterms:created>
  <dcterms:modified xsi:type="dcterms:W3CDTF">2021-08-30T16:57:10Z</dcterms:modified>
</cp:coreProperties>
</file>