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4. Abril\"/>
    </mc:Choice>
  </mc:AlternateContent>
  <xr:revisionPtr revIDLastSave="0" documentId="13_ncr:1_{5CEE0A72-C0FB-46F6-898A-8097941870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abril!$A$11:$X$283</definedName>
    <definedName name="_xlnm.Print_Area" localSheetId="0">abril!$B$1:$W$295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XkuJc6iG7j0qhzVRO69PXAu6D7g=="/>
    </ext>
  </extLst>
</workbook>
</file>

<file path=xl/calcChain.xml><?xml version="1.0" encoding="utf-8"?>
<calcChain xmlns="http://schemas.openxmlformats.org/spreadsheetml/2006/main">
  <c r="P256" i="1" l="1"/>
  <c r="S267" i="1"/>
  <c r="S266" i="1" s="1"/>
  <c r="T267" i="1"/>
  <c r="U267" i="1"/>
  <c r="U266" i="1" s="1"/>
  <c r="V267" i="1"/>
  <c r="V266" i="1" s="1"/>
  <c r="W267" i="1"/>
  <c r="W266" i="1" s="1"/>
  <c r="Q267" i="1"/>
  <c r="Q266" i="1" s="1"/>
  <c r="R267" i="1"/>
  <c r="R266" i="1" s="1"/>
  <c r="P267" i="1"/>
  <c r="M267" i="1"/>
  <c r="M266" i="1" s="1"/>
  <c r="N267" i="1"/>
  <c r="N266" i="1" s="1"/>
  <c r="O267" i="1"/>
  <c r="O266" i="1" s="1"/>
  <c r="E267" i="1"/>
  <c r="E266" i="1" s="1"/>
  <c r="F267" i="1"/>
  <c r="F266" i="1" s="1"/>
  <c r="G267" i="1"/>
  <c r="G266" i="1" s="1"/>
  <c r="H267" i="1"/>
  <c r="H266" i="1" s="1"/>
  <c r="I267" i="1"/>
  <c r="I266" i="1" s="1"/>
  <c r="J267" i="1"/>
  <c r="J266" i="1" s="1"/>
  <c r="K267" i="1"/>
  <c r="K266" i="1" s="1"/>
  <c r="L267" i="1"/>
  <c r="L266" i="1" s="1"/>
  <c r="D267" i="1"/>
  <c r="D266" i="1" s="1"/>
  <c r="W282" i="1"/>
  <c r="V282" i="1"/>
  <c r="U282" i="1"/>
  <c r="S282" i="1"/>
  <c r="R282" i="1"/>
  <c r="Q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W279" i="1"/>
  <c r="V279" i="1"/>
  <c r="U279" i="1"/>
  <c r="S279" i="1"/>
  <c r="R279" i="1"/>
  <c r="Q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W274" i="1"/>
  <c r="W273" i="1" s="1"/>
  <c r="W272" i="1" s="1"/>
  <c r="W271" i="1" s="1"/>
  <c r="V274" i="1"/>
  <c r="V273" i="1" s="1"/>
  <c r="V272" i="1" s="1"/>
  <c r="V271" i="1" s="1"/>
  <c r="U274" i="1"/>
  <c r="U273" i="1" s="1"/>
  <c r="U272" i="1" s="1"/>
  <c r="U271" i="1" s="1"/>
  <c r="T274" i="1"/>
  <c r="S274" i="1"/>
  <c r="S273" i="1" s="1"/>
  <c r="S272" i="1" s="1"/>
  <c r="S271" i="1" s="1"/>
  <c r="R274" i="1"/>
  <c r="R273" i="1" s="1"/>
  <c r="R272" i="1" s="1"/>
  <c r="Q274" i="1"/>
  <c r="Q273" i="1" s="1"/>
  <c r="Q272" i="1" s="1"/>
  <c r="Q271" i="1" s="1"/>
  <c r="P274" i="1"/>
  <c r="O274" i="1"/>
  <c r="O273" i="1" s="1"/>
  <c r="O272" i="1" s="1"/>
  <c r="O271" i="1" s="1"/>
  <c r="N274" i="1"/>
  <c r="N273" i="1" s="1"/>
  <c r="N272" i="1" s="1"/>
  <c r="N271" i="1" s="1"/>
  <c r="M274" i="1"/>
  <c r="M273" i="1" s="1"/>
  <c r="M272" i="1" s="1"/>
  <c r="M271" i="1" s="1"/>
  <c r="L274" i="1"/>
  <c r="L273" i="1" s="1"/>
  <c r="L272" i="1" s="1"/>
  <c r="L271" i="1" s="1"/>
  <c r="K274" i="1"/>
  <c r="K273" i="1" s="1"/>
  <c r="K272" i="1" s="1"/>
  <c r="K271" i="1" s="1"/>
  <c r="J274" i="1"/>
  <c r="J273" i="1" s="1"/>
  <c r="J272" i="1" s="1"/>
  <c r="J271" i="1" s="1"/>
  <c r="I274" i="1"/>
  <c r="I273" i="1" s="1"/>
  <c r="H274" i="1"/>
  <c r="H273" i="1" s="1"/>
  <c r="H272" i="1" s="1"/>
  <c r="H271" i="1" s="1"/>
  <c r="G274" i="1"/>
  <c r="G273" i="1" s="1"/>
  <c r="G272" i="1" s="1"/>
  <c r="G271" i="1" s="1"/>
  <c r="F274" i="1"/>
  <c r="F273" i="1" s="1"/>
  <c r="F272" i="1" s="1"/>
  <c r="F271" i="1" s="1"/>
  <c r="E274" i="1"/>
  <c r="E273" i="1" s="1"/>
  <c r="E272" i="1" s="1"/>
  <c r="E271" i="1" s="1"/>
  <c r="D274" i="1"/>
  <c r="D273" i="1" s="1"/>
  <c r="D272" i="1" s="1"/>
  <c r="D271" i="1" s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6" i="1"/>
  <c r="V256" i="1"/>
  <c r="U256" i="1"/>
  <c r="T256" i="1"/>
  <c r="S256" i="1"/>
  <c r="R256" i="1"/>
  <c r="Q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W253" i="1"/>
  <c r="W252" i="1" s="1"/>
  <c r="V253" i="1"/>
  <c r="V252" i="1" s="1"/>
  <c r="U253" i="1"/>
  <c r="U252" i="1" s="1"/>
  <c r="T253" i="1"/>
  <c r="S253" i="1"/>
  <c r="S252" i="1" s="1"/>
  <c r="R253" i="1"/>
  <c r="R252" i="1" s="1"/>
  <c r="Q253" i="1"/>
  <c r="Q252" i="1" s="1"/>
  <c r="P253" i="1"/>
  <c r="O253" i="1"/>
  <c r="O252" i="1" s="1"/>
  <c r="N253" i="1"/>
  <c r="N252" i="1" s="1"/>
  <c r="M253" i="1"/>
  <c r="M252" i="1" s="1"/>
  <c r="L253" i="1"/>
  <c r="L252" i="1" s="1"/>
  <c r="K253" i="1"/>
  <c r="K252" i="1" s="1"/>
  <c r="J253" i="1"/>
  <c r="J252" i="1" s="1"/>
  <c r="I253" i="1"/>
  <c r="I252" i="1" s="1"/>
  <c r="H253" i="1"/>
  <c r="H252" i="1" s="1"/>
  <c r="G253" i="1"/>
  <c r="G252" i="1" s="1"/>
  <c r="F253" i="1"/>
  <c r="F252" i="1" s="1"/>
  <c r="E253" i="1"/>
  <c r="E252" i="1" s="1"/>
  <c r="D253" i="1"/>
  <c r="D252" i="1" s="1"/>
  <c r="W245" i="1"/>
  <c r="V245" i="1"/>
  <c r="U245" i="1"/>
  <c r="S245" i="1"/>
  <c r="R245" i="1"/>
  <c r="Q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W243" i="1"/>
  <c r="V243" i="1"/>
  <c r="U243" i="1"/>
  <c r="S243" i="1"/>
  <c r="R243" i="1"/>
  <c r="Q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41" i="1"/>
  <c r="V241" i="1"/>
  <c r="U241" i="1"/>
  <c r="S241" i="1"/>
  <c r="R241" i="1"/>
  <c r="Q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W239" i="1"/>
  <c r="V239" i="1"/>
  <c r="U239" i="1"/>
  <c r="S239" i="1"/>
  <c r="R239" i="1"/>
  <c r="Q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W236" i="1"/>
  <c r="V236" i="1"/>
  <c r="U236" i="1"/>
  <c r="S236" i="1"/>
  <c r="R236" i="1"/>
  <c r="Q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W233" i="1"/>
  <c r="V233" i="1"/>
  <c r="U233" i="1"/>
  <c r="S233" i="1"/>
  <c r="R233" i="1"/>
  <c r="Q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W229" i="1"/>
  <c r="V229" i="1"/>
  <c r="U229" i="1"/>
  <c r="S229" i="1"/>
  <c r="R229" i="1"/>
  <c r="Q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W225" i="1"/>
  <c r="V225" i="1"/>
  <c r="U225" i="1"/>
  <c r="S225" i="1"/>
  <c r="R225" i="1"/>
  <c r="Q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W221" i="1"/>
  <c r="V221" i="1"/>
  <c r="U221" i="1"/>
  <c r="S221" i="1"/>
  <c r="R221" i="1"/>
  <c r="Q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216" i="1"/>
  <c r="V216" i="1"/>
  <c r="U216" i="1"/>
  <c r="S216" i="1"/>
  <c r="R216" i="1"/>
  <c r="Q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W214" i="1"/>
  <c r="V214" i="1"/>
  <c r="U214" i="1"/>
  <c r="S214" i="1"/>
  <c r="R214" i="1"/>
  <c r="Q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W210" i="1"/>
  <c r="V210" i="1"/>
  <c r="U210" i="1"/>
  <c r="S210" i="1"/>
  <c r="R210" i="1"/>
  <c r="Q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W207" i="1"/>
  <c r="W206" i="1" s="1"/>
  <c r="W205" i="1" s="1"/>
  <c r="V207" i="1"/>
  <c r="V206" i="1" s="1"/>
  <c r="V205" i="1" s="1"/>
  <c r="U207" i="1"/>
  <c r="U206" i="1" s="1"/>
  <c r="U205" i="1" s="1"/>
  <c r="S207" i="1"/>
  <c r="R207" i="1"/>
  <c r="R206" i="1" s="1"/>
  <c r="Q207" i="1"/>
  <c r="Q206" i="1" s="1"/>
  <c r="Q205" i="1" s="1"/>
  <c r="O207" i="1"/>
  <c r="O206" i="1" s="1"/>
  <c r="O205" i="1" s="1"/>
  <c r="N207" i="1"/>
  <c r="M207" i="1"/>
  <c r="M206" i="1" s="1"/>
  <c r="M205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H207" i="1"/>
  <c r="H206" i="1" s="1"/>
  <c r="H205" i="1" s="1"/>
  <c r="G207" i="1"/>
  <c r="G206" i="1" s="1"/>
  <c r="G205" i="1" s="1"/>
  <c r="F207" i="1"/>
  <c r="F206" i="1" s="1"/>
  <c r="F205" i="1" s="1"/>
  <c r="E207" i="1"/>
  <c r="E206" i="1" s="1"/>
  <c r="E205" i="1" s="1"/>
  <c r="D207" i="1"/>
  <c r="D206" i="1" s="1"/>
  <c r="D205" i="1" s="1"/>
  <c r="S206" i="1"/>
  <c r="S205" i="1" s="1"/>
  <c r="W202" i="1"/>
  <c r="V202" i="1"/>
  <c r="U202" i="1"/>
  <c r="S202" i="1"/>
  <c r="R202" i="1"/>
  <c r="Q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W200" i="1"/>
  <c r="V200" i="1"/>
  <c r="U200" i="1"/>
  <c r="S200" i="1"/>
  <c r="R200" i="1"/>
  <c r="Q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W198" i="1"/>
  <c r="V198" i="1"/>
  <c r="U198" i="1"/>
  <c r="S198" i="1"/>
  <c r="R198" i="1"/>
  <c r="Q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W175" i="1"/>
  <c r="W174" i="1" s="1"/>
  <c r="V175" i="1"/>
  <c r="V174" i="1" s="1"/>
  <c r="U175" i="1"/>
  <c r="S175" i="1"/>
  <c r="S174" i="1" s="1"/>
  <c r="R175" i="1"/>
  <c r="Q175" i="1"/>
  <c r="Q174" i="1" s="1"/>
  <c r="O175" i="1"/>
  <c r="O174" i="1" s="1"/>
  <c r="N175" i="1"/>
  <c r="N174" i="1" s="1"/>
  <c r="M175" i="1"/>
  <c r="M174" i="1" s="1"/>
  <c r="L175" i="1"/>
  <c r="L174" i="1" s="1"/>
  <c r="K175" i="1"/>
  <c r="K174" i="1" s="1"/>
  <c r="J175" i="1"/>
  <c r="J174" i="1" s="1"/>
  <c r="I175" i="1"/>
  <c r="I174" i="1" s="1"/>
  <c r="H175" i="1"/>
  <c r="H174" i="1" s="1"/>
  <c r="G175" i="1"/>
  <c r="G174" i="1" s="1"/>
  <c r="F175" i="1"/>
  <c r="F174" i="1" s="1"/>
  <c r="E175" i="1"/>
  <c r="E174" i="1" s="1"/>
  <c r="D175" i="1"/>
  <c r="D174" i="1" s="1"/>
  <c r="U174" i="1"/>
  <c r="V152" i="1"/>
  <c r="U152" i="1"/>
  <c r="S152" i="1"/>
  <c r="R152" i="1"/>
  <c r="Q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W139" i="1"/>
  <c r="V139" i="1"/>
  <c r="U139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W104" i="1"/>
  <c r="V104" i="1"/>
  <c r="U104" i="1"/>
  <c r="S104" i="1"/>
  <c r="R104" i="1"/>
  <c r="Q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W92" i="1"/>
  <c r="V92" i="1"/>
  <c r="U92" i="1"/>
  <c r="S92" i="1"/>
  <c r="R92" i="1"/>
  <c r="Q92" i="1"/>
  <c r="O92" i="1"/>
  <c r="N92" i="1"/>
  <c r="M92" i="1"/>
  <c r="L92" i="1"/>
  <c r="K92" i="1"/>
  <c r="J92" i="1"/>
  <c r="I92" i="1"/>
  <c r="H92" i="1"/>
  <c r="G92" i="1"/>
  <c r="F92" i="1"/>
  <c r="E92" i="1"/>
  <c r="D92" i="1"/>
  <c r="W90" i="1"/>
  <c r="V90" i="1"/>
  <c r="U90" i="1"/>
  <c r="S90" i="1"/>
  <c r="R90" i="1"/>
  <c r="Q90" i="1"/>
  <c r="O90" i="1"/>
  <c r="N90" i="1"/>
  <c r="M90" i="1"/>
  <c r="L90" i="1"/>
  <c r="K90" i="1"/>
  <c r="J90" i="1"/>
  <c r="I90" i="1"/>
  <c r="H90" i="1"/>
  <c r="G90" i="1"/>
  <c r="F90" i="1"/>
  <c r="E90" i="1"/>
  <c r="D90" i="1"/>
  <c r="W86" i="1"/>
  <c r="V86" i="1"/>
  <c r="U86" i="1"/>
  <c r="S86" i="1"/>
  <c r="R86" i="1"/>
  <c r="Q86" i="1"/>
  <c r="O86" i="1"/>
  <c r="N86" i="1"/>
  <c r="M86" i="1"/>
  <c r="L86" i="1"/>
  <c r="K86" i="1"/>
  <c r="J86" i="1"/>
  <c r="I86" i="1"/>
  <c r="H86" i="1"/>
  <c r="G86" i="1"/>
  <c r="F86" i="1"/>
  <c r="E86" i="1"/>
  <c r="D86" i="1"/>
  <c r="W74" i="1"/>
  <c r="V74" i="1"/>
  <c r="U74" i="1"/>
  <c r="S74" i="1"/>
  <c r="R74" i="1"/>
  <c r="Q74" i="1"/>
  <c r="O74" i="1"/>
  <c r="N74" i="1"/>
  <c r="M74" i="1"/>
  <c r="L74" i="1"/>
  <c r="K74" i="1"/>
  <c r="J74" i="1"/>
  <c r="I74" i="1"/>
  <c r="H74" i="1"/>
  <c r="G74" i="1"/>
  <c r="F74" i="1"/>
  <c r="E74" i="1"/>
  <c r="D74" i="1"/>
  <c r="W67" i="1"/>
  <c r="V67" i="1"/>
  <c r="U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W60" i="1"/>
  <c r="W59" i="1" s="1"/>
  <c r="W58" i="1" s="1"/>
  <c r="W57" i="1" s="1"/>
  <c r="V60" i="1"/>
  <c r="V59" i="1" s="1"/>
  <c r="V58" i="1" s="1"/>
  <c r="V57" i="1" s="1"/>
  <c r="U60" i="1"/>
  <c r="U59" i="1" s="1"/>
  <c r="U58" i="1" s="1"/>
  <c r="U57" i="1" s="1"/>
  <c r="S60" i="1"/>
  <c r="S59" i="1" s="1"/>
  <c r="S58" i="1" s="1"/>
  <c r="S57" i="1" s="1"/>
  <c r="R60" i="1"/>
  <c r="Q60" i="1"/>
  <c r="Q59" i="1" s="1"/>
  <c r="Q58" i="1" s="1"/>
  <c r="Q57" i="1" s="1"/>
  <c r="O60" i="1"/>
  <c r="O59" i="1" s="1"/>
  <c r="O58" i="1" s="1"/>
  <c r="O57" i="1" s="1"/>
  <c r="N60" i="1"/>
  <c r="M60" i="1"/>
  <c r="M59" i="1" s="1"/>
  <c r="M58" i="1" s="1"/>
  <c r="M57" i="1" s="1"/>
  <c r="L60" i="1"/>
  <c r="L59" i="1" s="1"/>
  <c r="L58" i="1" s="1"/>
  <c r="L57" i="1" s="1"/>
  <c r="K60" i="1"/>
  <c r="K59" i="1" s="1"/>
  <c r="K58" i="1" s="1"/>
  <c r="K57" i="1" s="1"/>
  <c r="J60" i="1"/>
  <c r="I60" i="1"/>
  <c r="I59" i="1" s="1"/>
  <c r="I58" i="1" s="1"/>
  <c r="I57" i="1" s="1"/>
  <c r="H60" i="1"/>
  <c r="H59" i="1" s="1"/>
  <c r="H58" i="1" s="1"/>
  <c r="H57" i="1" s="1"/>
  <c r="G60" i="1"/>
  <c r="G59" i="1" s="1"/>
  <c r="G58" i="1" s="1"/>
  <c r="G57" i="1" s="1"/>
  <c r="F60" i="1"/>
  <c r="F59" i="1" s="1"/>
  <c r="F58" i="1" s="1"/>
  <c r="F57" i="1" s="1"/>
  <c r="E60" i="1"/>
  <c r="E59" i="1" s="1"/>
  <c r="E58" i="1" s="1"/>
  <c r="E57" i="1" s="1"/>
  <c r="D60" i="1"/>
  <c r="D59" i="1" s="1"/>
  <c r="D58" i="1" s="1"/>
  <c r="D57" i="1" s="1"/>
  <c r="J59" i="1"/>
  <c r="J58" i="1" s="1"/>
  <c r="J57" i="1" s="1"/>
  <c r="W52" i="1"/>
  <c r="W51" i="1" s="1"/>
  <c r="V52" i="1"/>
  <c r="V51" i="1" s="1"/>
  <c r="U52" i="1"/>
  <c r="U51" i="1" s="1"/>
  <c r="S52" i="1"/>
  <c r="S51" i="1" s="1"/>
  <c r="R52" i="1"/>
  <c r="Q52" i="1"/>
  <c r="Q51" i="1" s="1"/>
  <c r="O52" i="1"/>
  <c r="O51" i="1" s="1"/>
  <c r="N52" i="1"/>
  <c r="M52" i="1"/>
  <c r="M51" i="1" s="1"/>
  <c r="L52" i="1"/>
  <c r="L51" i="1" s="1"/>
  <c r="K52" i="1"/>
  <c r="K51" i="1" s="1"/>
  <c r="J52" i="1"/>
  <c r="J51" i="1" s="1"/>
  <c r="I52" i="1"/>
  <c r="I51" i="1" s="1"/>
  <c r="H52" i="1"/>
  <c r="H51" i="1" s="1"/>
  <c r="G52" i="1"/>
  <c r="G51" i="1" s="1"/>
  <c r="F52" i="1"/>
  <c r="F51" i="1" s="1"/>
  <c r="E52" i="1"/>
  <c r="E51" i="1" s="1"/>
  <c r="D52" i="1"/>
  <c r="D51" i="1" s="1"/>
  <c r="W49" i="1"/>
  <c r="V49" i="1"/>
  <c r="U49" i="1"/>
  <c r="S49" i="1"/>
  <c r="R49" i="1"/>
  <c r="Q49" i="1"/>
  <c r="O49" i="1"/>
  <c r="N49" i="1"/>
  <c r="M49" i="1"/>
  <c r="L49" i="1"/>
  <c r="K49" i="1"/>
  <c r="J49" i="1"/>
  <c r="I49" i="1"/>
  <c r="H49" i="1"/>
  <c r="G49" i="1"/>
  <c r="F49" i="1"/>
  <c r="E49" i="1"/>
  <c r="D49" i="1"/>
  <c r="W47" i="1"/>
  <c r="V47" i="1"/>
  <c r="U47" i="1"/>
  <c r="S47" i="1"/>
  <c r="R47" i="1"/>
  <c r="Q47" i="1"/>
  <c r="O47" i="1"/>
  <c r="N47" i="1"/>
  <c r="M47" i="1"/>
  <c r="L47" i="1"/>
  <c r="K47" i="1"/>
  <c r="J47" i="1"/>
  <c r="I47" i="1"/>
  <c r="H47" i="1"/>
  <c r="G47" i="1"/>
  <c r="F47" i="1"/>
  <c r="E47" i="1"/>
  <c r="D47" i="1"/>
  <c r="W45" i="1"/>
  <c r="V45" i="1"/>
  <c r="U45" i="1"/>
  <c r="S45" i="1"/>
  <c r="R45" i="1"/>
  <c r="Q45" i="1"/>
  <c r="O45" i="1"/>
  <c r="N45" i="1"/>
  <c r="M45" i="1"/>
  <c r="L45" i="1"/>
  <c r="K45" i="1"/>
  <c r="J45" i="1"/>
  <c r="I45" i="1"/>
  <c r="H45" i="1"/>
  <c r="G45" i="1"/>
  <c r="F45" i="1"/>
  <c r="E45" i="1"/>
  <c r="D45" i="1"/>
  <c r="W43" i="1"/>
  <c r="V43" i="1"/>
  <c r="U43" i="1"/>
  <c r="S43" i="1"/>
  <c r="R43" i="1"/>
  <c r="Q43" i="1"/>
  <c r="O43" i="1"/>
  <c r="N43" i="1"/>
  <c r="M43" i="1"/>
  <c r="L43" i="1"/>
  <c r="K43" i="1"/>
  <c r="J43" i="1"/>
  <c r="I43" i="1"/>
  <c r="T43" i="1" s="1"/>
  <c r="H43" i="1"/>
  <c r="G43" i="1"/>
  <c r="F43" i="1"/>
  <c r="E43" i="1"/>
  <c r="D43" i="1"/>
  <c r="W40" i="1"/>
  <c r="V40" i="1"/>
  <c r="U40" i="1"/>
  <c r="S40" i="1"/>
  <c r="R40" i="1"/>
  <c r="Q40" i="1"/>
  <c r="O40" i="1"/>
  <c r="N40" i="1"/>
  <c r="M40" i="1"/>
  <c r="L40" i="1"/>
  <c r="K40" i="1"/>
  <c r="J40" i="1"/>
  <c r="I40" i="1"/>
  <c r="H40" i="1"/>
  <c r="G40" i="1"/>
  <c r="F40" i="1"/>
  <c r="E40" i="1"/>
  <c r="D40" i="1"/>
  <c r="W37" i="1"/>
  <c r="V37" i="1"/>
  <c r="U37" i="1"/>
  <c r="S37" i="1"/>
  <c r="R37" i="1"/>
  <c r="Q37" i="1"/>
  <c r="O37" i="1"/>
  <c r="N37" i="1"/>
  <c r="M37" i="1"/>
  <c r="L37" i="1"/>
  <c r="K37" i="1"/>
  <c r="J37" i="1"/>
  <c r="I37" i="1"/>
  <c r="H37" i="1"/>
  <c r="G37" i="1"/>
  <c r="F37" i="1"/>
  <c r="E37" i="1"/>
  <c r="D37" i="1"/>
  <c r="W34" i="1"/>
  <c r="V34" i="1"/>
  <c r="U34" i="1"/>
  <c r="S34" i="1"/>
  <c r="R34" i="1"/>
  <c r="Q34" i="1"/>
  <c r="O34" i="1"/>
  <c r="N34" i="1"/>
  <c r="M34" i="1"/>
  <c r="L34" i="1"/>
  <c r="K34" i="1"/>
  <c r="J34" i="1"/>
  <c r="I34" i="1"/>
  <c r="H34" i="1"/>
  <c r="G34" i="1"/>
  <c r="F34" i="1"/>
  <c r="E34" i="1"/>
  <c r="D34" i="1"/>
  <c r="W31" i="1"/>
  <c r="W30" i="1" s="1"/>
  <c r="V31" i="1"/>
  <c r="V30" i="1" s="1"/>
  <c r="U31" i="1"/>
  <c r="U30" i="1" s="1"/>
  <c r="S31" i="1"/>
  <c r="S30" i="1" s="1"/>
  <c r="R31" i="1"/>
  <c r="R30" i="1" s="1"/>
  <c r="Q31" i="1"/>
  <c r="Q30" i="1" s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W26" i="1"/>
  <c r="W18" i="1" s="1"/>
  <c r="V26" i="1"/>
  <c r="V18" i="1" s="1"/>
  <c r="U26" i="1"/>
  <c r="U18" i="1" s="1"/>
  <c r="S26" i="1"/>
  <c r="S18" i="1" s="1"/>
  <c r="R26" i="1"/>
  <c r="R18" i="1" s="1"/>
  <c r="Q26" i="1"/>
  <c r="Q18" i="1" s="1"/>
  <c r="O26" i="1"/>
  <c r="O18" i="1" s="1"/>
  <c r="N26" i="1"/>
  <c r="N18" i="1" s="1"/>
  <c r="M26" i="1"/>
  <c r="M18" i="1" s="1"/>
  <c r="L26" i="1"/>
  <c r="L18" i="1" s="1"/>
  <c r="K26" i="1"/>
  <c r="K18" i="1" s="1"/>
  <c r="J26" i="1"/>
  <c r="J18" i="1" s="1"/>
  <c r="I26" i="1"/>
  <c r="I18" i="1" s="1"/>
  <c r="H26" i="1"/>
  <c r="H18" i="1" s="1"/>
  <c r="G26" i="1"/>
  <c r="G18" i="1" s="1"/>
  <c r="F26" i="1"/>
  <c r="F18" i="1" s="1"/>
  <c r="E26" i="1"/>
  <c r="E18" i="1" s="1"/>
  <c r="D26" i="1"/>
  <c r="D18" i="1" s="1"/>
  <c r="S17" i="1" l="1"/>
  <c r="Q278" i="1"/>
  <c r="Q277" i="1" s="1"/>
  <c r="Q276" i="1" s="1"/>
  <c r="P200" i="1"/>
  <c r="S278" i="1"/>
  <c r="S277" i="1" s="1"/>
  <c r="S276" i="1" s="1"/>
  <c r="E204" i="1"/>
  <c r="M204" i="1"/>
  <c r="W204" i="1"/>
  <c r="T266" i="1"/>
  <c r="T40" i="1"/>
  <c r="D255" i="1"/>
  <c r="D251" i="1" s="1"/>
  <c r="F261" i="1"/>
  <c r="F260" i="1" s="1"/>
  <c r="L255" i="1"/>
  <c r="L251" i="1" s="1"/>
  <c r="H204" i="1"/>
  <c r="Q204" i="1"/>
  <c r="P239" i="1"/>
  <c r="W261" i="1"/>
  <c r="W260" i="1" s="1"/>
  <c r="E278" i="1"/>
  <c r="E277" i="1" s="1"/>
  <c r="E276" i="1" s="1"/>
  <c r="M278" i="1"/>
  <c r="M277" i="1" s="1"/>
  <c r="M276" i="1" s="1"/>
  <c r="W278" i="1"/>
  <c r="W277" i="1" s="1"/>
  <c r="W276" i="1" s="1"/>
  <c r="V255" i="1"/>
  <c r="V251" i="1" s="1"/>
  <c r="W238" i="1"/>
  <c r="K278" i="1"/>
  <c r="K277" i="1" s="1"/>
  <c r="K276" i="1" s="1"/>
  <c r="P30" i="1"/>
  <c r="P43" i="1"/>
  <c r="T207" i="1"/>
  <c r="E197" i="1"/>
  <c r="W197" i="1"/>
  <c r="E255" i="1"/>
  <c r="E251" i="1" s="1"/>
  <c r="M255" i="1"/>
  <c r="M251" i="1" s="1"/>
  <c r="U255" i="1"/>
  <c r="U251" i="1" s="1"/>
  <c r="I255" i="1"/>
  <c r="I251" i="1" s="1"/>
  <c r="K261" i="1"/>
  <c r="K260" i="1" s="1"/>
  <c r="R278" i="1"/>
  <c r="R277" i="1" s="1"/>
  <c r="R276" i="1" s="1"/>
  <c r="K17" i="1"/>
  <c r="T34" i="1"/>
  <c r="M33" i="1"/>
  <c r="P221" i="1"/>
  <c r="E33" i="1"/>
  <c r="O204" i="1"/>
  <c r="D278" i="1"/>
  <c r="D277" i="1" s="1"/>
  <c r="D276" i="1" s="1"/>
  <c r="V278" i="1"/>
  <c r="V277" i="1" s="1"/>
  <c r="V276" i="1" s="1"/>
  <c r="G204" i="1"/>
  <c r="F197" i="1"/>
  <c r="J197" i="1"/>
  <c r="N261" i="1"/>
  <c r="N260" i="1" s="1"/>
  <c r="V261" i="1"/>
  <c r="V260" i="1" s="1"/>
  <c r="T202" i="1"/>
  <c r="M197" i="1"/>
  <c r="P214" i="1"/>
  <c r="P229" i="1"/>
  <c r="T49" i="1"/>
  <c r="T60" i="1"/>
  <c r="G66" i="1"/>
  <c r="O66" i="1"/>
  <c r="W66" i="1"/>
  <c r="K66" i="1"/>
  <c r="D204" i="1"/>
  <c r="L204" i="1"/>
  <c r="P210" i="1"/>
  <c r="T225" i="1"/>
  <c r="Q66" i="1"/>
  <c r="P104" i="1"/>
  <c r="T198" i="1"/>
  <c r="I261" i="1"/>
  <c r="I260" i="1" s="1"/>
  <c r="Q261" i="1"/>
  <c r="Q260" i="1" s="1"/>
  <c r="T273" i="1"/>
  <c r="L278" i="1"/>
  <c r="L277" i="1" s="1"/>
  <c r="L276" i="1" s="1"/>
  <c r="F204" i="1"/>
  <c r="T229" i="1"/>
  <c r="F278" i="1"/>
  <c r="F277" i="1" s="1"/>
  <c r="F276" i="1" s="1"/>
  <c r="N278" i="1"/>
  <c r="N277" i="1" s="1"/>
  <c r="N276" i="1" s="1"/>
  <c r="S197" i="1"/>
  <c r="T216" i="1"/>
  <c r="T241" i="1"/>
  <c r="G278" i="1"/>
  <c r="G277" i="1" s="1"/>
  <c r="G276" i="1" s="1"/>
  <c r="O278" i="1"/>
  <c r="O277" i="1" s="1"/>
  <c r="O276" i="1" s="1"/>
  <c r="P266" i="1"/>
  <c r="G261" i="1"/>
  <c r="G260" i="1" s="1"/>
  <c r="J255" i="1"/>
  <c r="J251" i="1" s="1"/>
  <c r="R255" i="1"/>
  <c r="G255" i="1"/>
  <c r="G251" i="1" s="1"/>
  <c r="O255" i="1"/>
  <c r="O251" i="1" s="1"/>
  <c r="W255" i="1"/>
  <c r="W251" i="1" s="1"/>
  <c r="H255" i="1"/>
  <c r="H251" i="1" s="1"/>
  <c r="F255" i="1"/>
  <c r="F251" i="1" s="1"/>
  <c r="N255" i="1"/>
  <c r="N251" i="1" s="1"/>
  <c r="Q255" i="1"/>
  <c r="Q251" i="1" s="1"/>
  <c r="G238" i="1"/>
  <c r="T245" i="1"/>
  <c r="P243" i="1"/>
  <c r="T243" i="1"/>
  <c r="I238" i="1"/>
  <c r="P241" i="1"/>
  <c r="K238" i="1"/>
  <c r="S238" i="1"/>
  <c r="Q238" i="1"/>
  <c r="D238" i="1"/>
  <c r="L238" i="1"/>
  <c r="O238" i="1"/>
  <c r="P236" i="1"/>
  <c r="W213" i="1"/>
  <c r="T233" i="1"/>
  <c r="S213" i="1"/>
  <c r="T221" i="1"/>
  <c r="P216" i="1"/>
  <c r="I213" i="1"/>
  <c r="Q213" i="1"/>
  <c r="G213" i="1"/>
  <c r="U204" i="1"/>
  <c r="T210" i="1"/>
  <c r="K204" i="1"/>
  <c r="I204" i="1"/>
  <c r="S204" i="1"/>
  <c r="J204" i="1"/>
  <c r="K197" i="1"/>
  <c r="U197" i="1"/>
  <c r="I197" i="1"/>
  <c r="P174" i="1"/>
  <c r="G89" i="1"/>
  <c r="I89" i="1"/>
  <c r="D89" i="1"/>
  <c r="L89" i="1"/>
  <c r="V89" i="1"/>
  <c r="K89" i="1"/>
  <c r="J89" i="1"/>
  <c r="D66" i="1"/>
  <c r="L66" i="1"/>
  <c r="V66" i="1"/>
  <c r="J66" i="1"/>
  <c r="P86" i="1"/>
  <c r="I66" i="1"/>
  <c r="R66" i="1"/>
  <c r="O33" i="1"/>
  <c r="P47" i="1"/>
  <c r="N33" i="1"/>
  <c r="J33" i="1"/>
  <c r="F33" i="1"/>
  <c r="P37" i="1"/>
  <c r="V33" i="1"/>
  <c r="R33" i="1"/>
  <c r="W33" i="1"/>
  <c r="U17" i="1"/>
  <c r="Q17" i="1"/>
  <c r="I17" i="1"/>
  <c r="T30" i="1"/>
  <c r="W17" i="1"/>
  <c r="F17" i="1"/>
  <c r="V17" i="1"/>
  <c r="J17" i="1"/>
  <c r="T252" i="1"/>
  <c r="T18" i="1"/>
  <c r="R17" i="1"/>
  <c r="P18" i="1"/>
  <c r="N17" i="1"/>
  <c r="G17" i="1"/>
  <c r="H17" i="1"/>
  <c r="H89" i="1"/>
  <c r="P225" i="1"/>
  <c r="U238" i="1"/>
  <c r="E261" i="1"/>
  <c r="E260" i="1" s="1"/>
  <c r="M261" i="1"/>
  <c r="M260" i="1" s="1"/>
  <c r="U261" i="1"/>
  <c r="U260" i="1" s="1"/>
  <c r="J278" i="1"/>
  <c r="J277" i="1" s="1"/>
  <c r="J276" i="1" s="1"/>
  <c r="S66" i="1"/>
  <c r="T90" i="1"/>
  <c r="T139" i="1"/>
  <c r="P175" i="1"/>
  <c r="Q197" i="1"/>
  <c r="V213" i="1"/>
  <c r="O213" i="1"/>
  <c r="E238" i="1"/>
  <c r="M238" i="1"/>
  <c r="T279" i="1"/>
  <c r="H33" i="1"/>
  <c r="D17" i="1"/>
  <c r="L17" i="1"/>
  <c r="P40" i="1"/>
  <c r="E66" i="1"/>
  <c r="M66" i="1"/>
  <c r="T86" i="1"/>
  <c r="F213" i="1"/>
  <c r="U278" i="1"/>
  <c r="U277" i="1" s="1"/>
  <c r="U276" i="1" s="1"/>
  <c r="I278" i="1"/>
  <c r="I277" i="1" s="1"/>
  <c r="M17" i="1"/>
  <c r="P31" i="1"/>
  <c r="D33" i="1"/>
  <c r="L33" i="1"/>
  <c r="T37" i="1"/>
  <c r="T52" i="1"/>
  <c r="F66" i="1"/>
  <c r="U89" i="1"/>
  <c r="O89" i="1"/>
  <c r="P245" i="1"/>
  <c r="H261" i="1"/>
  <c r="H260" i="1" s="1"/>
  <c r="D261" i="1"/>
  <c r="D260" i="1" s="1"/>
  <c r="L261" i="1"/>
  <c r="L260" i="1" s="1"/>
  <c r="O17" i="1"/>
  <c r="H197" i="1"/>
  <c r="V204" i="1"/>
  <c r="K213" i="1"/>
  <c r="D213" i="1"/>
  <c r="L213" i="1"/>
  <c r="H238" i="1"/>
  <c r="V238" i="1"/>
  <c r="E17" i="1"/>
  <c r="U33" i="1"/>
  <c r="G33" i="1"/>
  <c r="T47" i="1"/>
  <c r="R59" i="1"/>
  <c r="T59" i="1" s="1"/>
  <c r="H66" i="1"/>
  <c r="P74" i="1"/>
  <c r="E89" i="1"/>
  <c r="M89" i="1"/>
  <c r="W89" i="1"/>
  <c r="T104" i="1"/>
  <c r="P202" i="1"/>
  <c r="U213" i="1"/>
  <c r="T236" i="1"/>
  <c r="F238" i="1"/>
  <c r="K255" i="1"/>
  <c r="K251" i="1" s="1"/>
  <c r="S255" i="1"/>
  <c r="S251" i="1" s="1"/>
  <c r="J261" i="1"/>
  <c r="J260" i="1" s="1"/>
  <c r="R261" i="1"/>
  <c r="P26" i="1"/>
  <c r="P49" i="1"/>
  <c r="T67" i="1"/>
  <c r="F89" i="1"/>
  <c r="S89" i="1"/>
  <c r="Q89" i="1"/>
  <c r="P139" i="1"/>
  <c r="V197" i="1"/>
  <c r="E213" i="1"/>
  <c r="M213" i="1"/>
  <c r="P233" i="1"/>
  <c r="S261" i="1"/>
  <c r="S260" i="1" s="1"/>
  <c r="O261" i="1"/>
  <c r="O260" i="1" s="1"/>
  <c r="H278" i="1"/>
  <c r="H277" i="1" s="1"/>
  <c r="H276" i="1" s="1"/>
  <c r="R271" i="1"/>
  <c r="T26" i="1"/>
  <c r="T31" i="1"/>
  <c r="K33" i="1"/>
  <c r="T45" i="1"/>
  <c r="P45" i="1"/>
  <c r="P52" i="1"/>
  <c r="N51" i="1"/>
  <c r="T200" i="1"/>
  <c r="R197" i="1"/>
  <c r="Q33" i="1"/>
  <c r="R174" i="1"/>
  <c r="T174" i="1" s="1"/>
  <c r="T175" i="1"/>
  <c r="P34" i="1"/>
  <c r="I33" i="1"/>
  <c r="P67" i="1"/>
  <c r="N66" i="1"/>
  <c r="S33" i="1"/>
  <c r="S16" i="1" s="1"/>
  <c r="S15" i="1" s="1"/>
  <c r="P90" i="1"/>
  <c r="N89" i="1"/>
  <c r="N197" i="1"/>
  <c r="P198" i="1"/>
  <c r="U66" i="1"/>
  <c r="T74" i="1"/>
  <c r="R205" i="1"/>
  <c r="T206" i="1"/>
  <c r="H213" i="1"/>
  <c r="T92" i="1"/>
  <c r="T152" i="1"/>
  <c r="P252" i="1"/>
  <c r="R51" i="1"/>
  <c r="P60" i="1"/>
  <c r="N59" i="1"/>
  <c r="P108" i="1"/>
  <c r="D197" i="1"/>
  <c r="L197" i="1"/>
  <c r="J213" i="1"/>
  <c r="R213" i="1"/>
  <c r="T214" i="1"/>
  <c r="J238" i="1"/>
  <c r="R238" i="1"/>
  <c r="T239" i="1"/>
  <c r="T282" i="1"/>
  <c r="P282" i="1"/>
  <c r="T108" i="1"/>
  <c r="G197" i="1"/>
  <c r="O197" i="1"/>
  <c r="N206" i="1"/>
  <c r="P207" i="1"/>
  <c r="I272" i="1"/>
  <c r="T272" i="1" s="1"/>
  <c r="P273" i="1"/>
  <c r="P92" i="1"/>
  <c r="P152" i="1"/>
  <c r="N213" i="1"/>
  <c r="N238" i="1"/>
  <c r="P279" i="1"/>
  <c r="R89" i="1"/>
  <c r="T277" i="1" l="1"/>
  <c r="F16" i="1"/>
  <c r="F15" i="1" s="1"/>
  <c r="K16" i="1"/>
  <c r="K15" i="1" s="1"/>
  <c r="V250" i="1"/>
  <c r="V249" i="1" s="1"/>
  <c r="V248" i="1" s="1"/>
  <c r="V247" i="1" s="1"/>
  <c r="T66" i="1"/>
  <c r="D250" i="1"/>
  <c r="D249" i="1" s="1"/>
  <c r="D248" i="1" s="1"/>
  <c r="D247" i="1" s="1"/>
  <c r="W65" i="1"/>
  <c r="Q65" i="1"/>
  <c r="E16" i="1"/>
  <c r="E15" i="1" s="1"/>
  <c r="T255" i="1"/>
  <c r="W16" i="1"/>
  <c r="W15" i="1" s="1"/>
  <c r="J65" i="1"/>
  <c r="W196" i="1"/>
  <c r="T238" i="1"/>
  <c r="I65" i="1"/>
  <c r="P238" i="1"/>
  <c r="O65" i="1"/>
  <c r="M16" i="1"/>
  <c r="M15" i="1" s="1"/>
  <c r="G65" i="1"/>
  <c r="S196" i="1"/>
  <c r="K65" i="1"/>
  <c r="Q250" i="1"/>
  <c r="Q249" i="1" s="1"/>
  <c r="Q248" i="1" s="1"/>
  <c r="Q247" i="1" s="1"/>
  <c r="T278" i="1"/>
  <c r="U16" i="1"/>
  <c r="U15" i="1" s="1"/>
  <c r="R58" i="1"/>
  <c r="T58" i="1" s="1"/>
  <c r="P278" i="1"/>
  <c r="O16" i="1"/>
  <c r="O15" i="1" s="1"/>
  <c r="P17" i="1"/>
  <c r="I250" i="1"/>
  <c r="T17" i="1"/>
  <c r="L65" i="1"/>
  <c r="P261" i="1"/>
  <c r="G250" i="1"/>
  <c r="G249" i="1" s="1"/>
  <c r="G248" i="1" s="1"/>
  <c r="G247" i="1" s="1"/>
  <c r="P260" i="1"/>
  <c r="Q16" i="1"/>
  <c r="Q15" i="1" s="1"/>
  <c r="S250" i="1"/>
  <c r="S249" i="1" s="1"/>
  <c r="S248" i="1" s="1"/>
  <c r="S247" i="1" s="1"/>
  <c r="K250" i="1"/>
  <c r="K249" i="1" s="1"/>
  <c r="K248" i="1" s="1"/>
  <c r="K247" i="1" s="1"/>
  <c r="J250" i="1"/>
  <c r="J249" i="1" s="1"/>
  <c r="J248" i="1" s="1"/>
  <c r="J247" i="1" s="1"/>
  <c r="H250" i="1"/>
  <c r="H249" i="1" s="1"/>
  <c r="H248" i="1" s="1"/>
  <c r="H247" i="1" s="1"/>
  <c r="R251" i="1"/>
  <c r="T251" i="1" s="1"/>
  <c r="P255" i="1"/>
  <c r="L250" i="1"/>
  <c r="L249" i="1" s="1"/>
  <c r="L248" i="1" s="1"/>
  <c r="L247" i="1" s="1"/>
  <c r="U250" i="1"/>
  <c r="U249" i="1" s="1"/>
  <c r="U248" i="1" s="1"/>
  <c r="U247" i="1" s="1"/>
  <c r="K196" i="1"/>
  <c r="F196" i="1"/>
  <c r="V196" i="1"/>
  <c r="M196" i="1"/>
  <c r="E196" i="1"/>
  <c r="P213" i="1"/>
  <c r="G196" i="1"/>
  <c r="T213" i="1"/>
  <c r="Q196" i="1"/>
  <c r="I196" i="1"/>
  <c r="U196" i="1"/>
  <c r="H196" i="1"/>
  <c r="T89" i="1"/>
  <c r="P89" i="1"/>
  <c r="V65" i="1"/>
  <c r="D65" i="1"/>
  <c r="H65" i="1"/>
  <c r="M65" i="1"/>
  <c r="S65" i="1"/>
  <c r="U65" i="1"/>
  <c r="F65" i="1"/>
  <c r="P33" i="1"/>
  <c r="J16" i="1"/>
  <c r="J15" i="1" s="1"/>
  <c r="V16" i="1"/>
  <c r="V15" i="1" s="1"/>
  <c r="T33" i="1"/>
  <c r="H16" i="1"/>
  <c r="H15" i="1" s="1"/>
  <c r="G16" i="1"/>
  <c r="G15" i="1" s="1"/>
  <c r="O196" i="1"/>
  <c r="L16" i="1"/>
  <c r="L15" i="1" s="1"/>
  <c r="J196" i="1"/>
  <c r="D16" i="1"/>
  <c r="D15" i="1" s="1"/>
  <c r="F250" i="1"/>
  <c r="F249" i="1" s="1"/>
  <c r="F248" i="1" s="1"/>
  <c r="F247" i="1" s="1"/>
  <c r="M250" i="1"/>
  <c r="M249" i="1" s="1"/>
  <c r="M248" i="1" s="1"/>
  <c r="M247" i="1" s="1"/>
  <c r="O250" i="1"/>
  <c r="O249" i="1" s="1"/>
  <c r="O248" i="1" s="1"/>
  <c r="O247" i="1" s="1"/>
  <c r="D196" i="1"/>
  <c r="E65" i="1"/>
  <c r="E250" i="1"/>
  <c r="E249" i="1" s="1"/>
  <c r="E248" i="1" s="1"/>
  <c r="E247" i="1" s="1"/>
  <c r="L196" i="1"/>
  <c r="R260" i="1"/>
  <c r="T261" i="1"/>
  <c r="W250" i="1"/>
  <c r="W249" i="1" s="1"/>
  <c r="W248" i="1" s="1"/>
  <c r="W247" i="1" s="1"/>
  <c r="P66" i="1"/>
  <c r="N65" i="1"/>
  <c r="T51" i="1"/>
  <c r="R16" i="1"/>
  <c r="N16" i="1"/>
  <c r="P51" i="1"/>
  <c r="T197" i="1"/>
  <c r="T205" i="1"/>
  <c r="R204" i="1"/>
  <c r="T204" i="1" s="1"/>
  <c r="P206" i="1"/>
  <c r="N205" i="1"/>
  <c r="P251" i="1"/>
  <c r="N250" i="1"/>
  <c r="P59" i="1"/>
  <c r="N58" i="1"/>
  <c r="P277" i="1"/>
  <c r="I276" i="1"/>
  <c r="P276" i="1" s="1"/>
  <c r="R65" i="1"/>
  <c r="I271" i="1"/>
  <c r="P272" i="1"/>
  <c r="P197" i="1"/>
  <c r="I16" i="1"/>
  <c r="I15" i="1" s="1"/>
  <c r="O64" i="1" l="1"/>
  <c r="O56" i="1" s="1"/>
  <c r="O13" i="1" s="1"/>
  <c r="O12" i="1" s="1"/>
  <c r="Q64" i="1"/>
  <c r="Q56" i="1" s="1"/>
  <c r="Q14" i="1" s="1"/>
  <c r="R57" i="1"/>
  <c r="G64" i="1"/>
  <c r="G56" i="1" s="1"/>
  <c r="G13" i="1" s="1"/>
  <c r="G12" i="1" s="1"/>
  <c r="J64" i="1"/>
  <c r="J56" i="1" s="1"/>
  <c r="J13" i="1" s="1"/>
  <c r="J12" i="1" s="1"/>
  <c r="S64" i="1"/>
  <c r="S56" i="1" s="1"/>
  <c r="S13" i="1" s="1"/>
  <c r="S12" i="1" s="1"/>
  <c r="W64" i="1"/>
  <c r="W56" i="1" s="1"/>
  <c r="W13" i="1" s="1"/>
  <c r="W12" i="1" s="1"/>
  <c r="F64" i="1"/>
  <c r="F56" i="1" s="1"/>
  <c r="F14" i="1" s="1"/>
  <c r="K64" i="1"/>
  <c r="K56" i="1" s="1"/>
  <c r="K14" i="1" s="1"/>
  <c r="I64" i="1"/>
  <c r="I56" i="1" s="1"/>
  <c r="I13" i="1" s="1"/>
  <c r="L64" i="1"/>
  <c r="L56" i="1" s="1"/>
  <c r="L14" i="1" s="1"/>
  <c r="E64" i="1"/>
  <c r="E56" i="1" s="1"/>
  <c r="E14" i="1" s="1"/>
  <c r="V64" i="1"/>
  <c r="V56" i="1" s="1"/>
  <c r="V14" i="1" s="1"/>
  <c r="M64" i="1"/>
  <c r="M56" i="1" s="1"/>
  <c r="M14" i="1" s="1"/>
  <c r="R196" i="1"/>
  <c r="T196" i="1" s="1"/>
  <c r="U64" i="1"/>
  <c r="U56" i="1" s="1"/>
  <c r="U14" i="1" s="1"/>
  <c r="H64" i="1"/>
  <c r="H56" i="1" s="1"/>
  <c r="H13" i="1" s="1"/>
  <c r="H12" i="1" s="1"/>
  <c r="D64" i="1"/>
  <c r="D56" i="1" s="1"/>
  <c r="D14" i="1" s="1"/>
  <c r="T260" i="1"/>
  <c r="R250" i="1"/>
  <c r="P271" i="1"/>
  <c r="I249" i="1"/>
  <c r="I248" i="1" s="1"/>
  <c r="I247" i="1" s="1"/>
  <c r="T65" i="1"/>
  <c r="N15" i="1"/>
  <c r="P16" i="1"/>
  <c r="N249" i="1"/>
  <c r="P250" i="1"/>
  <c r="T57" i="1"/>
  <c r="N204" i="1"/>
  <c r="P205" i="1"/>
  <c r="R15" i="1"/>
  <c r="T16" i="1"/>
  <c r="P58" i="1"/>
  <c r="N57" i="1"/>
  <c r="T276" i="1"/>
  <c r="T271" i="1"/>
  <c r="P65" i="1"/>
  <c r="G14" i="1" l="1"/>
  <c r="O14" i="1"/>
  <c r="W14" i="1"/>
  <c r="Q13" i="1"/>
  <c r="Q12" i="1" s="1"/>
  <c r="J14" i="1"/>
  <c r="L13" i="1"/>
  <c r="L12" i="1" s="1"/>
  <c r="V13" i="1"/>
  <c r="V12" i="1" s="1"/>
  <c r="K13" i="1"/>
  <c r="K12" i="1" s="1"/>
  <c r="F13" i="1"/>
  <c r="F12" i="1" s="1"/>
  <c r="S14" i="1"/>
  <c r="I14" i="1"/>
  <c r="E13" i="1"/>
  <c r="E12" i="1" s="1"/>
  <c r="I12" i="1"/>
  <c r="M13" i="1"/>
  <c r="M12" i="1" s="1"/>
  <c r="U13" i="1"/>
  <c r="U12" i="1" s="1"/>
  <c r="R64" i="1"/>
  <c r="T64" i="1" s="1"/>
  <c r="H14" i="1"/>
  <c r="D13" i="1"/>
  <c r="D12" i="1" s="1"/>
  <c r="R249" i="1"/>
  <c r="T250" i="1"/>
  <c r="P249" i="1"/>
  <c r="N248" i="1"/>
  <c r="T15" i="1"/>
  <c r="P204" i="1"/>
  <c r="N196" i="1"/>
  <c r="P57" i="1"/>
  <c r="P15" i="1"/>
  <c r="R56" i="1" l="1"/>
  <c r="T56" i="1" s="1"/>
  <c r="T249" i="1"/>
  <c r="R248" i="1"/>
  <c r="N247" i="1"/>
  <c r="P247" i="1" s="1"/>
  <c r="P248" i="1"/>
  <c r="P196" i="1"/>
  <c r="N64" i="1"/>
  <c r="R14" i="1" l="1"/>
  <c r="T14" i="1" s="1"/>
  <c r="R13" i="1"/>
  <c r="T13" i="1" s="1"/>
  <c r="R247" i="1"/>
  <c r="T248" i="1"/>
  <c r="P64" i="1"/>
  <c r="N56" i="1"/>
  <c r="T247" i="1" l="1"/>
  <c r="R12" i="1"/>
  <c r="T12" i="1" s="1"/>
  <c r="P56" i="1"/>
  <c r="N14" i="1"/>
  <c r="P14" i="1" s="1"/>
  <c r="N13" i="1"/>
  <c r="N12" i="1" l="1"/>
  <c r="P12" i="1" s="1"/>
  <c r="P13" i="1"/>
</calcChain>
</file>

<file path=xl/sharedStrings.xml><?xml version="1.0" encoding="utf-8"?>
<sst xmlns="http://schemas.openxmlformats.org/spreadsheetml/2006/main" count="587" uniqueCount="551">
  <si>
    <t>SISTEMA DE PRESUPUESTO DISTRITAL - BOGDATA</t>
  </si>
  <si>
    <t>EJECUCIÓN PRESUPUESTAL</t>
  </si>
  <si>
    <t>INFORME DE EJECUCIÓN DEL PRESUPUESTO DE GASTO E INVERSIONES</t>
  </si>
  <si>
    <t>215 - FUNDACIÓN GILBERTO ALZATE AVENDAÑO</t>
  </si>
  <si>
    <t>UNIDAD EJECUTORA: 01 - UNIDAD 01</t>
  </si>
  <si>
    <t>VIGENCIA FISCAL 2022</t>
  </si>
  <si>
    <t>No. Proyecto/PosPre/Fondo</t>
  </si>
  <si>
    <t>Descripción Proyecto/PosPre/Fondo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</si>
  <si>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</si>
  <si>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</si>
  <si>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</si>
  <si>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</si>
  <si>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</si>
  <si>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</si>
  <si>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</si>
  <si>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</si>
  <si>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</si>
  <si>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</si>
  <si>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</si>
  <si>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</si>
  <si>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</si>
  <si>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</si>
  <si>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</si>
  <si>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</si>
  <si>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Ej.Giro %</t>
  </si>
  <si>
    <t>Giro Mes  Tesoral</t>
  </si>
  <si>
    <t>Giros Acumul Tesoral</t>
  </si>
  <si>
    <t>Pdte Pagar Tesoral</t>
  </si>
  <si>
    <t>X</t>
  </si>
  <si>
    <t>O211</t>
  </si>
  <si>
    <t>GASTOS</t>
  </si>
  <si>
    <t>O21</t>
  </si>
  <si>
    <t>GASTOS DE FUNCIONAMIENTO</t>
  </si>
  <si>
    <t>1-100-F001</t>
  </si>
  <si>
    <t>VA-Recursos distrito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</si>
  <si>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</si>
  <si>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</si>
  <si>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</si>
  <si>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</si>
  <si>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</si>
  <si>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</si>
  <si>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</si>
  <si>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 xml:space="preserve">O211010100101   </t>
  </si>
  <si>
    <t>Sueldo básico</t>
  </si>
  <si>
    <t>O211010100102</t>
  </si>
  <si>
    <t>Horas extras, dominicales, festivos y recargos</t>
  </si>
  <si>
    <t>O211010100103</t>
  </si>
  <si>
    <t>Gastos de representación</t>
  </si>
  <si>
    <t xml:space="preserve">O211010100104  </t>
  </si>
  <si>
    <t>Subsidio de alimentación</t>
  </si>
  <si>
    <t xml:space="preserve">O211010100105 </t>
  </si>
  <si>
    <t>Auxilio de transporte</t>
  </si>
  <si>
    <t>O211010100106</t>
  </si>
  <si>
    <t>Prima de servicios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</si>
  <si>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</si>
  <si>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</si>
  <si>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</si>
  <si>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</si>
  <si>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</si>
  <si>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</si>
  <si>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 xml:space="preserve">O21101010010802  </t>
  </si>
  <si>
    <t>Prima de vacaciones</t>
  </si>
  <si>
    <t xml:space="preserve">O211010100109 </t>
  </si>
  <si>
    <t xml:space="preserve"> Prima técnica salarial</t>
  </si>
  <si>
    <t>O2110101002</t>
  </si>
  <si>
    <t>Factores salariales especiales</t>
  </si>
  <si>
    <t>O211010100212</t>
  </si>
  <si>
    <t>Prima de antigüedad</t>
  </si>
  <si>
    <t xml:space="preserve">O21101010021201 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</si>
  <si>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</si>
  <si>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</si>
  <si>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</si>
  <si>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</si>
  <si>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</si>
  <si>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 xml:space="preserve">O211010200101  </t>
  </si>
  <si>
    <t>Aportes a la seguridad social en pensiones públicas</t>
  </si>
  <si>
    <t xml:space="preserve">O211010200102 </t>
  </si>
  <si>
    <t>Aportes a la seguridad social en pensiones privadas</t>
  </si>
  <si>
    <t>O2110102002</t>
  </si>
  <si>
    <t>Aportes a la seguridad social en salud</t>
  </si>
  <si>
    <t xml:space="preserve">O211010200201 </t>
  </si>
  <si>
    <t>Aportes a la seguridad social en salud pública</t>
  </si>
  <si>
    <t xml:space="preserve">O211010200202 </t>
  </si>
  <si>
    <t>Aportes a la seguridad social en salud privada</t>
  </si>
  <si>
    <t>O2110102003</t>
  </si>
  <si>
    <t>Aportes de cesantías</t>
  </si>
  <si>
    <t xml:space="preserve">O211010200301   </t>
  </si>
  <si>
    <t>Aportes de cesantías a fondos públicos</t>
  </si>
  <si>
    <t xml:space="preserve">O211010200302  </t>
  </si>
  <si>
    <t>Aportes de cesantías a fondos privados</t>
  </si>
  <si>
    <t>O2110102004</t>
  </si>
  <si>
    <t>Aportes a cajas de compensación familiar</t>
  </si>
  <si>
    <t xml:space="preserve">O211010200401  </t>
  </si>
  <si>
    <t>Compensar</t>
  </si>
  <si>
    <t>O2110102005</t>
  </si>
  <si>
    <t>Aportes generales al sistema de riesgos laborales</t>
  </si>
  <si>
    <t xml:space="preserve">O211010200501 </t>
  </si>
  <si>
    <t>Aportes generales al sistema de riesgos laborales públicos</t>
  </si>
  <si>
    <t>O2110102006</t>
  </si>
  <si>
    <t>Aportes al ICBF</t>
  </si>
  <si>
    <t>Aportes al ICBF de funcionarios</t>
  </si>
  <si>
    <t>O2110102007</t>
  </si>
  <si>
    <t>Aportes al SENA</t>
  </si>
  <si>
    <t>Aportes al SENA de funcionarios</t>
  </si>
  <si>
    <t>O2110103</t>
  </si>
  <si>
    <t>Remuneraciones no constitutivas de factor salarial</t>
  </si>
  <si>
    <t>O2110103001</t>
  </si>
  <si>
    <t xml:space="preserve">O211010300102  </t>
  </si>
  <si>
    <t>Indemnización por vacaciones</t>
  </si>
  <si>
    <t xml:space="preserve">O211010300103 </t>
  </si>
  <si>
    <t>Bonificación por recreación</t>
  </si>
  <si>
    <t xml:space="preserve">O2110103005 </t>
  </si>
  <si>
    <t>Reconocimiento por permanencia en el servicio público - Bogotá D.C.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</si>
  <si>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</si>
  <si>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</si>
  <si>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</si>
  <si>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</si>
  <si>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</si>
  <si>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</si>
  <si>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</si>
  <si>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</si>
  <si>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O212010100304</t>
  </si>
  <si>
    <t>Maquinaria y aparatos eléctricos</t>
  </si>
  <si>
    <t>O21201010030401</t>
  </si>
  <si>
    <t>Motores, generadores y transformadores eléctricos</t>
  </si>
  <si>
    <t xml:space="preserve">O21201010030404  </t>
  </si>
  <si>
    <t xml:space="preserve"> Acumuladores, pilas y baterías primarias y sus partes</t>
  </si>
  <si>
    <t xml:space="preserve">O21201010030406   </t>
  </si>
  <si>
    <t xml:space="preserve"> Otro equipo eléctrico y sus partes y piezas</t>
  </si>
  <si>
    <t>O21202</t>
  </si>
  <si>
    <t>Adquisición diferentes de activos</t>
  </si>
  <si>
    <t>O2120201</t>
  </si>
  <si>
    <t>Materiales y suministros</t>
  </si>
  <si>
    <r>
      <rPr>
        <sz val="11"/>
        <color rgb="FF333333"/>
        <rFont val="Calibri"/>
        <family val="2"/>
      </rPr>
      <t>O2120201002</t>
    </r>
  </si>
  <si>
    <t>Productos alimenticios, bebidas y tabaco; textiles, prendas de vestir y productos de cuero</t>
  </si>
  <si>
    <r>
      <rPr>
        <sz val="11"/>
        <color rgb="FF333333"/>
        <rFont val="Calibri"/>
        <family val="2"/>
      </rPr>
      <t>O212020100203</t>
    </r>
  </si>
  <si>
    <t>Productos de molineria, almidones y productos derivados del almidón; otros productos alimenticios</t>
  </si>
  <si>
    <t>O2120201002032314014</t>
  </si>
  <si>
    <t>Pastas o pellets a base de cereales para pasabocas</t>
  </si>
  <si>
    <t>O2120201002032352001</t>
  </si>
  <si>
    <t>Azúcar refinada</t>
  </si>
  <si>
    <t>O2120201002032355002</t>
  </si>
  <si>
    <t>Panela granulada y/o pulverizada, deshidratada (polvo, cubos, etc.)</t>
  </si>
  <si>
    <t>O2120201002032381302</t>
  </si>
  <si>
    <t>Café molido</t>
  </si>
  <si>
    <t>O2120201002032391101</t>
  </si>
  <si>
    <t>Té elaborado</t>
  </si>
  <si>
    <t>O2120201002032399923</t>
  </si>
  <si>
    <t>Mezclas en polvo para preparación de bebidas (café con leche)</t>
  </si>
  <si>
    <t>O212020100208</t>
  </si>
  <si>
    <t>Tejido de punto o ganchillo; prendas de vestir</t>
  </si>
  <si>
    <t>O2120201002082823101</t>
  </si>
  <si>
    <t>Vestidos de paño para hombre</t>
  </si>
  <si>
    <t>O2120201002082823117</t>
  </si>
  <si>
    <t>Chaquetas o sacos, excepto de cuero y plástico para hombre</t>
  </si>
  <si>
    <t>O2120201002082823125</t>
  </si>
  <si>
    <t>Pantalones de tejidos planos de fibras mezcladas, para hombre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</si>
  <si>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</si>
  <si>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</si>
  <si>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</si>
  <si>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</si>
  <si>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O2120201002082823301</t>
  </si>
  <si>
    <t>Vestidos de paño para mujer</t>
  </si>
  <si>
    <t>O2120201002082823311</t>
  </si>
  <si>
    <t>Pantalones o slaks de tejidos planos de fibras mezcladas para mujer</t>
  </si>
  <si>
    <t>O2120201002082823313</t>
  </si>
  <si>
    <t>Chaquetas o sacos, excepto de cuero y plástico para mujer</t>
  </si>
  <si>
    <t>O2120201002082823401</t>
  </si>
  <si>
    <t>Blusas y camisas de tejidos planos mezclados, para mujer</t>
  </si>
  <si>
    <t>O2120201002082823403</t>
  </si>
  <si>
    <t>Blusas y camisas de algodón, para mujer</t>
  </si>
  <si>
    <t>O2120201002082823804</t>
  </si>
  <si>
    <t>Corbatas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</si>
  <si>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</si>
  <si>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</si>
  <si>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</si>
  <si>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</si>
  <si>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</si>
  <si>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</si>
  <si>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</si>
  <si>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</si>
  <si>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</si>
  <si>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</si>
  <si>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O2120201003013131001</t>
  </si>
  <si>
    <t>Madera inmunizada</t>
  </si>
  <si>
    <t>O212020100302</t>
  </si>
  <si>
    <t>Pasta o pulpa, papel y productos de papel; impresos y artículos similares</t>
  </si>
  <si>
    <t>O2120201003023211101</t>
  </si>
  <si>
    <t>Pulpa química de madera soluble</t>
  </si>
  <si>
    <t>O2120201003023212899</t>
  </si>
  <si>
    <t>Papeles n.c.p.</t>
  </si>
  <si>
    <t>O2120201003023212901</t>
  </si>
  <si>
    <t>Papel bond</t>
  </si>
  <si>
    <t>O2120201003023213101</t>
  </si>
  <si>
    <t>Papel del tipo utilizado para papel higiénico</t>
  </si>
  <si>
    <t>O2120201003023214813</t>
  </si>
  <si>
    <t>Papeles impregnados y revestidos, incluso autoadhesivos</t>
  </si>
  <si>
    <t>O2120201003023219304</t>
  </si>
  <si>
    <t>Toallas de papel</t>
  </si>
  <si>
    <t>O2120201003023219305</t>
  </si>
  <si>
    <t>Servilletas de papel</t>
  </si>
  <si>
    <t>O2120201003023219703</t>
  </si>
  <si>
    <t>Etiquetas impresas autoadhesivas de papel</t>
  </si>
  <si>
    <t>O2120201003023219907</t>
  </si>
  <si>
    <t>Vasos de papel o cartón</t>
  </si>
  <si>
    <t>O2120201003023219924</t>
  </si>
  <si>
    <t>Cinta de papel engomado</t>
  </si>
  <si>
    <t>O2120201003023270101</t>
  </si>
  <si>
    <t>Libretas y análogos</t>
  </si>
  <si>
    <t>O212020100304</t>
  </si>
  <si>
    <t>Químicos básicos</t>
  </si>
  <si>
    <t>O2120201003043413902</t>
  </si>
  <si>
    <t>Alcohol metílico-metanol</t>
  </si>
  <si>
    <t>O2120201003043466108</t>
  </si>
  <si>
    <t>Insecticidas líquidos para uso doméstico</t>
  </si>
  <si>
    <t>O2120201003043479011</t>
  </si>
  <si>
    <t>Polipropileno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</si>
  <si>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</si>
  <si>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</si>
  <si>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</si>
  <si>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</si>
  <si>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O2120201003053511002</t>
  </si>
  <si>
    <t>Barnices de todo tipo</t>
  </si>
  <si>
    <t>O2120201003053511003</t>
  </si>
  <si>
    <t>Esmaltes de uso general</t>
  </si>
  <si>
    <t>O2120201003053511004</t>
  </si>
  <si>
    <t>Bases y pinturas anticorrosivas</t>
  </si>
  <si>
    <t>O2120201003053511011</t>
  </si>
  <si>
    <t>Pinturas para señales de tránsito</t>
  </si>
  <si>
    <t>O2120201003053511018</t>
  </si>
  <si>
    <t>Pinturas en aerosol</t>
  </si>
  <si>
    <t>O2120201003053511032</t>
  </si>
  <si>
    <t>Cintas especiales para estampación</t>
  </si>
  <si>
    <t>O2120201003053511033</t>
  </si>
  <si>
    <t>Estuco</t>
  </si>
  <si>
    <t>O2120201003053512001</t>
  </si>
  <si>
    <t>Témperas</t>
  </si>
  <si>
    <t>O2120201003053514005</t>
  </si>
  <si>
    <t>Tintas para escribir y dibujar</t>
  </si>
  <si>
    <t>O2120201003053514007</t>
  </si>
  <si>
    <t>Tinta para sellos</t>
  </si>
  <si>
    <t>O2120201003053526114</t>
  </si>
  <si>
    <t>Productos farmacéuticos, para uso humano (dermatológicos)</t>
  </si>
  <si>
    <t>O2120201003053532101</t>
  </si>
  <si>
    <t>Jabones en pasta para lavar</t>
  </si>
  <si>
    <t>O2120201003053532102</t>
  </si>
  <si>
    <t>Jabones en polvo para lavar</t>
  </si>
  <si>
    <t>O2120201003053532103</t>
  </si>
  <si>
    <t>Jabones líquidos para lavar</t>
  </si>
  <si>
    <t>O2120201003053532105</t>
  </si>
  <si>
    <t>Jabones de tocador</t>
  </si>
  <si>
    <t>O2120201003053532208</t>
  </si>
  <si>
    <t>Champú para alfombras</t>
  </si>
  <si>
    <t>O2120201003053532209</t>
  </si>
  <si>
    <t>Preparaciones desengrasantes para pisos</t>
  </si>
  <si>
    <t>O2120201003053532210</t>
  </si>
  <si>
    <t>Productos blanqueadores y desmanchadores</t>
  </si>
  <si>
    <t>O2120201003053532213</t>
  </si>
  <si>
    <t>Preparaciones para limpieza de equipos de oficina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</si>
  <si>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</si>
  <si>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</si>
  <si>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</si>
  <si>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</si>
  <si>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</si>
  <si>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</si>
  <si>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O2120201003053542004</t>
  </si>
  <si>
    <t>Pegantes de origen vegetal</t>
  </si>
  <si>
    <t>O2120201003053542005</t>
  </si>
  <si>
    <t>Pegantes de origen animal</t>
  </si>
  <si>
    <t>O2120201003053542006</t>
  </si>
  <si>
    <t>Pegantes sintéticos</t>
  </si>
  <si>
    <t>O2120201003053542008</t>
  </si>
  <si>
    <t>Adhesivos fusionales (punto caliente)</t>
  </si>
  <si>
    <t>O2120201003053542009</t>
  </si>
  <si>
    <t>Pegantes a base de caucho</t>
  </si>
  <si>
    <t>O2120201003053543002</t>
  </si>
  <si>
    <t>Aceites minerales</t>
  </si>
  <si>
    <t>O2120201003053556001</t>
  </si>
  <si>
    <t>Filamento de acetato de celulosa</t>
  </si>
  <si>
    <t>O212020100306</t>
  </si>
  <si>
    <t>Productos de caucho y plástico</t>
  </si>
  <si>
    <t>O2120201003063627018</t>
  </si>
  <si>
    <t>Borradores de caucho</t>
  </si>
  <si>
    <t>O2120201003063632017</t>
  </si>
  <si>
    <t>Película tubular de celofán impresa</t>
  </si>
  <si>
    <t>O2120201003063633019</t>
  </si>
  <si>
    <t>Tela de material plástico</t>
  </si>
  <si>
    <t>O2120201003063633025</t>
  </si>
  <si>
    <t>Plástico metalizado</t>
  </si>
  <si>
    <t>O2120201003063633029</t>
  </si>
  <si>
    <t>Papel celofán</t>
  </si>
  <si>
    <t>O2120201003063639002</t>
  </si>
  <si>
    <t>Plástico espumado flexible</t>
  </si>
  <si>
    <t>O2120201003063649012</t>
  </si>
  <si>
    <t>Empaques plásticos termoformados</t>
  </si>
  <si>
    <t>O2120201003063649018</t>
  </si>
  <si>
    <t>Zuncho plástico</t>
  </si>
  <si>
    <t>O2120201003063692007</t>
  </si>
  <si>
    <t>Cintas pegantes (transparentes)</t>
  </si>
  <si>
    <t>O2120201003063699005</t>
  </si>
  <si>
    <t>Fólderes de material plástico</t>
  </si>
  <si>
    <t>O2120201003063699052</t>
  </si>
  <si>
    <t>Soportes, sujetadores plásticos para CD</t>
  </si>
  <si>
    <t>O2120201003063699061</t>
  </si>
  <si>
    <t>Figuras decorativas y artísticas de material plástico</t>
  </si>
  <si>
    <t>O212020100308</t>
  </si>
  <si>
    <t>Muebles; otros bienes transportables n.c.p.</t>
  </si>
  <si>
    <t>O2120201003083891101</t>
  </si>
  <si>
    <t>Estilógrafos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</si>
  <si>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</si>
  <si>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</si>
  <si>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</si>
  <si>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</si>
  <si>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</si>
  <si>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</si>
  <si>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</si>
  <si>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</si>
  <si>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O2120201003083891107</t>
  </si>
  <si>
    <t>Lápices de colores</t>
  </si>
  <si>
    <t>O2120201003083891108</t>
  </si>
  <si>
    <t>Minas para lápices</t>
  </si>
  <si>
    <t>O2120201003083891109</t>
  </si>
  <si>
    <t>Minas para lapicero</t>
  </si>
  <si>
    <t>O2120201003083891111</t>
  </si>
  <si>
    <t>Partes y accesorios para bolígrafo, estilógrafos y similares</t>
  </si>
  <si>
    <t>O2120201003083891117</t>
  </si>
  <si>
    <t>Puntas y micropuntas especiales para bolígrafos, marcadores y similares</t>
  </si>
  <si>
    <t>O2120201003083891202</t>
  </si>
  <si>
    <t>Sellos metálicos</t>
  </si>
  <si>
    <t>O2120201003083891204</t>
  </si>
  <si>
    <t>Cintas para impresora</t>
  </si>
  <si>
    <t>O2120201003083891207</t>
  </si>
  <si>
    <t>Almohadillas para sellos</t>
  </si>
  <si>
    <t>O2120201003083899302</t>
  </si>
  <si>
    <t>Escobas</t>
  </si>
  <si>
    <t>O2120201003083899303</t>
  </si>
  <si>
    <t>Cepillos para lavar o fregar</t>
  </si>
  <si>
    <t>O2120201003083899305</t>
  </si>
  <si>
    <t>Cepillos para ropa</t>
  </si>
  <si>
    <t>O2120201003083899314</t>
  </si>
  <si>
    <t>Trapeadores</t>
  </si>
  <si>
    <t>O2120201003083899318</t>
  </si>
  <si>
    <t>Partes para escobas y cepillos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</si>
  <si>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</si>
  <si>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</si>
  <si>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</si>
  <si>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</si>
  <si>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</si>
  <si>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</si>
  <si>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</si>
  <si>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</si>
  <si>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</si>
  <si>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</si>
  <si>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O2120201004024212001</t>
  </si>
  <si>
    <t>Puertas metálicas</t>
  </si>
  <si>
    <t>O2120201004024212002</t>
  </si>
  <si>
    <t>Marcos metálicos para puertas y ventanas</t>
  </si>
  <si>
    <t>O2120201004024291304</t>
  </si>
  <si>
    <t>Navajas y cortaplumas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</si>
  <si>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</si>
  <si>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</si>
  <si>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</si>
  <si>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</si>
  <si>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</si>
  <si>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</si>
  <si>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O2120201004024294402</t>
  </si>
  <si>
    <t>Pernos y pasadores de hierro o acero</t>
  </si>
  <si>
    <t>O2120201004024294403</t>
  </si>
  <si>
    <t>Tuercas y arandelas de hierro o acero</t>
  </si>
  <si>
    <t>O2120201004024294415</t>
  </si>
  <si>
    <t>Ganchos</t>
  </si>
  <si>
    <t>O2120201004024294601</t>
  </si>
  <si>
    <t>Alambre de púas</t>
  </si>
  <si>
    <t>O2120201004024299203</t>
  </si>
  <si>
    <t>Cerraduras para puertas</t>
  </si>
  <si>
    <t>O2120201004024299206</t>
  </si>
  <si>
    <t>Candados</t>
  </si>
  <si>
    <t>O2120201004024299207</t>
  </si>
  <si>
    <t>Llaves para cerraduras y candados</t>
  </si>
  <si>
    <t>O2120201004024299212</t>
  </si>
  <si>
    <t>Bisagras</t>
  </si>
  <si>
    <t>O2120201004024299216</t>
  </si>
  <si>
    <t>Herrajes metálicos (manijas) para ventanería (excepto las de vehículos)</t>
  </si>
  <si>
    <t>O2120201004024299502</t>
  </si>
  <si>
    <t>Clips</t>
  </si>
  <si>
    <t>O2120201004024299504</t>
  </si>
  <si>
    <t>Grapas de alambre para engrapadoras de oficina</t>
  </si>
  <si>
    <t>O2120201004024299902</t>
  </si>
  <si>
    <t>Rejillas para ventilación</t>
  </si>
  <si>
    <t>O2120201004024299988</t>
  </si>
  <si>
    <t>Artículos de alambre n.c.p.</t>
  </si>
  <si>
    <t>O2120201004024299991</t>
  </si>
  <si>
    <t>Artículos n.c.p. de ferretería y cerrajería</t>
  </si>
  <si>
    <t>O2120202</t>
  </si>
  <si>
    <t>Adquisición de servicios</t>
  </si>
  <si>
    <t>O2120202006</t>
  </si>
  <si>
    <t>Servicios de administración de bienes inmuebles de comidas y bebidas; servicios de transporte; y
servicios de distribución de electricidad, gas y agua</t>
  </si>
  <si>
    <t>O212020200604</t>
  </si>
  <si>
    <t>Servicios de transporte de pasajeros</t>
  </si>
  <si>
    <t>O21202020060464112</t>
  </si>
  <si>
    <t>Servicios de transporte terrestre local regular de pasajeros</t>
  </si>
  <si>
    <t>O212020200606</t>
  </si>
  <si>
    <t>Servicios de alquiler de vehículos de transporte con operario</t>
  </si>
  <si>
    <t>O21202020060666019</t>
  </si>
  <si>
    <t>Otros servicios de alquiler de vehículos de trasporte con operario n.c.p.</t>
  </si>
  <si>
    <t>O212020200608</t>
  </si>
  <si>
    <t>Servicios postales y de mensajería</t>
  </si>
  <si>
    <t>O21202020060868021</t>
  </si>
  <si>
    <t>Servicios locales de mensajería nacional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</si>
  <si>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</si>
  <si>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</si>
  <si>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</si>
  <si>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</si>
  <si>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</si>
  <si>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</si>
  <si>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O2120202007010305</t>
  </si>
  <si>
    <t>Otros servicios de seguros distintos a los seguros de vida (excepto los servicios de reaseguro)</t>
  </si>
  <si>
    <t>O212020200701030571354</t>
  </si>
  <si>
    <t>Otros servicios de seguros distintos a los Servicios de seguros contra incendio, terremoto o sustracción</t>
  </si>
  <si>
    <t>O212020200701030571355</t>
  </si>
  <si>
    <t>Servicios de seguros generales de responsabilidad civil</t>
  </si>
  <si>
    <t>O212020200702</t>
  </si>
  <si>
    <t>Servicios inmobiliarios</t>
  </si>
  <si>
    <t>O21202020070272111</t>
  </si>
  <si>
    <t>Servicio de alquiler o arrendamiento con o sin opción de compra, relativos a bienes inmuebles residenciales (vivienda) propios o arrendados</t>
  </si>
  <si>
    <t>O21202020070272212</t>
  </si>
  <si>
    <t>Servicios de administración de bienes inmuebles no residenciales (diferentes a vivienda) a comisión o por contrato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</si>
  <si>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</si>
  <si>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</si>
  <si>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</si>
  <si>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</si>
  <si>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</si>
  <si>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</si>
  <si>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O212020200803</t>
  </si>
  <si>
    <t>Servicios profesionales, científicos y técnicos (excepto los servicios de investigación, urbanismo, jurídicos y de contabilidad)</t>
  </si>
  <si>
    <t>O21202020080383111</t>
  </si>
  <si>
    <t>Servicios de consultoría en gestión estratégica</t>
  </si>
  <si>
    <t>O21202020080383141</t>
  </si>
  <si>
    <t>Servicios de diseño y desarrollo de aplicaciones en tecnologías de la información (TI)</t>
  </si>
  <si>
    <t>O21202020080383151</t>
  </si>
  <si>
    <t>Servicios de alojamiento de sitios web (hosting)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</si>
  <si>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</si>
  <si>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</si>
  <si>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</si>
  <si>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</si>
  <si>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</si>
  <si>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</si>
  <si>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</si>
  <si>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</si>
  <si>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</si>
  <si>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</si>
  <si>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</si>
  <si>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</si>
  <si>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</si>
  <si>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</si>
  <si>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</si>
  <si>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</si>
  <si>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</si>
  <si>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</si>
  <si>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</si>
  <si>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</si>
  <si>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</si>
  <si>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</si>
  <si>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</si>
  <si>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</si>
  <si>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</si>
  <si>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</si>
  <si>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</si>
  <si>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</si>
  <si>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O2120202008078715299</t>
  </si>
  <si>
    <t>Otros servicios de mantenimiento y reparación de maquinaria y aparatos eléctricos n.c.p.</t>
  </si>
  <si>
    <t>O21202020080787332</t>
  </si>
  <si>
    <t>Servicios de instalación de computadores personales y equipo periférico</t>
  </si>
  <si>
    <t>O212020200809</t>
  </si>
  <si>
    <t>Otros servicios de fabricación; servicios de edición, impresión y reproducción; servicios de recuperación de materiales</t>
  </si>
  <si>
    <t>O2120202008098912101</t>
  </si>
  <si>
    <t>Servicios de impresión litográfica en hojalata</t>
  </si>
  <si>
    <t>O2120202009</t>
  </si>
  <si>
    <t>Servicios para la comunidad, sociales y personales</t>
  </si>
  <si>
    <t>O212020200902</t>
  </si>
  <si>
    <t>Servicios de educación</t>
  </si>
  <si>
    <t>O21202020090292101</t>
  </si>
  <si>
    <t>Servicios de educación inicial</t>
  </si>
  <si>
    <t>O212020200903</t>
  </si>
  <si>
    <t>Servicios para el cuidado de la salud humana y servicios sociales</t>
  </si>
  <si>
    <t>O21202020090393121</t>
  </si>
  <si>
    <t>Servicios médicos generales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</si>
  <si>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</si>
  <si>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</si>
  <si>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</si>
  <si>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</si>
  <si>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</si>
  <si>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</si>
  <si>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</si>
  <si>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</si>
  <si>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O23</t>
  </si>
  <si>
    <t>INVERSIÓN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</si>
  <si>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</si>
  <si>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</si>
  <si>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</si>
  <si>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</si>
  <si>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</si>
  <si>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O2301160121</t>
  </si>
  <si>
    <t>Creación y vida cotidiana: Apropiación ciudadana del arte, la cultura y el patrimonio, para la democracia cultural</t>
  </si>
  <si>
    <t>O23011601210000007682</t>
  </si>
  <si>
    <t>Desarrollo y fomento a las prácticas artísticas y culturales para dinamizar el centro de Bogotá</t>
  </si>
  <si>
    <t xml:space="preserve">O232020200991124 </t>
  </si>
  <si>
    <t>Servicios de la administración pública relacionado</t>
  </si>
  <si>
    <t>O23011601210000007724</t>
  </si>
  <si>
    <t>Mejoramiento y conservación de la infraestructura cultural pública para el disfrute del centro de Bogotá</t>
  </si>
  <si>
    <t xml:space="preserve">O2320202005040154129 </t>
  </si>
  <si>
    <t>Servicios generales de construcción de otros edifi</t>
  </si>
  <si>
    <t xml:space="preserve"> VA-Recursos distrito</t>
  </si>
  <si>
    <t>O232020200996230</t>
  </si>
  <si>
    <t>Servicios de funcionamiento de instalaciones e inf</t>
  </si>
  <si>
    <t>O2301160124</t>
  </si>
  <si>
    <t>Bogotá región emprendedora e innovadora</t>
  </si>
  <si>
    <t>O23011601240000007674</t>
  </si>
  <si>
    <t>Desarrollo del Bronx Distrito Creativo en Bogotá</t>
  </si>
  <si>
    <t>O232020200991124</t>
  </si>
  <si>
    <t>O23011601240000007713</t>
  </si>
  <si>
    <t>Fortalecimiento del ecosistema de la economía cultural y creativa del centro de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</si>
  <si>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</si>
  <si>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</si>
  <si>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</si>
  <si>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</si>
  <si>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O23011603450000007664</t>
  </si>
  <si>
    <t>Transformación cultural de imaginarios del centro de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</si>
  <si>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</si>
  <si>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</si>
  <si>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</si>
  <si>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</si>
  <si>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O23011605560000007760</t>
  </si>
  <si>
    <t>Modernización de la arquitectura institucional de la FUGA</t>
  </si>
  <si>
    <t>O232020200885940</t>
  </si>
  <si>
    <t>Servicios administrativos combinados de oficina</t>
  </si>
  <si>
    <t>3-100-F002</t>
  </si>
  <si>
    <t>VA - Administrados de libre destinación</t>
  </si>
  <si>
    <t>LIDA CARMENZA MONTOYA SERRATO</t>
  </si>
  <si>
    <t>MARGARITA MARIA DIAZ CASAS</t>
  </si>
  <si>
    <t xml:space="preserve">RESPONSABLE DE PRESUPUESTO </t>
  </si>
  <si>
    <t>DIRECTORA GENERAL</t>
  </si>
  <si>
    <t xml:space="preserve">C.C. No. 52.710.488 </t>
  </si>
  <si>
    <t>C.C. No. 45.565.585</t>
  </si>
  <si>
    <t>TELEFONO: 4320410</t>
  </si>
  <si>
    <t>O2</t>
  </si>
  <si>
    <t>3-100-I001</t>
  </si>
  <si>
    <t>VA-Administrados de destinación especifica</t>
  </si>
  <si>
    <t>3-200-I001</t>
  </si>
  <si>
    <t>RB-Administrados de destinación especifica</t>
  </si>
  <si>
    <t>MES: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</si>
</sst>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_-;_-@"/>
    <numFmt numFmtId="166" formatCode="_-* #,##0_-;\-* #,##0_-;_-* &quot;-&quot;_-;_-@"/>
    <numFmt numFmtId="167" formatCode="dd&quot; de &quot;mmmm&quot; de &quot;yyyy"/>
  </numFmts>
  <fonts count="5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0" fillId="0" borderId="0" xfId="0" applyFont="1"/>
    <xf numFmtId="1" fontId="1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/>
    <xf numFmtId="0" fontId="1" fillId="3" borderId="4" xfId="0" applyFont="1" applyFill="1" applyBorder="1" applyAlignment="1">
      <alignment vertical="center" wrapText="1"/>
    </xf>
    <xf numFmtId="164" fontId="1" fillId="3" borderId="4" xfId="0" applyNumberFormat="1" applyFon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164" fontId="0" fillId="0" borderId="4" xfId="0" applyNumberFormat="1" applyFont="1" applyBorder="1"/>
    <xf numFmtId="164" fontId="0" fillId="0" borderId="4" xfId="0" applyNumberFormat="1" applyFont="1" applyBorder="1" applyAlignment="1">
      <alignment vertical="center"/>
    </xf>
    <xf numFmtId="0" fontId="0" fillId="4" borderId="5" xfId="0" applyFont="1" applyFill="1" applyBorder="1"/>
    <xf numFmtId="164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/>
    <xf numFmtId="0" fontId="0" fillId="5" borderId="5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0" fillId="0" borderId="0" xfId="0" applyFont="1" applyAlignment="1">
      <alignment horizontal="left" vertical="center"/>
    </xf>
    <xf numFmtId="166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/>
    <xf numFmtId="164" fontId="0" fillId="0" borderId="5" xfId="0" applyNumberFormat="1" applyFont="1" applyFill="1" applyBorder="1"/>
    <xf numFmtId="0" fontId="0" fillId="0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164" fontId="0" fillId="0" borderId="14" xfId="0" applyNumberFormat="1" applyFont="1" applyBorder="1" applyAlignment="1">
      <alignment vertical="center"/>
    </xf>
    <xf numFmtId="164" fontId="0" fillId="0" borderId="15" xfId="0" applyNumberFormat="1" applyFont="1" applyBorder="1" applyAlignment="1">
      <alignment vertical="center"/>
    </xf>
    <xf numFmtId="0" fontId="0" fillId="0" borderId="0" xfId="0" applyFont="1" applyAlignment="1"/>
    <xf numFmtId="2" fontId="1" fillId="0" borderId="9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3" borderId="4" xfId="0" applyNumberFormat="1" applyFont="1" applyFill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2" fontId="0" fillId="0" borderId="0" xfId="0" applyNumberFormat="1" applyFont="1"/>
    <xf numFmtId="2" fontId="0" fillId="0" borderId="0" xfId="0" applyNumberFormat="1" applyFont="1" applyAlignment="1"/>
    <xf numFmtId="2" fontId="0" fillId="0" borderId="4" xfId="1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1"/>
  <sheetViews>
    <sheetView tabSelected="1" workbookViewId="0">
      <pane xSplit="4" ySplit="11" topLeftCell="M270" activePane="bottomRight" state="frozen"/>
      <selection pane="topRight" activeCell="E1" sqref="E1"/>
      <selection pane="bottomLeft" activeCell="A12" sqref="A12"/>
      <selection pane="bottomRight" activeCell="C273" sqref="C273"/>
    </sheetView>
  </sheetViews>
  <sheetFormatPr baseColWidth="10" defaultColWidth="14.42578125" defaultRowHeight="15" customHeight="1" x14ac:dyDescent="0.25"/>
  <cols>
    <col min="1" max="1" width="6.42578125" hidden="1" customWidth="1"/>
    <col min="2" max="2" width="23.85546875" customWidth="1"/>
    <col min="3" max="3" width="36.5703125" customWidth="1"/>
    <col min="4" max="4" width="15.28515625" customWidth="1"/>
    <col min="5" max="5" width="14.5703125" customWidth="1"/>
    <col min="6" max="6" width="12.85546875" customWidth="1"/>
    <col min="7" max="7" width="15.5703125" customWidth="1"/>
    <col min="8" max="8" width="11.5703125" customWidth="1"/>
    <col min="9" max="9" width="14.85546875" customWidth="1"/>
    <col min="10" max="10" width="14.140625" customWidth="1"/>
    <col min="11" max="11" width="15.28515625" customWidth="1"/>
    <col min="12" max="12" width="15.85546875" customWidth="1"/>
    <col min="13" max="13" width="14.140625" customWidth="1"/>
    <col min="14" max="14" width="15.28515625" customWidth="1"/>
    <col min="15" max="15" width="14" customWidth="1"/>
    <col min="16" max="16" width="9.42578125" style="68" customWidth="1"/>
    <col min="17" max="17" width="15.140625" customWidth="1"/>
    <col min="18" max="18" width="15" customWidth="1"/>
    <col min="19" max="19" width="14" customWidth="1"/>
    <col min="20" max="20" width="9.85546875" style="68" customWidth="1"/>
    <col min="21" max="21" width="14.140625" customWidth="1"/>
    <col min="22" max="22" width="15" customWidth="1"/>
    <col min="23" max="23" width="12.5703125" customWidth="1"/>
    <col min="24" max="28" width="11.42578125" style="32" customWidth="1"/>
    <col min="29" max="29" width="14.42578125" style="32"/>
  </cols>
  <sheetData>
    <row r="1" spans="1:28" x14ac:dyDescent="0.25">
      <c r="A1" s="1"/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31"/>
      <c r="Y1" s="31"/>
      <c r="Z1" s="31"/>
      <c r="AA1" s="31"/>
      <c r="AB1" s="31"/>
    </row>
    <row r="2" spans="1:28" x14ac:dyDescent="0.25">
      <c r="A2" s="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31"/>
      <c r="Y2" s="31"/>
      <c r="Z2" s="31"/>
      <c r="AA2" s="31"/>
      <c r="AB2" s="31"/>
    </row>
    <row r="3" spans="1:28" x14ac:dyDescent="0.25">
      <c r="A3" s="1"/>
      <c r="B3" s="70" t="s">
        <v>2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31"/>
      <c r="Y3" s="31"/>
      <c r="Z3" s="31"/>
      <c r="AA3" s="31"/>
      <c r="AB3" s="31"/>
    </row>
    <row r="4" spans="1:28" ht="8.25" customHeight="1" x14ac:dyDescent="0.25">
      <c r="A4" s="1"/>
      <c r="B4" s="4"/>
      <c r="C4" s="5"/>
      <c r="D4" s="2"/>
      <c r="E4" s="2"/>
      <c r="F4" s="2"/>
      <c r="G4" s="2"/>
      <c r="H4" s="2"/>
      <c r="I4" s="2"/>
      <c r="J4" s="2"/>
      <c r="K4" s="2"/>
      <c r="L4" s="6"/>
      <c r="M4" s="2"/>
      <c r="N4" s="2"/>
      <c r="O4" s="7"/>
      <c r="P4" s="8"/>
      <c r="Q4" s="9"/>
      <c r="R4" s="9"/>
      <c r="S4" s="9"/>
      <c r="T4" s="8"/>
      <c r="U4" s="9"/>
      <c r="V4" s="9"/>
      <c r="W4" s="10"/>
      <c r="X4" s="31"/>
      <c r="Y4" s="31"/>
      <c r="Z4" s="31"/>
      <c r="AA4" s="31"/>
      <c r="AB4" s="31"/>
    </row>
    <row r="5" spans="1:28" x14ac:dyDescent="0.25">
      <c r="A5" s="1"/>
      <c r="B5" s="70" t="s">
        <v>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31"/>
      <c r="Y5" s="31"/>
      <c r="Z5" s="31"/>
      <c r="AA5" s="31"/>
      <c r="AB5" s="31"/>
    </row>
    <row r="6" spans="1:28" x14ac:dyDescent="0.25">
      <c r="A6" s="1"/>
      <c r="B6" s="70" t="s">
        <v>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31"/>
      <c r="Y6" s="31"/>
      <c r="Z6" s="31"/>
      <c r="AA6" s="31"/>
      <c r="AB6" s="31"/>
    </row>
    <row r="7" spans="1:28" x14ac:dyDescent="0.25">
      <c r="A7" s="1"/>
      <c r="B7" s="70" t="s">
        <v>550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31"/>
      <c r="Y7" s="31"/>
      <c r="Z7" s="31"/>
      <c r="AA7" s="31"/>
      <c r="AB7" s="31"/>
    </row>
    <row r="8" spans="1:28" x14ac:dyDescent="0.25">
      <c r="A8" s="1"/>
      <c r="B8" s="70" t="s">
        <v>5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31"/>
      <c r="Y8" s="31"/>
      <c r="Z8" s="31"/>
      <c r="AA8" s="31"/>
      <c r="AB8" s="31"/>
    </row>
    <row r="9" spans="1:28" s="32" customFormat="1" x14ac:dyDescent="0.25">
      <c r="A9" s="30"/>
      <c r="B9" s="73">
        <v>44683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31"/>
      <c r="Y9" s="31"/>
      <c r="Z9" s="31"/>
      <c r="AA9" s="31"/>
      <c r="AB9" s="31"/>
    </row>
    <row r="10" spans="1:28" ht="6.75" customHeight="1" x14ac:dyDescent="0.25">
      <c r="A10" s="1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8"/>
      <c r="Q10" s="10"/>
      <c r="R10" s="10"/>
      <c r="S10" s="10"/>
      <c r="T10" s="8"/>
      <c r="U10" s="10"/>
      <c r="V10" s="10"/>
      <c r="W10" s="10"/>
      <c r="X10" s="31"/>
      <c r="Y10" s="31"/>
      <c r="Z10" s="31"/>
      <c r="AA10" s="31"/>
      <c r="AB10" s="31"/>
    </row>
    <row r="11" spans="1:28" ht="45" x14ac:dyDescent="0.25">
      <c r="A11" s="13"/>
      <c r="B11" s="38" t="s">
        <v>6</v>
      </c>
      <c r="C11" s="39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0" t="s">
        <v>12</v>
      </c>
      <c r="I11" s="40" t="s">
        <v>13</v>
      </c>
      <c r="J11" s="40" t="s">
        <v>14</v>
      </c>
      <c r="K11" s="40" t="s">
        <v>15</v>
      </c>
      <c r="L11" s="40" t="s">
        <v>16</v>
      </c>
      <c r="M11" s="40" t="s">
        <v>17</v>
      </c>
      <c r="N11" s="40" t="s">
        <v>18</v>
      </c>
      <c r="O11" s="40" t="s">
        <v>19</v>
      </c>
      <c r="P11" s="61" t="s">
        <v>20</v>
      </c>
      <c r="Q11" s="40" t="s">
        <v>21</v>
      </c>
      <c r="R11" s="40" t="s">
        <v>22</v>
      </c>
      <c r="S11" s="40" t="s">
        <v>23</v>
      </c>
      <c r="T11" s="61" t="s">
        <v>24</v>
      </c>
      <c r="U11" s="40" t="s">
        <v>25</v>
      </c>
      <c r="V11" s="40" t="s">
        <v>26</v>
      </c>
      <c r="W11" s="41" t="s">
        <v>27</v>
      </c>
      <c r="X11" s="33"/>
      <c r="Y11" s="33"/>
      <c r="Z11" s="33"/>
      <c r="AA11" s="33"/>
      <c r="AB11" s="33"/>
    </row>
    <row r="12" spans="1:28" x14ac:dyDescent="0.25">
      <c r="A12" s="14" t="s">
        <v>28</v>
      </c>
      <c r="B12" s="42" t="s">
        <v>545</v>
      </c>
      <c r="C12" s="15" t="s">
        <v>30</v>
      </c>
      <c r="D12" s="16">
        <f t="shared" ref="D12:O12" si="0">+D13+D247</f>
        <v>20850816000</v>
      </c>
      <c r="E12" s="16">
        <f t="shared" si="0"/>
        <v>0</v>
      </c>
      <c r="F12" s="16">
        <f t="shared" si="0"/>
        <v>543773915</v>
      </c>
      <c r="G12" s="16">
        <f t="shared" si="0"/>
        <v>21394589915</v>
      </c>
      <c r="H12" s="16">
        <f t="shared" si="0"/>
        <v>0</v>
      </c>
      <c r="I12" s="16">
        <f t="shared" si="0"/>
        <v>21394589915</v>
      </c>
      <c r="J12" s="16">
        <f t="shared" si="0"/>
        <v>999287957</v>
      </c>
      <c r="K12" s="16">
        <f t="shared" si="0"/>
        <v>13485171791</v>
      </c>
      <c r="L12" s="16">
        <f t="shared" si="0"/>
        <v>7909418124</v>
      </c>
      <c r="M12" s="16">
        <f t="shared" si="0"/>
        <v>1250736131</v>
      </c>
      <c r="N12" s="16">
        <f t="shared" si="0"/>
        <v>10722373892</v>
      </c>
      <c r="O12" s="16">
        <f t="shared" si="0"/>
        <v>2762797899</v>
      </c>
      <c r="P12" s="62">
        <f t="shared" ref="P12:P18" si="1">N12/I12*100</f>
        <v>50.117220917061921</v>
      </c>
      <c r="Q12" s="16">
        <f t="shared" ref="Q12:S12" si="2">+Q13+Q247</f>
        <v>1021116832</v>
      </c>
      <c r="R12" s="16">
        <f t="shared" si="2"/>
        <v>3513192902</v>
      </c>
      <c r="S12" s="16">
        <f t="shared" si="2"/>
        <v>7209180990</v>
      </c>
      <c r="T12" s="62">
        <f t="shared" ref="T12:T18" si="3">(R12/I12)*100</f>
        <v>16.420940602076502</v>
      </c>
      <c r="U12" s="16">
        <f t="shared" ref="U12:W12" si="4">+U13+U247</f>
        <v>1021116832</v>
      </c>
      <c r="V12" s="16">
        <f t="shared" si="4"/>
        <v>3513192902</v>
      </c>
      <c r="W12" s="43">
        <f t="shared" si="4"/>
        <v>0</v>
      </c>
      <c r="X12" s="34"/>
      <c r="Y12" s="34"/>
      <c r="Z12" s="34"/>
      <c r="AA12" s="34"/>
      <c r="AB12" s="34"/>
    </row>
    <row r="13" spans="1:28" x14ac:dyDescent="0.25">
      <c r="A13" s="14" t="s">
        <v>28</v>
      </c>
      <c r="B13" s="42" t="s">
        <v>31</v>
      </c>
      <c r="C13" s="15" t="s">
        <v>32</v>
      </c>
      <c r="D13" s="16">
        <f t="shared" ref="D13:O13" si="5">+D15+D56</f>
        <v>5287899000</v>
      </c>
      <c r="E13" s="16">
        <f t="shared" si="5"/>
        <v>0</v>
      </c>
      <c r="F13" s="16">
        <f t="shared" si="5"/>
        <v>0</v>
      </c>
      <c r="G13" s="16">
        <f t="shared" si="5"/>
        <v>5287899000</v>
      </c>
      <c r="H13" s="16">
        <f t="shared" si="5"/>
        <v>0</v>
      </c>
      <c r="I13" s="16">
        <f t="shared" si="5"/>
        <v>5287899000</v>
      </c>
      <c r="J13" s="16">
        <f t="shared" si="5"/>
        <v>297955652</v>
      </c>
      <c r="K13" s="16">
        <f t="shared" si="5"/>
        <v>1850923260</v>
      </c>
      <c r="L13" s="16">
        <f t="shared" si="5"/>
        <v>3436975740</v>
      </c>
      <c r="M13" s="16">
        <f t="shared" si="5"/>
        <v>261516859</v>
      </c>
      <c r="N13" s="16">
        <f t="shared" si="5"/>
        <v>1691357951</v>
      </c>
      <c r="O13" s="16">
        <f t="shared" si="5"/>
        <v>159565309</v>
      </c>
      <c r="P13" s="62">
        <f t="shared" si="1"/>
        <v>31.985443575983581</v>
      </c>
      <c r="Q13" s="16">
        <f t="shared" ref="Q13:S13" si="6">+Q15+Q56</f>
        <v>322421487</v>
      </c>
      <c r="R13" s="16">
        <f t="shared" si="6"/>
        <v>1301913118</v>
      </c>
      <c r="S13" s="16">
        <f t="shared" si="6"/>
        <v>389444833</v>
      </c>
      <c r="T13" s="62">
        <f t="shared" si="3"/>
        <v>24.620612420925589</v>
      </c>
      <c r="U13" s="16">
        <f t="shared" ref="U13:W13" si="7">+U15+U56</f>
        <v>322421487</v>
      </c>
      <c r="V13" s="16">
        <f t="shared" si="7"/>
        <v>1301913118</v>
      </c>
      <c r="W13" s="43">
        <f t="shared" si="7"/>
        <v>0</v>
      </c>
      <c r="X13" s="34"/>
      <c r="Y13" s="34"/>
      <c r="Z13" s="34"/>
      <c r="AA13" s="34"/>
      <c r="AB13" s="34"/>
    </row>
    <row r="14" spans="1:28" x14ac:dyDescent="0.25">
      <c r="A14" s="14"/>
      <c r="B14" s="42" t="s">
        <v>33</v>
      </c>
      <c r="C14" s="15" t="s">
        <v>34</v>
      </c>
      <c r="D14" s="16">
        <f t="shared" ref="D14:O14" si="8">+D15+D56</f>
        <v>5287899000</v>
      </c>
      <c r="E14" s="16">
        <f t="shared" si="8"/>
        <v>0</v>
      </c>
      <c r="F14" s="16">
        <f t="shared" si="8"/>
        <v>0</v>
      </c>
      <c r="G14" s="16">
        <f t="shared" si="8"/>
        <v>5287899000</v>
      </c>
      <c r="H14" s="16">
        <f t="shared" si="8"/>
        <v>0</v>
      </c>
      <c r="I14" s="16">
        <f t="shared" si="8"/>
        <v>5287899000</v>
      </c>
      <c r="J14" s="16">
        <f t="shared" si="8"/>
        <v>297955652</v>
      </c>
      <c r="K14" s="16">
        <f t="shared" si="8"/>
        <v>1850923260</v>
      </c>
      <c r="L14" s="16">
        <f t="shared" si="8"/>
        <v>3436975740</v>
      </c>
      <c r="M14" s="16">
        <f t="shared" si="8"/>
        <v>261516859</v>
      </c>
      <c r="N14" s="16">
        <f t="shared" si="8"/>
        <v>1691357951</v>
      </c>
      <c r="O14" s="16">
        <f t="shared" si="8"/>
        <v>159565309</v>
      </c>
      <c r="P14" s="62">
        <f t="shared" si="1"/>
        <v>31.985443575983581</v>
      </c>
      <c r="Q14" s="16">
        <f t="shared" ref="Q14:S14" si="9">+Q15+Q56</f>
        <v>322421487</v>
      </c>
      <c r="R14" s="16">
        <f t="shared" si="9"/>
        <v>1301913118</v>
      </c>
      <c r="S14" s="16">
        <f t="shared" si="9"/>
        <v>389444833</v>
      </c>
      <c r="T14" s="62">
        <f t="shared" si="3"/>
        <v>24.620612420925589</v>
      </c>
      <c r="U14" s="16">
        <f t="shared" ref="U14:W14" si="10">+U15+U56</f>
        <v>322421487</v>
      </c>
      <c r="V14" s="16">
        <f t="shared" si="10"/>
        <v>1301913118</v>
      </c>
      <c r="W14" s="43">
        <f t="shared" si="10"/>
        <v>0</v>
      </c>
      <c r="X14" s="34"/>
      <c r="Y14" s="34"/>
      <c r="Z14" s="34"/>
      <c r="AA14" s="34"/>
      <c r="AB14" s="34"/>
    </row>
    <row r="15" spans="1:28" x14ac:dyDescent="0.25">
      <c r="A15" s="14" t="s">
        <v>28</v>
      </c>
      <c r="B15" s="44" t="s">
        <v>29</v>
      </c>
      <c r="C15" s="17" t="s">
        <v>35</v>
      </c>
      <c r="D15" s="16">
        <f t="shared" ref="D15:O15" si="11">+D16</f>
        <v>4128321000</v>
      </c>
      <c r="E15" s="16">
        <f t="shared" si="11"/>
        <v>0</v>
      </c>
      <c r="F15" s="16">
        <f t="shared" si="11"/>
        <v>0</v>
      </c>
      <c r="G15" s="16">
        <f t="shared" si="11"/>
        <v>4128321000</v>
      </c>
      <c r="H15" s="16">
        <f t="shared" si="11"/>
        <v>0</v>
      </c>
      <c r="I15" s="16">
        <f t="shared" si="11"/>
        <v>4128321000</v>
      </c>
      <c r="J15" s="16">
        <f t="shared" si="11"/>
        <v>258768933</v>
      </c>
      <c r="K15" s="16">
        <f t="shared" si="11"/>
        <v>1073032945</v>
      </c>
      <c r="L15" s="16">
        <f t="shared" si="11"/>
        <v>3055288055</v>
      </c>
      <c r="M15" s="16">
        <f t="shared" si="11"/>
        <v>254191142</v>
      </c>
      <c r="N15" s="16">
        <f t="shared" si="11"/>
        <v>1068454361</v>
      </c>
      <c r="O15" s="16">
        <f t="shared" si="11"/>
        <v>4578584</v>
      </c>
      <c r="P15" s="62">
        <f t="shared" si="1"/>
        <v>25.881087274947856</v>
      </c>
      <c r="Q15" s="16">
        <f t="shared" ref="Q15:S15" si="12">+Q16</f>
        <v>254191142</v>
      </c>
      <c r="R15" s="16">
        <f t="shared" si="12"/>
        <v>1068454361</v>
      </c>
      <c r="S15" s="16">
        <f t="shared" si="12"/>
        <v>0</v>
      </c>
      <c r="T15" s="62">
        <f t="shared" si="3"/>
        <v>25.881087274947856</v>
      </c>
      <c r="U15" s="16">
        <f t="shared" ref="U15:W15" si="13">+U16</f>
        <v>254191142</v>
      </c>
      <c r="V15" s="16">
        <f t="shared" si="13"/>
        <v>1068454361</v>
      </c>
      <c r="W15" s="43">
        <f t="shared" si="13"/>
        <v>0</v>
      </c>
      <c r="X15" s="34"/>
      <c r="Y15" s="34"/>
      <c r="Z15" s="34"/>
      <c r="AA15" s="34"/>
      <c r="AB15" s="34"/>
    </row>
    <row r="16" spans="1:28" x14ac:dyDescent="0.25">
      <c r="A16" s="14"/>
      <c r="B16" s="45" t="s">
        <v>36</v>
      </c>
      <c r="C16" s="17" t="s">
        <v>37</v>
      </c>
      <c r="D16" s="16">
        <f t="shared" ref="D16:O16" si="14">+D17+D33+D51</f>
        <v>4128321000</v>
      </c>
      <c r="E16" s="16">
        <f t="shared" si="14"/>
        <v>0</v>
      </c>
      <c r="F16" s="16">
        <f t="shared" si="14"/>
        <v>0</v>
      </c>
      <c r="G16" s="16">
        <f t="shared" si="14"/>
        <v>4128321000</v>
      </c>
      <c r="H16" s="16">
        <f t="shared" si="14"/>
        <v>0</v>
      </c>
      <c r="I16" s="16">
        <f t="shared" si="14"/>
        <v>4128321000</v>
      </c>
      <c r="J16" s="16">
        <f t="shared" si="14"/>
        <v>258768933</v>
      </c>
      <c r="K16" s="16">
        <f t="shared" si="14"/>
        <v>1073032945</v>
      </c>
      <c r="L16" s="16">
        <f t="shared" si="14"/>
        <v>3055288055</v>
      </c>
      <c r="M16" s="16">
        <f t="shared" si="14"/>
        <v>254191142</v>
      </c>
      <c r="N16" s="16">
        <f t="shared" si="14"/>
        <v>1068454361</v>
      </c>
      <c r="O16" s="16">
        <f t="shared" si="14"/>
        <v>4578584</v>
      </c>
      <c r="P16" s="62">
        <f t="shared" si="1"/>
        <v>25.881087274947856</v>
      </c>
      <c r="Q16" s="16">
        <f t="shared" ref="Q16:S16" si="15">+Q17+Q33+Q51</f>
        <v>254191142</v>
      </c>
      <c r="R16" s="16">
        <f t="shared" si="15"/>
        <v>1068454361</v>
      </c>
      <c r="S16" s="16">
        <f t="shared" si="15"/>
        <v>0</v>
      </c>
      <c r="T16" s="62">
        <f t="shared" si="3"/>
        <v>25.881087274947856</v>
      </c>
      <c r="U16" s="16">
        <f t="shared" ref="U16:W16" si="16">+U17+U33+U51</f>
        <v>254191142</v>
      </c>
      <c r="V16" s="16">
        <f t="shared" si="16"/>
        <v>1068454361</v>
      </c>
      <c r="W16" s="43">
        <f t="shared" si="16"/>
        <v>0</v>
      </c>
      <c r="X16" s="34"/>
      <c r="Y16" s="34"/>
      <c r="Z16" s="34"/>
      <c r="AA16" s="34"/>
      <c r="AB16" s="34"/>
    </row>
    <row r="17" spans="1:28" x14ac:dyDescent="0.25">
      <c r="A17" s="14"/>
      <c r="B17" s="45" t="s">
        <v>38</v>
      </c>
      <c r="C17" s="17" t="s">
        <v>39</v>
      </c>
      <c r="D17" s="16">
        <f t="shared" ref="D17:O17" si="17">+D18+D30</f>
        <v>3049684000</v>
      </c>
      <c r="E17" s="16">
        <f t="shared" si="17"/>
        <v>-2043656</v>
      </c>
      <c r="F17" s="16">
        <f t="shared" si="17"/>
        <v>-28657645</v>
      </c>
      <c r="G17" s="16">
        <f t="shared" si="17"/>
        <v>3021026355</v>
      </c>
      <c r="H17" s="16">
        <f t="shared" si="17"/>
        <v>0</v>
      </c>
      <c r="I17" s="16">
        <f t="shared" si="17"/>
        <v>3021026355</v>
      </c>
      <c r="J17" s="16">
        <f t="shared" si="17"/>
        <v>198869761</v>
      </c>
      <c r="K17" s="16">
        <f t="shared" si="17"/>
        <v>800268973</v>
      </c>
      <c r="L17" s="16">
        <f t="shared" si="17"/>
        <v>2220757382</v>
      </c>
      <c r="M17" s="16">
        <f t="shared" si="17"/>
        <v>196813628</v>
      </c>
      <c r="N17" s="16">
        <f t="shared" si="17"/>
        <v>798212840</v>
      </c>
      <c r="O17" s="16">
        <f t="shared" si="17"/>
        <v>2056133</v>
      </c>
      <c r="P17" s="62">
        <f t="shared" si="1"/>
        <v>26.421909185893217</v>
      </c>
      <c r="Q17" s="16">
        <f t="shared" ref="Q17:S17" si="18">+Q18+Q30</f>
        <v>196813628</v>
      </c>
      <c r="R17" s="16">
        <f t="shared" si="18"/>
        <v>798212840</v>
      </c>
      <c r="S17" s="16">
        <f t="shared" si="18"/>
        <v>0</v>
      </c>
      <c r="T17" s="62">
        <f t="shared" si="3"/>
        <v>26.421909185893217</v>
      </c>
      <c r="U17" s="16">
        <f t="shared" ref="U17:W17" si="19">+U18+U30</f>
        <v>196813628</v>
      </c>
      <c r="V17" s="16">
        <f t="shared" si="19"/>
        <v>798212840</v>
      </c>
      <c r="W17" s="43">
        <f t="shared" si="19"/>
        <v>0</v>
      </c>
      <c r="X17" s="34"/>
      <c r="Y17" s="34"/>
      <c r="Z17" s="34"/>
      <c r="AA17" s="34"/>
      <c r="AB17" s="34"/>
    </row>
    <row r="18" spans="1:28" x14ac:dyDescent="0.25">
      <c r="A18" s="14"/>
      <c r="B18" s="45" t="s">
        <v>40</v>
      </c>
      <c r="C18" s="17" t="s">
        <v>41</v>
      </c>
      <c r="D18" s="16">
        <f t="shared" ref="D18:O18" si="20">+D19+D20+D21+D22+D23+D24+D25+D26+D29</f>
        <v>3037761000</v>
      </c>
      <c r="E18" s="16">
        <f t="shared" si="20"/>
        <v>-2043656</v>
      </c>
      <c r="F18" s="16">
        <f t="shared" si="20"/>
        <v>-28657645</v>
      </c>
      <c r="G18" s="16">
        <f t="shared" si="20"/>
        <v>3009103355</v>
      </c>
      <c r="H18" s="16">
        <f t="shared" si="20"/>
        <v>0</v>
      </c>
      <c r="I18" s="16">
        <f t="shared" si="20"/>
        <v>3009103355</v>
      </c>
      <c r="J18" s="16">
        <f t="shared" si="20"/>
        <v>198097865</v>
      </c>
      <c r="K18" s="16">
        <f t="shared" si="20"/>
        <v>797267431</v>
      </c>
      <c r="L18" s="16">
        <f t="shared" si="20"/>
        <v>2211835924</v>
      </c>
      <c r="M18" s="16">
        <f t="shared" si="20"/>
        <v>196041732</v>
      </c>
      <c r="N18" s="16">
        <f t="shared" si="20"/>
        <v>795211298</v>
      </c>
      <c r="O18" s="16">
        <f t="shared" si="20"/>
        <v>2056133</v>
      </c>
      <c r="P18" s="62">
        <f t="shared" si="1"/>
        <v>26.426852260779192</v>
      </c>
      <c r="Q18" s="16">
        <f t="shared" ref="Q18:S18" si="21">+Q19+Q20+Q21+Q22+Q23+Q24+Q25+Q26+Q29</f>
        <v>196041732</v>
      </c>
      <c r="R18" s="16">
        <f t="shared" si="21"/>
        <v>795211298</v>
      </c>
      <c r="S18" s="16">
        <f t="shared" si="21"/>
        <v>0</v>
      </c>
      <c r="T18" s="62">
        <f t="shared" si="3"/>
        <v>26.426852260779192</v>
      </c>
      <c r="U18" s="16">
        <f t="shared" ref="U18:W18" si="22">+U19+U20+U21+U22+U23+U24+U25+U26+U29</f>
        <v>196041732</v>
      </c>
      <c r="V18" s="16">
        <f t="shared" si="22"/>
        <v>795211298</v>
      </c>
      <c r="W18" s="43">
        <f t="shared" si="22"/>
        <v>0</v>
      </c>
      <c r="X18" s="34"/>
      <c r="Y18" s="34"/>
      <c r="Z18" s="34"/>
      <c r="AA18" s="34"/>
      <c r="AB18" s="34"/>
    </row>
    <row r="19" spans="1:28" x14ac:dyDescent="0.25">
      <c r="A19" s="1"/>
      <c r="B19" s="46" t="s">
        <v>42</v>
      </c>
      <c r="C19" s="18" t="s">
        <v>43</v>
      </c>
      <c r="D19" s="19">
        <v>1568271000</v>
      </c>
      <c r="E19" s="20">
        <v>0</v>
      </c>
      <c r="F19" s="20">
        <v>0</v>
      </c>
      <c r="G19" s="19">
        <v>1568271000</v>
      </c>
      <c r="H19" s="20">
        <v>0</v>
      </c>
      <c r="I19" s="20">
        <v>1568271000</v>
      </c>
      <c r="J19" s="20">
        <v>130351788</v>
      </c>
      <c r="K19" s="20">
        <v>502219439</v>
      </c>
      <c r="L19" s="20">
        <v>1066051561</v>
      </c>
      <c r="M19" s="20">
        <v>130351788</v>
      </c>
      <c r="N19" s="20">
        <v>502219439</v>
      </c>
      <c r="O19" s="20">
        <v>0</v>
      </c>
      <c r="P19" s="63">
        <v>32.020000000000003</v>
      </c>
      <c r="Q19" s="20">
        <v>130351788</v>
      </c>
      <c r="R19" s="20">
        <v>502219439</v>
      </c>
      <c r="S19" s="20">
        <v>0</v>
      </c>
      <c r="T19" s="63">
        <v>32.020000000000003</v>
      </c>
      <c r="U19" s="20">
        <v>130351788</v>
      </c>
      <c r="V19" s="20">
        <v>502219439</v>
      </c>
      <c r="W19" s="47">
        <v>0</v>
      </c>
      <c r="X19" s="31"/>
      <c r="Y19" s="31"/>
      <c r="Z19" s="31"/>
      <c r="AA19" s="31"/>
      <c r="AB19" s="31"/>
    </row>
    <row r="20" spans="1:28" ht="30" x14ac:dyDescent="0.25">
      <c r="A20" s="1"/>
      <c r="B20" s="46" t="s">
        <v>44</v>
      </c>
      <c r="C20" s="18" t="s">
        <v>45</v>
      </c>
      <c r="D20" s="19">
        <v>26882000</v>
      </c>
      <c r="E20" s="20">
        <v>0</v>
      </c>
      <c r="F20" s="20">
        <v>0</v>
      </c>
      <c r="G20" s="19">
        <v>26882000</v>
      </c>
      <c r="H20" s="20">
        <v>0</v>
      </c>
      <c r="I20" s="20">
        <v>26882000</v>
      </c>
      <c r="J20" s="20">
        <v>822165</v>
      </c>
      <c r="K20" s="20">
        <v>2039512</v>
      </c>
      <c r="L20" s="20">
        <v>24842488</v>
      </c>
      <c r="M20" s="20">
        <v>822165</v>
      </c>
      <c r="N20" s="20">
        <v>2039512</v>
      </c>
      <c r="O20" s="20">
        <v>0</v>
      </c>
      <c r="P20" s="63">
        <v>7.59</v>
      </c>
      <c r="Q20" s="20">
        <v>822165</v>
      </c>
      <c r="R20" s="20">
        <v>2039512</v>
      </c>
      <c r="S20" s="20">
        <v>0</v>
      </c>
      <c r="T20" s="63">
        <v>7.59</v>
      </c>
      <c r="U20" s="20">
        <v>822165</v>
      </c>
      <c r="V20" s="20">
        <v>2039512</v>
      </c>
      <c r="W20" s="47">
        <v>0</v>
      </c>
      <c r="X20" s="31"/>
      <c r="Y20" s="31"/>
      <c r="Z20" s="31"/>
      <c r="AA20" s="31"/>
      <c r="AB20" s="31"/>
    </row>
    <row r="21" spans="1:28" ht="15.75" customHeight="1" x14ac:dyDescent="0.25">
      <c r="A21" s="1"/>
      <c r="B21" s="46" t="s">
        <v>46</v>
      </c>
      <c r="C21" s="18" t="s">
        <v>47</v>
      </c>
      <c r="D21" s="19">
        <v>212987000</v>
      </c>
      <c r="E21" s="20">
        <v>0</v>
      </c>
      <c r="F21" s="20">
        <v>0</v>
      </c>
      <c r="G21" s="19">
        <v>212987000</v>
      </c>
      <c r="H21" s="20">
        <v>0</v>
      </c>
      <c r="I21" s="20">
        <v>212987000</v>
      </c>
      <c r="J21" s="20">
        <v>16553334</v>
      </c>
      <c r="K21" s="20">
        <v>67194028</v>
      </c>
      <c r="L21" s="20">
        <v>145792972</v>
      </c>
      <c r="M21" s="20">
        <v>16553334</v>
      </c>
      <c r="N21" s="20">
        <v>67194028</v>
      </c>
      <c r="O21" s="20">
        <v>0</v>
      </c>
      <c r="P21" s="63">
        <v>31.55</v>
      </c>
      <c r="Q21" s="20">
        <v>16553334</v>
      </c>
      <c r="R21" s="20">
        <v>67194028</v>
      </c>
      <c r="S21" s="20">
        <v>0</v>
      </c>
      <c r="T21" s="63">
        <v>31.55</v>
      </c>
      <c r="U21" s="20">
        <v>16553334</v>
      </c>
      <c r="V21" s="20">
        <v>67194028</v>
      </c>
      <c r="W21" s="47">
        <v>0</v>
      </c>
      <c r="X21" s="31"/>
      <c r="Y21" s="31"/>
      <c r="Z21" s="31"/>
      <c r="AA21" s="31"/>
      <c r="AB21" s="31"/>
    </row>
    <row r="22" spans="1:28" ht="15.75" customHeight="1" x14ac:dyDescent="0.25">
      <c r="A22" s="1"/>
      <c r="B22" s="46" t="s">
        <v>48</v>
      </c>
      <c r="C22" s="18" t="s">
        <v>49</v>
      </c>
      <c r="D22" s="19">
        <v>1662000</v>
      </c>
      <c r="E22" s="20">
        <v>0</v>
      </c>
      <c r="F22" s="20">
        <v>0</v>
      </c>
      <c r="G22" s="19">
        <v>1662000</v>
      </c>
      <c r="H22" s="20">
        <v>0</v>
      </c>
      <c r="I22" s="20">
        <v>1662000</v>
      </c>
      <c r="J22" s="20">
        <v>145498</v>
      </c>
      <c r="K22" s="20">
        <v>552442</v>
      </c>
      <c r="L22" s="20">
        <v>1109558</v>
      </c>
      <c r="M22" s="20">
        <v>145498</v>
      </c>
      <c r="N22" s="20">
        <v>552442</v>
      </c>
      <c r="O22" s="20">
        <v>0</v>
      </c>
      <c r="P22" s="63">
        <v>33.24</v>
      </c>
      <c r="Q22" s="20">
        <v>145498</v>
      </c>
      <c r="R22" s="20">
        <v>552442</v>
      </c>
      <c r="S22" s="20">
        <v>0</v>
      </c>
      <c r="T22" s="63">
        <v>33.24</v>
      </c>
      <c r="U22" s="20">
        <v>145498</v>
      </c>
      <c r="V22" s="20">
        <v>552442</v>
      </c>
      <c r="W22" s="47">
        <v>0</v>
      </c>
      <c r="X22" s="31"/>
      <c r="Y22" s="31"/>
      <c r="Z22" s="31"/>
      <c r="AA22" s="31"/>
      <c r="AB22" s="31"/>
    </row>
    <row r="23" spans="1:28" ht="15.75" customHeight="1" x14ac:dyDescent="0.25">
      <c r="A23" s="1"/>
      <c r="B23" s="46" t="s">
        <v>50</v>
      </c>
      <c r="C23" s="18" t="s">
        <v>51</v>
      </c>
      <c r="D23" s="20">
        <v>2676000</v>
      </c>
      <c r="E23" s="20">
        <v>0</v>
      </c>
      <c r="F23" s="20">
        <v>0</v>
      </c>
      <c r="G23" s="20">
        <v>2676000</v>
      </c>
      <c r="H23" s="20">
        <v>0</v>
      </c>
      <c r="I23" s="20">
        <v>2676000</v>
      </c>
      <c r="J23" s="20">
        <v>234344</v>
      </c>
      <c r="K23" s="20">
        <v>937376</v>
      </c>
      <c r="L23" s="20">
        <v>1738624</v>
      </c>
      <c r="M23" s="20">
        <v>234344</v>
      </c>
      <c r="N23" s="20">
        <v>937376</v>
      </c>
      <c r="O23" s="20">
        <v>0</v>
      </c>
      <c r="P23" s="63">
        <v>35.03</v>
      </c>
      <c r="Q23" s="20">
        <v>234344</v>
      </c>
      <c r="R23" s="20">
        <v>937376</v>
      </c>
      <c r="S23" s="20">
        <v>0</v>
      </c>
      <c r="T23" s="63">
        <v>35.03</v>
      </c>
      <c r="U23" s="20">
        <v>234344</v>
      </c>
      <c r="V23" s="20">
        <v>937376</v>
      </c>
      <c r="W23" s="47">
        <v>0</v>
      </c>
      <c r="X23" s="31"/>
      <c r="Y23" s="31"/>
      <c r="Z23" s="31"/>
      <c r="AA23" s="31"/>
      <c r="AB23" s="31"/>
    </row>
    <row r="24" spans="1:28" ht="15.75" customHeight="1" x14ac:dyDescent="0.25">
      <c r="A24" s="1"/>
      <c r="B24" s="46" t="s">
        <v>52</v>
      </c>
      <c r="C24" s="18" t="s">
        <v>53</v>
      </c>
      <c r="D24" s="20">
        <v>258134000</v>
      </c>
      <c r="E24" s="20">
        <v>0</v>
      </c>
      <c r="F24" s="20">
        <v>0</v>
      </c>
      <c r="G24" s="20">
        <v>258134000</v>
      </c>
      <c r="H24" s="20">
        <v>0</v>
      </c>
      <c r="I24" s="20">
        <v>258134000</v>
      </c>
      <c r="J24" s="20">
        <v>0</v>
      </c>
      <c r="K24" s="20">
        <v>0</v>
      </c>
      <c r="L24" s="20">
        <v>258134000</v>
      </c>
      <c r="M24" s="20">
        <v>0</v>
      </c>
      <c r="N24" s="20">
        <v>0</v>
      </c>
      <c r="O24" s="20">
        <v>0</v>
      </c>
      <c r="P24" s="63">
        <v>0</v>
      </c>
      <c r="Q24" s="20">
        <v>0</v>
      </c>
      <c r="R24" s="20">
        <v>0</v>
      </c>
      <c r="S24" s="20">
        <v>0</v>
      </c>
      <c r="T24" s="63">
        <v>0</v>
      </c>
      <c r="U24" s="20">
        <v>0</v>
      </c>
      <c r="V24" s="20">
        <v>0</v>
      </c>
      <c r="W24" s="47">
        <v>0</v>
      </c>
      <c r="X24" s="31"/>
      <c r="Y24" s="31"/>
      <c r="Z24" s="31"/>
      <c r="AA24" s="31"/>
      <c r="AB24" s="31"/>
    </row>
    <row r="25" spans="1:28" ht="15.75" customHeight="1" x14ac:dyDescent="0.25">
      <c r="A25" s="1"/>
      <c r="B25" s="46" t="s">
        <v>54</v>
      </c>
      <c r="C25" s="18" t="s">
        <v>55</v>
      </c>
      <c r="D25" s="20">
        <v>52835000</v>
      </c>
      <c r="E25" s="20">
        <v>0</v>
      </c>
      <c r="F25" s="20">
        <v>0</v>
      </c>
      <c r="G25" s="20">
        <v>52835000</v>
      </c>
      <c r="H25" s="20">
        <v>0</v>
      </c>
      <c r="I25" s="20">
        <v>52835000</v>
      </c>
      <c r="J25" s="20">
        <v>304986</v>
      </c>
      <c r="K25" s="20">
        <v>25856741</v>
      </c>
      <c r="L25" s="20">
        <v>26978259</v>
      </c>
      <c r="M25" s="20">
        <v>0</v>
      </c>
      <c r="N25" s="20">
        <v>25551755</v>
      </c>
      <c r="O25" s="20">
        <v>304986</v>
      </c>
      <c r="P25" s="63">
        <v>48.36</v>
      </c>
      <c r="Q25" s="20">
        <v>0</v>
      </c>
      <c r="R25" s="20">
        <v>25551755</v>
      </c>
      <c r="S25" s="20">
        <v>0</v>
      </c>
      <c r="T25" s="63">
        <v>48.36</v>
      </c>
      <c r="U25" s="20">
        <v>0</v>
      </c>
      <c r="V25" s="20">
        <v>25551755</v>
      </c>
      <c r="W25" s="47">
        <v>0</v>
      </c>
      <c r="X25" s="31"/>
      <c r="Y25" s="31"/>
      <c r="Z25" s="31"/>
      <c r="AA25" s="31"/>
      <c r="AB25" s="31"/>
    </row>
    <row r="26" spans="1:28" ht="15.75" customHeight="1" x14ac:dyDescent="0.25">
      <c r="A26" s="21"/>
      <c r="B26" s="45" t="s">
        <v>56</v>
      </c>
      <c r="C26" s="17" t="s">
        <v>57</v>
      </c>
      <c r="D26" s="22">
        <f t="shared" ref="D26:O26" si="23">+D27+D28</f>
        <v>344131000</v>
      </c>
      <c r="E26" s="22">
        <f t="shared" si="23"/>
        <v>-2043656</v>
      </c>
      <c r="F26" s="22">
        <f t="shared" si="23"/>
        <v>-28657645</v>
      </c>
      <c r="G26" s="22">
        <f t="shared" si="23"/>
        <v>315473355</v>
      </c>
      <c r="H26" s="22">
        <f t="shared" si="23"/>
        <v>0</v>
      </c>
      <c r="I26" s="22">
        <f t="shared" si="23"/>
        <v>315473355</v>
      </c>
      <c r="J26" s="22">
        <f t="shared" si="23"/>
        <v>9311403</v>
      </c>
      <c r="K26" s="22">
        <f t="shared" si="23"/>
        <v>33030384</v>
      </c>
      <c r="L26" s="22">
        <f t="shared" si="23"/>
        <v>282442971</v>
      </c>
      <c r="M26" s="22">
        <f t="shared" si="23"/>
        <v>7560256</v>
      </c>
      <c r="N26" s="22">
        <f t="shared" si="23"/>
        <v>31279237</v>
      </c>
      <c r="O26" s="22">
        <f t="shared" si="23"/>
        <v>1751147</v>
      </c>
      <c r="P26" s="62">
        <f>N26/I26*100</f>
        <v>9.9150170701421043</v>
      </c>
      <c r="Q26" s="22">
        <f t="shared" ref="Q26:S26" si="24">+Q27+Q28</f>
        <v>7560256</v>
      </c>
      <c r="R26" s="22">
        <f t="shared" si="24"/>
        <v>31279237</v>
      </c>
      <c r="S26" s="22">
        <f t="shared" si="24"/>
        <v>0</v>
      </c>
      <c r="T26" s="62">
        <f>(R26/I26)*100</f>
        <v>9.9150170701421043</v>
      </c>
      <c r="U26" s="22">
        <f t="shared" ref="U26:W26" si="25">+U27+U28</f>
        <v>7560256</v>
      </c>
      <c r="V26" s="22">
        <f t="shared" si="25"/>
        <v>31279237</v>
      </c>
      <c r="W26" s="48">
        <f t="shared" si="25"/>
        <v>0</v>
      </c>
      <c r="X26" s="35"/>
      <c r="Y26" s="35"/>
      <c r="Z26" s="35"/>
      <c r="AA26" s="35"/>
      <c r="AB26" s="35"/>
    </row>
    <row r="27" spans="1:28" ht="15.75" customHeight="1" x14ac:dyDescent="0.25">
      <c r="A27" s="1"/>
      <c r="B27" s="46" t="s">
        <v>58</v>
      </c>
      <c r="C27" s="18" t="s">
        <v>59</v>
      </c>
      <c r="D27" s="20">
        <v>232522000</v>
      </c>
      <c r="E27" s="20">
        <v>-2043656</v>
      </c>
      <c r="F27" s="20">
        <v>-28657645</v>
      </c>
      <c r="G27" s="20">
        <v>203864355</v>
      </c>
      <c r="H27" s="20">
        <v>0</v>
      </c>
      <c r="I27" s="20">
        <v>203864355</v>
      </c>
      <c r="J27" s="20">
        <v>307584</v>
      </c>
      <c r="K27" s="20">
        <v>1009186</v>
      </c>
      <c r="L27" s="20">
        <v>202855169</v>
      </c>
      <c r="M27" s="20">
        <v>0</v>
      </c>
      <c r="N27" s="20">
        <v>701602</v>
      </c>
      <c r="O27" s="20">
        <v>307584</v>
      </c>
      <c r="P27" s="63">
        <v>0.34</v>
      </c>
      <c r="Q27" s="20">
        <v>0</v>
      </c>
      <c r="R27" s="20">
        <v>701602</v>
      </c>
      <c r="S27" s="20">
        <v>0</v>
      </c>
      <c r="T27" s="63">
        <v>0.34</v>
      </c>
      <c r="U27" s="20">
        <v>0</v>
      </c>
      <c r="V27" s="20">
        <v>701602</v>
      </c>
      <c r="W27" s="47">
        <v>0</v>
      </c>
      <c r="X27" s="31"/>
      <c r="Y27" s="31"/>
      <c r="Z27" s="31"/>
      <c r="AA27" s="31"/>
      <c r="AB27" s="31"/>
    </row>
    <row r="28" spans="1:28" ht="15.75" customHeight="1" x14ac:dyDescent="0.25">
      <c r="A28" s="1"/>
      <c r="B28" s="46" t="s">
        <v>60</v>
      </c>
      <c r="C28" s="18" t="s">
        <v>61</v>
      </c>
      <c r="D28" s="20">
        <v>111609000</v>
      </c>
      <c r="E28" s="20">
        <v>0</v>
      </c>
      <c r="F28" s="20">
        <v>0</v>
      </c>
      <c r="G28" s="20">
        <v>111609000</v>
      </c>
      <c r="H28" s="20">
        <v>0</v>
      </c>
      <c r="I28" s="20">
        <v>111609000</v>
      </c>
      <c r="J28" s="20">
        <v>9003819</v>
      </c>
      <c r="K28" s="20">
        <v>32021198</v>
      </c>
      <c r="L28" s="20">
        <v>79587802</v>
      </c>
      <c r="M28" s="20">
        <v>7560256</v>
      </c>
      <c r="N28" s="20">
        <v>30577635</v>
      </c>
      <c r="O28" s="20">
        <v>1443563</v>
      </c>
      <c r="P28" s="63">
        <v>27.4</v>
      </c>
      <c r="Q28" s="20">
        <v>7560256</v>
      </c>
      <c r="R28" s="20">
        <v>30577635</v>
      </c>
      <c r="S28" s="20">
        <v>0</v>
      </c>
      <c r="T28" s="63">
        <v>27.4</v>
      </c>
      <c r="U28" s="20">
        <v>7560256</v>
      </c>
      <c r="V28" s="20">
        <v>30577635</v>
      </c>
      <c r="W28" s="47">
        <v>0</v>
      </c>
      <c r="X28" s="31"/>
      <c r="Y28" s="31"/>
      <c r="Z28" s="31"/>
      <c r="AA28" s="31"/>
      <c r="AB28" s="31"/>
    </row>
    <row r="29" spans="1:28" ht="15.75" customHeight="1" x14ac:dyDescent="0.25">
      <c r="A29" s="1"/>
      <c r="B29" s="45" t="s">
        <v>62</v>
      </c>
      <c r="C29" s="17" t="s">
        <v>63</v>
      </c>
      <c r="D29" s="22">
        <v>570183000</v>
      </c>
      <c r="E29" s="22">
        <v>0</v>
      </c>
      <c r="F29" s="22">
        <v>0</v>
      </c>
      <c r="G29" s="22">
        <v>570183000</v>
      </c>
      <c r="H29" s="22">
        <v>0</v>
      </c>
      <c r="I29" s="22">
        <v>570183000</v>
      </c>
      <c r="J29" s="22">
        <v>40374347</v>
      </c>
      <c r="K29" s="22">
        <v>165437509</v>
      </c>
      <c r="L29" s="22">
        <v>404745491</v>
      </c>
      <c r="M29" s="22">
        <v>40374347</v>
      </c>
      <c r="N29" s="22">
        <v>165437509</v>
      </c>
      <c r="O29" s="22">
        <v>0</v>
      </c>
      <c r="P29" s="64">
        <v>29.01</v>
      </c>
      <c r="Q29" s="22">
        <v>40374347</v>
      </c>
      <c r="R29" s="22">
        <v>165437509</v>
      </c>
      <c r="S29" s="22">
        <v>0</v>
      </c>
      <c r="T29" s="64">
        <v>29.01</v>
      </c>
      <c r="U29" s="22">
        <v>40374347</v>
      </c>
      <c r="V29" s="22">
        <v>165437509</v>
      </c>
      <c r="W29" s="48">
        <v>0</v>
      </c>
      <c r="X29" s="35"/>
      <c r="Y29" s="35"/>
      <c r="Z29" s="35"/>
      <c r="AA29" s="35"/>
      <c r="AB29" s="35"/>
    </row>
    <row r="30" spans="1:28" ht="15.75" customHeight="1" x14ac:dyDescent="0.25">
      <c r="A30" s="23"/>
      <c r="B30" s="44" t="s">
        <v>64</v>
      </c>
      <c r="C30" s="17" t="s">
        <v>65</v>
      </c>
      <c r="D30" s="22">
        <f t="shared" ref="D30:O30" si="26">+D31</f>
        <v>11923000</v>
      </c>
      <c r="E30" s="22">
        <f t="shared" si="26"/>
        <v>0</v>
      </c>
      <c r="F30" s="22">
        <f t="shared" si="26"/>
        <v>0</v>
      </c>
      <c r="G30" s="22">
        <f t="shared" si="26"/>
        <v>11923000</v>
      </c>
      <c r="H30" s="22">
        <f t="shared" si="26"/>
        <v>0</v>
      </c>
      <c r="I30" s="22">
        <f t="shared" si="26"/>
        <v>11923000</v>
      </c>
      <c r="J30" s="22">
        <f t="shared" si="26"/>
        <v>771896</v>
      </c>
      <c r="K30" s="22">
        <f t="shared" si="26"/>
        <v>3001542</v>
      </c>
      <c r="L30" s="22">
        <f t="shared" si="26"/>
        <v>8921458</v>
      </c>
      <c r="M30" s="22">
        <f t="shared" si="26"/>
        <v>771896</v>
      </c>
      <c r="N30" s="22">
        <f t="shared" si="26"/>
        <v>3001542</v>
      </c>
      <c r="O30" s="22">
        <f t="shared" si="26"/>
        <v>0</v>
      </c>
      <c r="P30" s="62">
        <f t="shared" ref="P30:P31" si="27">N30/I30*100</f>
        <v>25.174385641197684</v>
      </c>
      <c r="Q30" s="22">
        <f t="shared" ref="Q30:S30" si="28">+Q31</f>
        <v>771896</v>
      </c>
      <c r="R30" s="22">
        <f t="shared" si="28"/>
        <v>3001542</v>
      </c>
      <c r="S30" s="22">
        <f t="shared" si="28"/>
        <v>0</v>
      </c>
      <c r="T30" s="62">
        <f t="shared" ref="T30:T31" si="29">(R30/I30)*100</f>
        <v>25.174385641197684</v>
      </c>
      <c r="U30" s="22">
        <f t="shared" ref="U30:W30" si="30">+U31</f>
        <v>771896</v>
      </c>
      <c r="V30" s="22">
        <f t="shared" si="30"/>
        <v>3001542</v>
      </c>
      <c r="W30" s="48">
        <f t="shared" si="30"/>
        <v>0</v>
      </c>
      <c r="X30" s="35"/>
      <c r="Y30" s="35"/>
      <c r="Z30" s="35"/>
      <c r="AA30" s="35"/>
      <c r="AB30" s="35"/>
    </row>
    <row r="31" spans="1:28" ht="15.75" customHeight="1" x14ac:dyDescent="0.25">
      <c r="A31" s="1"/>
      <c r="B31" s="45" t="s">
        <v>66</v>
      </c>
      <c r="C31" s="17" t="s">
        <v>67</v>
      </c>
      <c r="D31" s="22">
        <f t="shared" ref="D31:O31" si="31">+D32</f>
        <v>11923000</v>
      </c>
      <c r="E31" s="22">
        <f t="shared" si="31"/>
        <v>0</v>
      </c>
      <c r="F31" s="22">
        <f t="shared" si="31"/>
        <v>0</v>
      </c>
      <c r="G31" s="22">
        <f t="shared" si="31"/>
        <v>11923000</v>
      </c>
      <c r="H31" s="22">
        <f t="shared" si="31"/>
        <v>0</v>
      </c>
      <c r="I31" s="22">
        <f t="shared" si="31"/>
        <v>11923000</v>
      </c>
      <c r="J31" s="22">
        <f t="shared" si="31"/>
        <v>771896</v>
      </c>
      <c r="K31" s="22">
        <f t="shared" si="31"/>
        <v>3001542</v>
      </c>
      <c r="L31" s="22">
        <f t="shared" si="31"/>
        <v>8921458</v>
      </c>
      <c r="M31" s="22">
        <f t="shared" si="31"/>
        <v>771896</v>
      </c>
      <c r="N31" s="22">
        <f t="shared" si="31"/>
        <v>3001542</v>
      </c>
      <c r="O31" s="22">
        <f t="shared" si="31"/>
        <v>0</v>
      </c>
      <c r="P31" s="62">
        <f t="shared" si="27"/>
        <v>25.174385641197684</v>
      </c>
      <c r="Q31" s="22">
        <f t="shared" ref="Q31:S31" si="32">+Q32</f>
        <v>771896</v>
      </c>
      <c r="R31" s="22">
        <f t="shared" si="32"/>
        <v>3001542</v>
      </c>
      <c r="S31" s="22">
        <f t="shared" si="32"/>
        <v>0</v>
      </c>
      <c r="T31" s="62">
        <f t="shared" si="29"/>
        <v>25.174385641197684</v>
      </c>
      <c r="U31" s="22">
        <f t="shared" ref="U31:W31" si="33">+U32</f>
        <v>771896</v>
      </c>
      <c r="V31" s="22">
        <f t="shared" si="33"/>
        <v>3001542</v>
      </c>
      <c r="W31" s="48">
        <f t="shared" si="33"/>
        <v>0</v>
      </c>
      <c r="X31" s="35"/>
      <c r="Y31" s="35"/>
      <c r="Z31" s="35"/>
      <c r="AA31" s="35"/>
      <c r="AB31" s="35"/>
    </row>
    <row r="32" spans="1:28" ht="15.75" customHeight="1" x14ac:dyDescent="0.25">
      <c r="A32" s="1"/>
      <c r="B32" s="46" t="s">
        <v>68</v>
      </c>
      <c r="C32" s="18" t="s">
        <v>69</v>
      </c>
      <c r="D32" s="20">
        <v>11923000</v>
      </c>
      <c r="E32" s="20">
        <v>0</v>
      </c>
      <c r="F32" s="20">
        <v>0</v>
      </c>
      <c r="G32" s="20">
        <v>11923000</v>
      </c>
      <c r="H32" s="20">
        <v>0</v>
      </c>
      <c r="I32" s="20">
        <v>11923000</v>
      </c>
      <c r="J32" s="20">
        <v>771896</v>
      </c>
      <c r="K32" s="20">
        <v>3001542</v>
      </c>
      <c r="L32" s="20">
        <v>8921458</v>
      </c>
      <c r="M32" s="20">
        <v>771896</v>
      </c>
      <c r="N32" s="20">
        <v>3001542</v>
      </c>
      <c r="O32" s="20">
        <v>0</v>
      </c>
      <c r="P32" s="63">
        <v>25.17</v>
      </c>
      <c r="Q32" s="20">
        <v>771896</v>
      </c>
      <c r="R32" s="20">
        <v>3001542</v>
      </c>
      <c r="S32" s="20">
        <v>0</v>
      </c>
      <c r="T32" s="63">
        <v>25.17</v>
      </c>
      <c r="U32" s="20">
        <v>771896</v>
      </c>
      <c r="V32" s="20">
        <v>3001542</v>
      </c>
      <c r="W32" s="47">
        <v>0</v>
      </c>
      <c r="X32" s="31"/>
      <c r="Y32" s="31"/>
      <c r="Z32" s="31"/>
      <c r="AA32" s="31"/>
      <c r="AB32" s="31"/>
    </row>
    <row r="33" spans="1:28" ht="15.75" customHeight="1" x14ac:dyDescent="0.25">
      <c r="A33" s="14"/>
      <c r="B33" s="42" t="s">
        <v>70</v>
      </c>
      <c r="C33" s="15" t="s">
        <v>71</v>
      </c>
      <c r="D33" s="16">
        <f t="shared" ref="D33:O33" si="34">+D34+D37+D40+D43+D45+D47+D49</f>
        <v>1063307000</v>
      </c>
      <c r="E33" s="16">
        <f t="shared" si="34"/>
        <v>0</v>
      </c>
      <c r="F33" s="16">
        <f t="shared" si="34"/>
        <v>0</v>
      </c>
      <c r="G33" s="16">
        <f t="shared" si="34"/>
        <v>1063307000</v>
      </c>
      <c r="H33" s="16">
        <f t="shared" si="34"/>
        <v>0</v>
      </c>
      <c r="I33" s="16">
        <f t="shared" si="34"/>
        <v>1063307000</v>
      </c>
      <c r="J33" s="16">
        <f t="shared" si="34"/>
        <v>57118198</v>
      </c>
      <c r="K33" s="16">
        <f t="shared" si="34"/>
        <v>235089117</v>
      </c>
      <c r="L33" s="16">
        <f t="shared" si="34"/>
        <v>828217883</v>
      </c>
      <c r="M33" s="16">
        <f t="shared" si="34"/>
        <v>56803100</v>
      </c>
      <c r="N33" s="16">
        <f t="shared" si="34"/>
        <v>234773226</v>
      </c>
      <c r="O33" s="16">
        <f t="shared" si="34"/>
        <v>315891</v>
      </c>
      <c r="P33" s="62">
        <f t="shared" ref="P33:P34" si="35">N33/I33*100</f>
        <v>22.079533568386175</v>
      </c>
      <c r="Q33" s="16">
        <f t="shared" ref="Q33:W33" si="36">+Q34+Q37+Q40+Q43+Q45+Q47+Q49</f>
        <v>56803100</v>
      </c>
      <c r="R33" s="16">
        <f t="shared" si="36"/>
        <v>234773226</v>
      </c>
      <c r="S33" s="16">
        <f t="shared" si="36"/>
        <v>0</v>
      </c>
      <c r="T33" s="62">
        <f t="shared" si="36"/>
        <v>179.58521155732538</v>
      </c>
      <c r="U33" s="16">
        <f t="shared" si="36"/>
        <v>56803100</v>
      </c>
      <c r="V33" s="16">
        <f t="shared" si="36"/>
        <v>234773226</v>
      </c>
      <c r="W33" s="43">
        <f t="shared" si="36"/>
        <v>0</v>
      </c>
      <c r="X33" s="34"/>
      <c r="Y33" s="34"/>
      <c r="Z33" s="34"/>
      <c r="AA33" s="34"/>
      <c r="AB33" s="34"/>
    </row>
    <row r="34" spans="1:28" ht="30" x14ac:dyDescent="0.25">
      <c r="A34" s="23"/>
      <c r="B34" s="44" t="s">
        <v>72</v>
      </c>
      <c r="C34" s="17" t="s">
        <v>73</v>
      </c>
      <c r="D34" s="22">
        <f t="shared" ref="D34:O34" si="37">+D35+D36</f>
        <v>293173000</v>
      </c>
      <c r="E34" s="22">
        <f t="shared" si="37"/>
        <v>0</v>
      </c>
      <c r="F34" s="22">
        <f t="shared" si="37"/>
        <v>0</v>
      </c>
      <c r="G34" s="22">
        <f t="shared" si="37"/>
        <v>293173000</v>
      </c>
      <c r="H34" s="22">
        <f t="shared" si="37"/>
        <v>0</v>
      </c>
      <c r="I34" s="22">
        <f t="shared" si="37"/>
        <v>293173000</v>
      </c>
      <c r="J34" s="22">
        <f t="shared" si="37"/>
        <v>21718700</v>
      </c>
      <c r="K34" s="22">
        <f t="shared" si="37"/>
        <v>90325000</v>
      </c>
      <c r="L34" s="22">
        <f t="shared" si="37"/>
        <v>202848000</v>
      </c>
      <c r="M34" s="22">
        <f t="shared" si="37"/>
        <v>21718700</v>
      </c>
      <c r="N34" s="22">
        <f t="shared" si="37"/>
        <v>90325000</v>
      </c>
      <c r="O34" s="22">
        <f t="shared" si="37"/>
        <v>0</v>
      </c>
      <c r="P34" s="62">
        <f t="shared" si="35"/>
        <v>30.809453803726811</v>
      </c>
      <c r="Q34" s="22">
        <f t="shared" ref="Q34:S34" si="38">+Q35+Q36</f>
        <v>21718700</v>
      </c>
      <c r="R34" s="22">
        <f t="shared" si="38"/>
        <v>90325000</v>
      </c>
      <c r="S34" s="22">
        <f t="shared" si="38"/>
        <v>0</v>
      </c>
      <c r="T34" s="62">
        <f>(R34/I34)*100</f>
        <v>30.809453803726811</v>
      </c>
      <c r="U34" s="22">
        <f t="shared" ref="U34:W34" si="39">+U35+U36</f>
        <v>21718700</v>
      </c>
      <c r="V34" s="22">
        <f t="shared" si="39"/>
        <v>90325000</v>
      </c>
      <c r="W34" s="48">
        <f t="shared" si="39"/>
        <v>0</v>
      </c>
      <c r="X34" s="35"/>
      <c r="Y34" s="35"/>
      <c r="Z34" s="35"/>
      <c r="AA34" s="35"/>
      <c r="AB34" s="35"/>
    </row>
    <row r="35" spans="1:28" ht="30" x14ac:dyDescent="0.25">
      <c r="A35" s="1"/>
      <c r="B35" s="46" t="s">
        <v>74</v>
      </c>
      <c r="C35" s="18" t="s">
        <v>75</v>
      </c>
      <c r="D35" s="19">
        <v>181945000</v>
      </c>
      <c r="E35" s="20">
        <v>0</v>
      </c>
      <c r="F35" s="20">
        <v>0</v>
      </c>
      <c r="G35" s="19">
        <v>181945000</v>
      </c>
      <c r="H35" s="20">
        <v>0</v>
      </c>
      <c r="I35" s="20">
        <v>181945000</v>
      </c>
      <c r="J35" s="20">
        <v>14534100</v>
      </c>
      <c r="K35" s="20">
        <v>59757600</v>
      </c>
      <c r="L35" s="20">
        <v>122187400</v>
      </c>
      <c r="M35" s="20">
        <v>14534100</v>
      </c>
      <c r="N35" s="20">
        <v>59757600</v>
      </c>
      <c r="O35" s="20">
        <v>0</v>
      </c>
      <c r="P35" s="63">
        <v>32.840000000000003</v>
      </c>
      <c r="Q35" s="20">
        <v>14534100</v>
      </c>
      <c r="R35" s="20">
        <v>59757600</v>
      </c>
      <c r="S35" s="20">
        <v>0</v>
      </c>
      <c r="T35" s="63">
        <v>32.840000000000003</v>
      </c>
      <c r="U35" s="20">
        <v>14534100</v>
      </c>
      <c r="V35" s="20">
        <v>59757600</v>
      </c>
      <c r="W35" s="47">
        <v>0</v>
      </c>
      <c r="X35" s="31"/>
      <c r="Y35" s="31"/>
      <c r="Z35" s="31"/>
      <c r="AA35" s="31"/>
      <c r="AB35" s="31"/>
    </row>
    <row r="36" spans="1:28" ht="30" x14ac:dyDescent="0.25">
      <c r="A36" s="1"/>
      <c r="B36" s="46" t="s">
        <v>76</v>
      </c>
      <c r="C36" s="18" t="s">
        <v>77</v>
      </c>
      <c r="D36" s="19">
        <v>111228000</v>
      </c>
      <c r="E36" s="20">
        <v>0</v>
      </c>
      <c r="F36" s="20">
        <v>0</v>
      </c>
      <c r="G36" s="19">
        <v>111228000</v>
      </c>
      <c r="H36" s="20">
        <v>0</v>
      </c>
      <c r="I36" s="20">
        <v>111228000</v>
      </c>
      <c r="J36" s="20">
        <v>7184600</v>
      </c>
      <c r="K36" s="20">
        <v>30567400</v>
      </c>
      <c r="L36" s="20">
        <v>80660600</v>
      </c>
      <c r="M36" s="20">
        <v>7184600</v>
      </c>
      <c r="N36" s="20">
        <v>30567400</v>
      </c>
      <c r="O36" s="20">
        <v>0</v>
      </c>
      <c r="P36" s="63">
        <v>27.48</v>
      </c>
      <c r="Q36" s="20">
        <v>7184600</v>
      </c>
      <c r="R36" s="20">
        <v>30567400</v>
      </c>
      <c r="S36" s="20">
        <v>0</v>
      </c>
      <c r="T36" s="63">
        <v>27.48</v>
      </c>
      <c r="U36" s="20">
        <v>7184600</v>
      </c>
      <c r="V36" s="20">
        <v>30567400</v>
      </c>
      <c r="W36" s="47">
        <v>0</v>
      </c>
      <c r="X36" s="31"/>
      <c r="Y36" s="31"/>
      <c r="Z36" s="31"/>
      <c r="AA36" s="31"/>
      <c r="AB36" s="31"/>
    </row>
    <row r="37" spans="1:28" ht="15.75" customHeight="1" x14ac:dyDescent="0.25">
      <c r="A37" s="21"/>
      <c r="B37" s="44" t="s">
        <v>78</v>
      </c>
      <c r="C37" s="17" t="s">
        <v>79</v>
      </c>
      <c r="D37" s="22">
        <f t="shared" ref="D37:O37" si="40">+D38+D39</f>
        <v>207666000</v>
      </c>
      <c r="E37" s="22">
        <f t="shared" si="40"/>
        <v>0</v>
      </c>
      <c r="F37" s="22">
        <f t="shared" si="40"/>
        <v>0</v>
      </c>
      <c r="G37" s="22">
        <f t="shared" si="40"/>
        <v>207666000</v>
      </c>
      <c r="H37" s="22">
        <f t="shared" si="40"/>
        <v>0</v>
      </c>
      <c r="I37" s="22">
        <f t="shared" si="40"/>
        <v>207666000</v>
      </c>
      <c r="J37" s="22">
        <f t="shared" si="40"/>
        <v>15570900</v>
      </c>
      <c r="K37" s="22">
        <f t="shared" si="40"/>
        <v>64352900</v>
      </c>
      <c r="L37" s="22">
        <f t="shared" si="40"/>
        <v>143313100</v>
      </c>
      <c r="M37" s="22">
        <f t="shared" si="40"/>
        <v>15570900</v>
      </c>
      <c r="N37" s="22">
        <f t="shared" si="40"/>
        <v>64352900</v>
      </c>
      <c r="O37" s="22">
        <f t="shared" si="40"/>
        <v>0</v>
      </c>
      <c r="P37" s="62">
        <f>N37/I37*100</f>
        <v>30.988654859245134</v>
      </c>
      <c r="Q37" s="22">
        <f t="shared" ref="Q37:S37" si="41">+Q38+Q39</f>
        <v>15570900</v>
      </c>
      <c r="R37" s="22">
        <f t="shared" si="41"/>
        <v>64352900</v>
      </c>
      <c r="S37" s="22">
        <f t="shared" si="41"/>
        <v>0</v>
      </c>
      <c r="T37" s="62">
        <f>(R37/I37)*100</f>
        <v>30.988654859245134</v>
      </c>
      <c r="U37" s="22">
        <f t="shared" ref="U37:W37" si="42">+U38+U39</f>
        <v>15570900</v>
      </c>
      <c r="V37" s="22">
        <f t="shared" si="42"/>
        <v>64352900</v>
      </c>
      <c r="W37" s="48">
        <f t="shared" si="42"/>
        <v>0</v>
      </c>
      <c r="X37" s="35"/>
      <c r="Y37" s="35"/>
      <c r="Z37" s="35"/>
      <c r="AA37" s="35"/>
      <c r="AB37" s="35"/>
    </row>
    <row r="38" spans="1:28" ht="30" x14ac:dyDescent="0.25">
      <c r="A38" s="1"/>
      <c r="B38" s="46" t="s">
        <v>80</v>
      </c>
      <c r="C38" s="18" t="s">
        <v>81</v>
      </c>
      <c r="D38" s="19">
        <v>40914000</v>
      </c>
      <c r="E38" s="20">
        <v>0</v>
      </c>
      <c r="F38" s="20">
        <v>0</v>
      </c>
      <c r="G38" s="20">
        <v>40914000</v>
      </c>
      <c r="H38" s="20">
        <v>0</v>
      </c>
      <c r="I38" s="20">
        <v>40914000</v>
      </c>
      <c r="J38" s="20">
        <v>2657500</v>
      </c>
      <c r="K38" s="20">
        <v>11175600</v>
      </c>
      <c r="L38" s="20">
        <v>29738400</v>
      </c>
      <c r="M38" s="20">
        <v>2657500</v>
      </c>
      <c r="N38" s="20">
        <v>11175600</v>
      </c>
      <c r="O38" s="20">
        <v>0</v>
      </c>
      <c r="P38" s="63">
        <v>27.31</v>
      </c>
      <c r="Q38" s="20">
        <v>2657500</v>
      </c>
      <c r="R38" s="20">
        <v>11175600</v>
      </c>
      <c r="S38" s="20">
        <v>0</v>
      </c>
      <c r="T38" s="63">
        <v>27.31</v>
      </c>
      <c r="U38" s="20">
        <v>2657500</v>
      </c>
      <c r="V38" s="20">
        <v>11175600</v>
      </c>
      <c r="W38" s="47">
        <v>0</v>
      </c>
      <c r="X38" s="31"/>
      <c r="Y38" s="31"/>
      <c r="Z38" s="31"/>
      <c r="AA38" s="31"/>
      <c r="AB38" s="31"/>
    </row>
    <row r="39" spans="1:28" ht="23.25" customHeight="1" x14ac:dyDescent="0.25">
      <c r="A39" s="1"/>
      <c r="B39" s="46" t="s">
        <v>82</v>
      </c>
      <c r="C39" s="18" t="s">
        <v>83</v>
      </c>
      <c r="D39" s="19">
        <v>166752000</v>
      </c>
      <c r="E39" s="20">
        <v>0</v>
      </c>
      <c r="F39" s="20">
        <v>0</v>
      </c>
      <c r="G39" s="20">
        <v>166752000</v>
      </c>
      <c r="H39" s="20">
        <v>0</v>
      </c>
      <c r="I39" s="20">
        <v>166752000</v>
      </c>
      <c r="J39" s="20">
        <v>12913400</v>
      </c>
      <c r="K39" s="20">
        <v>53177300</v>
      </c>
      <c r="L39" s="20">
        <v>113574700</v>
      </c>
      <c r="M39" s="20">
        <v>12913400</v>
      </c>
      <c r="N39" s="20">
        <v>53177300</v>
      </c>
      <c r="O39" s="20">
        <v>0</v>
      </c>
      <c r="P39" s="63">
        <v>31.89</v>
      </c>
      <c r="Q39" s="20">
        <v>12913400</v>
      </c>
      <c r="R39" s="20">
        <v>53177300</v>
      </c>
      <c r="S39" s="20">
        <v>0</v>
      </c>
      <c r="T39" s="63">
        <v>31.89</v>
      </c>
      <c r="U39" s="20">
        <v>12913400</v>
      </c>
      <c r="V39" s="20">
        <v>53177300</v>
      </c>
      <c r="W39" s="47">
        <v>0</v>
      </c>
      <c r="X39" s="31"/>
      <c r="Y39" s="31"/>
      <c r="Z39" s="31"/>
      <c r="AA39" s="31"/>
      <c r="AB39" s="31"/>
    </row>
    <row r="40" spans="1:28" ht="15.75" customHeight="1" x14ac:dyDescent="0.25">
      <c r="A40" s="23"/>
      <c r="B40" s="44" t="s">
        <v>84</v>
      </c>
      <c r="C40" s="17" t="s">
        <v>85</v>
      </c>
      <c r="D40" s="22">
        <f t="shared" ref="D40:O40" si="43">+D41+D42</f>
        <v>284639000</v>
      </c>
      <c r="E40" s="22">
        <f t="shared" si="43"/>
        <v>0</v>
      </c>
      <c r="F40" s="22">
        <f t="shared" si="43"/>
        <v>0</v>
      </c>
      <c r="G40" s="22">
        <f t="shared" si="43"/>
        <v>284639000</v>
      </c>
      <c r="H40" s="22">
        <f t="shared" si="43"/>
        <v>0</v>
      </c>
      <c r="I40" s="22">
        <f t="shared" si="43"/>
        <v>284639000</v>
      </c>
      <c r="J40" s="22">
        <f t="shared" si="43"/>
        <v>315098</v>
      </c>
      <c r="K40" s="22">
        <f t="shared" si="43"/>
        <v>2145217</v>
      </c>
      <c r="L40" s="22">
        <f t="shared" si="43"/>
        <v>282493783</v>
      </c>
      <c r="M40" s="22">
        <f t="shared" si="43"/>
        <v>0</v>
      </c>
      <c r="N40" s="22">
        <f t="shared" si="43"/>
        <v>1829326</v>
      </c>
      <c r="O40" s="22">
        <f t="shared" si="43"/>
        <v>315891</v>
      </c>
      <c r="P40" s="62">
        <f>N40/I40*100</f>
        <v>0.64268283685650951</v>
      </c>
      <c r="Q40" s="22">
        <f t="shared" ref="Q40:S40" si="44">+Q41+Q42</f>
        <v>0</v>
      </c>
      <c r="R40" s="22">
        <f t="shared" si="44"/>
        <v>1829326</v>
      </c>
      <c r="S40" s="22">
        <f t="shared" si="44"/>
        <v>0</v>
      </c>
      <c r="T40" s="62">
        <f>(R40/I40)*100</f>
        <v>0.64268283685650951</v>
      </c>
      <c r="U40" s="22">
        <f t="shared" ref="U40:W40" si="45">+U41+U42</f>
        <v>0</v>
      </c>
      <c r="V40" s="22">
        <f t="shared" si="45"/>
        <v>1829326</v>
      </c>
      <c r="W40" s="48">
        <f t="shared" si="45"/>
        <v>0</v>
      </c>
      <c r="X40" s="35"/>
      <c r="Y40" s="35"/>
      <c r="Z40" s="35"/>
      <c r="AA40" s="35"/>
      <c r="AB40" s="35"/>
    </row>
    <row r="41" spans="1:28" ht="15.75" customHeight="1" x14ac:dyDescent="0.25">
      <c r="A41" s="1"/>
      <c r="B41" s="46" t="s">
        <v>86</v>
      </c>
      <c r="C41" s="18" t="s">
        <v>87</v>
      </c>
      <c r="D41" s="20">
        <v>165442000</v>
      </c>
      <c r="E41" s="20">
        <v>0</v>
      </c>
      <c r="F41" s="20">
        <v>0</v>
      </c>
      <c r="G41" s="20">
        <v>165442000</v>
      </c>
      <c r="H41" s="20">
        <v>0</v>
      </c>
      <c r="I41" s="20">
        <v>165442000</v>
      </c>
      <c r="J41" s="20">
        <v>315098</v>
      </c>
      <c r="K41" s="20">
        <v>2143158</v>
      </c>
      <c r="L41" s="20">
        <v>163298842</v>
      </c>
      <c r="M41" s="20">
        <v>0</v>
      </c>
      <c r="N41" s="20">
        <v>1828060</v>
      </c>
      <c r="O41" s="20">
        <v>315098</v>
      </c>
      <c r="P41" s="63">
        <v>1.1100000000000001</v>
      </c>
      <c r="Q41" s="20">
        <v>0</v>
      </c>
      <c r="R41" s="20">
        <v>1828060</v>
      </c>
      <c r="S41" s="20">
        <v>0</v>
      </c>
      <c r="T41" s="63">
        <v>1.1100000000000001</v>
      </c>
      <c r="U41" s="20">
        <v>0</v>
      </c>
      <c r="V41" s="20">
        <v>1828060</v>
      </c>
      <c r="W41" s="47">
        <v>0</v>
      </c>
      <c r="X41" s="31"/>
      <c r="Y41" s="31"/>
      <c r="Z41" s="31"/>
      <c r="AA41" s="31"/>
      <c r="AB41" s="31"/>
    </row>
    <row r="42" spans="1:28" ht="15.75" customHeight="1" x14ac:dyDescent="0.25">
      <c r="A42" s="1"/>
      <c r="B42" s="46" t="s">
        <v>88</v>
      </c>
      <c r="C42" s="18" t="s">
        <v>89</v>
      </c>
      <c r="D42" s="20">
        <v>119197000</v>
      </c>
      <c r="E42" s="20">
        <v>0</v>
      </c>
      <c r="F42" s="20">
        <v>0</v>
      </c>
      <c r="G42" s="20">
        <v>119197000</v>
      </c>
      <c r="H42" s="20">
        <v>0</v>
      </c>
      <c r="I42" s="20">
        <v>119197000</v>
      </c>
      <c r="J42" s="20">
        <v>0</v>
      </c>
      <c r="K42" s="20">
        <v>2059</v>
      </c>
      <c r="L42" s="20">
        <v>119194941</v>
      </c>
      <c r="M42" s="20">
        <v>0</v>
      </c>
      <c r="N42" s="20">
        <v>1266</v>
      </c>
      <c r="O42" s="20">
        <v>793</v>
      </c>
      <c r="P42" s="63">
        <v>0</v>
      </c>
      <c r="Q42" s="20">
        <v>0</v>
      </c>
      <c r="R42" s="20">
        <v>1266</v>
      </c>
      <c r="S42" s="20">
        <v>0</v>
      </c>
      <c r="T42" s="63">
        <v>0</v>
      </c>
      <c r="U42" s="20">
        <v>0</v>
      </c>
      <c r="V42" s="20">
        <v>1266</v>
      </c>
      <c r="W42" s="47">
        <v>0</v>
      </c>
      <c r="X42" s="31"/>
      <c r="Y42" s="31"/>
      <c r="Z42" s="31"/>
      <c r="AA42" s="31"/>
      <c r="AB42" s="31"/>
    </row>
    <row r="43" spans="1:28" ht="30" x14ac:dyDescent="0.25">
      <c r="A43" s="23"/>
      <c r="B43" s="44" t="s">
        <v>90</v>
      </c>
      <c r="C43" s="17" t="s">
        <v>91</v>
      </c>
      <c r="D43" s="22">
        <f t="shared" ref="D43:O43" si="46">+D44</f>
        <v>112577000</v>
      </c>
      <c r="E43" s="22">
        <f t="shared" si="46"/>
        <v>0</v>
      </c>
      <c r="F43" s="22">
        <f t="shared" si="46"/>
        <v>0</v>
      </c>
      <c r="G43" s="22">
        <f t="shared" si="46"/>
        <v>112577000</v>
      </c>
      <c r="H43" s="22">
        <f t="shared" si="46"/>
        <v>0</v>
      </c>
      <c r="I43" s="22">
        <f t="shared" si="46"/>
        <v>112577000</v>
      </c>
      <c r="J43" s="22">
        <f t="shared" si="46"/>
        <v>7774400</v>
      </c>
      <c r="K43" s="22">
        <f t="shared" si="46"/>
        <v>31026700</v>
      </c>
      <c r="L43" s="22">
        <f t="shared" si="46"/>
        <v>81550300</v>
      </c>
      <c r="M43" s="22">
        <f t="shared" si="46"/>
        <v>7774400</v>
      </c>
      <c r="N43" s="22">
        <f t="shared" si="46"/>
        <v>31026700</v>
      </c>
      <c r="O43" s="22">
        <f t="shared" si="46"/>
        <v>0</v>
      </c>
      <c r="P43" s="62">
        <f>N43/I43*100</f>
        <v>27.560425308899688</v>
      </c>
      <c r="Q43" s="22">
        <f t="shared" ref="Q43:S43" si="47">+Q44</f>
        <v>7774400</v>
      </c>
      <c r="R43" s="22">
        <f t="shared" si="47"/>
        <v>31026700</v>
      </c>
      <c r="S43" s="22">
        <f t="shared" si="47"/>
        <v>0</v>
      </c>
      <c r="T43" s="62">
        <f>(R43/I43)*100</f>
        <v>27.560425308899688</v>
      </c>
      <c r="U43" s="22">
        <f t="shared" ref="U43:W43" si="48">+U44</f>
        <v>7774400</v>
      </c>
      <c r="V43" s="22">
        <f t="shared" si="48"/>
        <v>31026700</v>
      </c>
      <c r="W43" s="48">
        <f t="shared" si="48"/>
        <v>0</v>
      </c>
      <c r="X43" s="35"/>
      <c r="Y43" s="35"/>
      <c r="Z43" s="35"/>
      <c r="AA43" s="35"/>
      <c r="AB43" s="35"/>
    </row>
    <row r="44" spans="1:28" ht="15.75" customHeight="1" x14ac:dyDescent="0.25">
      <c r="A44" s="1"/>
      <c r="B44" s="46" t="s">
        <v>92</v>
      </c>
      <c r="C44" s="18" t="s">
        <v>93</v>
      </c>
      <c r="D44" s="20">
        <v>112577000</v>
      </c>
      <c r="E44" s="20">
        <v>0</v>
      </c>
      <c r="F44" s="20">
        <v>0</v>
      </c>
      <c r="G44" s="20">
        <v>112577000</v>
      </c>
      <c r="H44" s="20">
        <v>0</v>
      </c>
      <c r="I44" s="20">
        <v>112577000</v>
      </c>
      <c r="J44" s="20">
        <v>7774400</v>
      </c>
      <c r="K44" s="20">
        <v>31026700</v>
      </c>
      <c r="L44" s="20">
        <v>81550300</v>
      </c>
      <c r="M44" s="20">
        <v>7774400</v>
      </c>
      <c r="N44" s="20">
        <v>31026700</v>
      </c>
      <c r="O44" s="20">
        <v>0</v>
      </c>
      <c r="P44" s="63">
        <v>27.56</v>
      </c>
      <c r="Q44" s="20">
        <v>7774400</v>
      </c>
      <c r="R44" s="20">
        <v>31026700</v>
      </c>
      <c r="S44" s="20">
        <v>0</v>
      </c>
      <c r="T44" s="63">
        <v>27.56</v>
      </c>
      <c r="U44" s="20">
        <v>7774400</v>
      </c>
      <c r="V44" s="20">
        <v>31026700</v>
      </c>
      <c r="W44" s="47">
        <v>0</v>
      </c>
      <c r="X44" s="31"/>
      <c r="Y44" s="31"/>
      <c r="Z44" s="31"/>
      <c r="AA44" s="31"/>
      <c r="AB44" s="31"/>
    </row>
    <row r="45" spans="1:28" ht="30" x14ac:dyDescent="0.25">
      <c r="A45" s="23"/>
      <c r="B45" s="44" t="s">
        <v>94</v>
      </c>
      <c r="C45" s="17" t="s">
        <v>95</v>
      </c>
      <c r="D45" s="22">
        <f t="shared" ref="D45:O45" si="49">+D46</f>
        <v>24524000</v>
      </c>
      <c r="E45" s="22">
        <f t="shared" si="49"/>
        <v>0</v>
      </c>
      <c r="F45" s="22">
        <f t="shared" si="49"/>
        <v>0</v>
      </c>
      <c r="G45" s="22">
        <f t="shared" si="49"/>
        <v>24524000</v>
      </c>
      <c r="H45" s="22">
        <f t="shared" si="49"/>
        <v>0</v>
      </c>
      <c r="I45" s="22">
        <f t="shared" si="49"/>
        <v>24524000</v>
      </c>
      <c r="J45" s="22">
        <f t="shared" si="49"/>
        <v>2019600</v>
      </c>
      <c r="K45" s="22">
        <f t="shared" si="49"/>
        <v>8450200</v>
      </c>
      <c r="L45" s="22">
        <f t="shared" si="49"/>
        <v>16073800</v>
      </c>
      <c r="M45" s="22">
        <f t="shared" si="49"/>
        <v>2019600</v>
      </c>
      <c r="N45" s="22">
        <f t="shared" si="49"/>
        <v>8450200</v>
      </c>
      <c r="O45" s="22">
        <f t="shared" si="49"/>
        <v>0</v>
      </c>
      <c r="P45" s="62">
        <f>N45/I45*100</f>
        <v>34.456858587506119</v>
      </c>
      <c r="Q45" s="22">
        <f t="shared" ref="Q45:S45" si="50">+Q46</f>
        <v>2019600</v>
      </c>
      <c r="R45" s="22">
        <f t="shared" si="50"/>
        <v>8450200</v>
      </c>
      <c r="S45" s="22">
        <f t="shared" si="50"/>
        <v>0</v>
      </c>
      <c r="T45" s="62">
        <f>(R45/I45)*100</f>
        <v>34.456858587506119</v>
      </c>
      <c r="U45" s="22">
        <f t="shared" ref="U45:W45" si="51">+U46</f>
        <v>2019600</v>
      </c>
      <c r="V45" s="22">
        <f t="shared" si="51"/>
        <v>8450200</v>
      </c>
      <c r="W45" s="48">
        <f t="shared" si="51"/>
        <v>0</v>
      </c>
      <c r="X45" s="35"/>
      <c r="Y45" s="35"/>
      <c r="Z45" s="35"/>
      <c r="AA45" s="35"/>
      <c r="AB45" s="35"/>
    </row>
    <row r="46" spans="1:28" ht="30" x14ac:dyDescent="0.25">
      <c r="A46" s="1"/>
      <c r="B46" s="46" t="s">
        <v>96</v>
      </c>
      <c r="C46" s="18" t="s">
        <v>97</v>
      </c>
      <c r="D46" s="20">
        <v>24524000</v>
      </c>
      <c r="E46" s="20">
        <v>0</v>
      </c>
      <c r="F46" s="20">
        <v>0</v>
      </c>
      <c r="G46" s="20">
        <v>24524000</v>
      </c>
      <c r="H46" s="20">
        <v>0</v>
      </c>
      <c r="I46" s="20">
        <v>24524000</v>
      </c>
      <c r="J46" s="20">
        <v>2019600</v>
      </c>
      <c r="K46" s="20">
        <v>8450200</v>
      </c>
      <c r="L46" s="20">
        <v>16073800</v>
      </c>
      <c r="M46" s="20">
        <v>2019600</v>
      </c>
      <c r="N46" s="20">
        <v>8450200</v>
      </c>
      <c r="O46" s="20">
        <v>0</v>
      </c>
      <c r="P46" s="63">
        <v>34.46</v>
      </c>
      <c r="Q46" s="20">
        <v>2019600</v>
      </c>
      <c r="R46" s="20">
        <v>8450200</v>
      </c>
      <c r="S46" s="20">
        <v>0</v>
      </c>
      <c r="T46" s="63">
        <v>34.46</v>
      </c>
      <c r="U46" s="20">
        <v>2019600</v>
      </c>
      <c r="V46" s="20">
        <v>8450200</v>
      </c>
      <c r="W46" s="47">
        <v>0</v>
      </c>
      <c r="X46" s="31"/>
      <c r="Y46" s="31"/>
      <c r="Z46" s="31"/>
      <c r="AA46" s="31"/>
      <c r="AB46" s="31"/>
    </row>
    <row r="47" spans="1:28" ht="15.75" customHeight="1" x14ac:dyDescent="0.25">
      <c r="A47" s="23"/>
      <c r="B47" s="44" t="s">
        <v>98</v>
      </c>
      <c r="C47" s="17" t="s">
        <v>99</v>
      </c>
      <c r="D47" s="22">
        <f t="shared" ref="D47:O47" si="52">+D48</f>
        <v>84436000</v>
      </c>
      <c r="E47" s="22">
        <f t="shared" si="52"/>
        <v>0</v>
      </c>
      <c r="F47" s="22">
        <f t="shared" si="52"/>
        <v>0</v>
      </c>
      <c r="G47" s="22">
        <f t="shared" si="52"/>
        <v>84436000</v>
      </c>
      <c r="H47" s="22">
        <f t="shared" si="52"/>
        <v>0</v>
      </c>
      <c r="I47" s="22">
        <f t="shared" si="52"/>
        <v>84436000</v>
      </c>
      <c r="J47" s="22">
        <f t="shared" si="52"/>
        <v>5831400</v>
      </c>
      <c r="K47" s="22">
        <f t="shared" si="52"/>
        <v>23271900</v>
      </c>
      <c r="L47" s="22">
        <f t="shared" si="52"/>
        <v>61164100</v>
      </c>
      <c r="M47" s="22">
        <f t="shared" si="52"/>
        <v>5831400</v>
      </c>
      <c r="N47" s="22">
        <f t="shared" si="52"/>
        <v>23271900</v>
      </c>
      <c r="O47" s="22">
        <f t="shared" si="52"/>
        <v>0</v>
      </c>
      <c r="P47" s="62">
        <f>N47/I47*100</f>
        <v>27.561585105879011</v>
      </c>
      <c r="Q47" s="22">
        <f t="shared" ref="Q47:S47" si="53">+Q48</f>
        <v>5831400</v>
      </c>
      <c r="R47" s="22">
        <f t="shared" si="53"/>
        <v>23271900</v>
      </c>
      <c r="S47" s="22">
        <f t="shared" si="53"/>
        <v>0</v>
      </c>
      <c r="T47" s="62">
        <f>(R47/I47)*100</f>
        <v>27.561585105879011</v>
      </c>
      <c r="U47" s="22">
        <f t="shared" ref="U47:W47" si="54">+U48</f>
        <v>5831400</v>
      </c>
      <c r="V47" s="22">
        <f t="shared" si="54"/>
        <v>23271900</v>
      </c>
      <c r="W47" s="48">
        <f t="shared" si="54"/>
        <v>0</v>
      </c>
      <c r="X47" s="35"/>
      <c r="Y47" s="35"/>
      <c r="Z47" s="35"/>
      <c r="AA47" s="35"/>
      <c r="AB47" s="35"/>
    </row>
    <row r="48" spans="1:28" ht="15.75" customHeight="1" x14ac:dyDescent="0.25">
      <c r="A48" s="1"/>
      <c r="B48" s="46" t="s">
        <v>98</v>
      </c>
      <c r="C48" s="18" t="s">
        <v>100</v>
      </c>
      <c r="D48" s="20">
        <v>84436000</v>
      </c>
      <c r="E48" s="20">
        <v>0</v>
      </c>
      <c r="F48" s="20">
        <v>0</v>
      </c>
      <c r="G48" s="20">
        <v>84436000</v>
      </c>
      <c r="H48" s="20">
        <v>0</v>
      </c>
      <c r="I48" s="20">
        <v>84436000</v>
      </c>
      <c r="J48" s="20">
        <v>5831400</v>
      </c>
      <c r="K48" s="20">
        <v>23271900</v>
      </c>
      <c r="L48" s="20">
        <v>61164100</v>
      </c>
      <c r="M48" s="20">
        <v>5831400</v>
      </c>
      <c r="N48" s="20">
        <v>23271900</v>
      </c>
      <c r="O48" s="20">
        <v>0</v>
      </c>
      <c r="P48" s="63">
        <v>27.56</v>
      </c>
      <c r="Q48" s="20">
        <v>5831400</v>
      </c>
      <c r="R48" s="20">
        <v>23271900</v>
      </c>
      <c r="S48" s="20">
        <v>0</v>
      </c>
      <c r="T48" s="63">
        <v>27.56</v>
      </c>
      <c r="U48" s="20">
        <v>5831400</v>
      </c>
      <c r="V48" s="20">
        <v>23271900</v>
      </c>
      <c r="W48" s="47">
        <v>0</v>
      </c>
      <c r="X48" s="31"/>
      <c r="Y48" s="31"/>
      <c r="Z48" s="31"/>
      <c r="AA48" s="31"/>
      <c r="AB48" s="31"/>
    </row>
    <row r="49" spans="1:28" ht="15.75" customHeight="1" x14ac:dyDescent="0.25">
      <c r="A49" s="23"/>
      <c r="B49" s="44" t="s">
        <v>101</v>
      </c>
      <c r="C49" s="17" t="s">
        <v>102</v>
      </c>
      <c r="D49" s="22">
        <f t="shared" ref="D49:O49" si="55">+D50</f>
        <v>56292000</v>
      </c>
      <c r="E49" s="22">
        <f t="shared" si="55"/>
        <v>0</v>
      </c>
      <c r="F49" s="22">
        <f t="shared" si="55"/>
        <v>0</v>
      </c>
      <c r="G49" s="22">
        <f t="shared" si="55"/>
        <v>56292000</v>
      </c>
      <c r="H49" s="22">
        <f t="shared" si="55"/>
        <v>0</v>
      </c>
      <c r="I49" s="22">
        <f t="shared" si="55"/>
        <v>56292000</v>
      </c>
      <c r="J49" s="22">
        <f t="shared" si="55"/>
        <v>3888100</v>
      </c>
      <c r="K49" s="22">
        <f t="shared" si="55"/>
        <v>15517200</v>
      </c>
      <c r="L49" s="22">
        <f t="shared" si="55"/>
        <v>40774800</v>
      </c>
      <c r="M49" s="22">
        <f t="shared" si="55"/>
        <v>3888100</v>
      </c>
      <c r="N49" s="22">
        <f t="shared" si="55"/>
        <v>15517200</v>
      </c>
      <c r="O49" s="22">
        <f t="shared" si="55"/>
        <v>0</v>
      </c>
      <c r="P49" s="62">
        <f>N49/I49*100</f>
        <v>27.565551055212108</v>
      </c>
      <c r="Q49" s="22">
        <f t="shared" ref="Q49:S49" si="56">+Q50</f>
        <v>3888100</v>
      </c>
      <c r="R49" s="22">
        <f t="shared" si="56"/>
        <v>15517200</v>
      </c>
      <c r="S49" s="22">
        <f t="shared" si="56"/>
        <v>0</v>
      </c>
      <c r="T49" s="62">
        <f>(R49/I49)*100</f>
        <v>27.565551055212108</v>
      </c>
      <c r="U49" s="22">
        <f t="shared" ref="U49:W49" si="57">+U50</f>
        <v>3888100</v>
      </c>
      <c r="V49" s="22">
        <f t="shared" si="57"/>
        <v>15517200</v>
      </c>
      <c r="W49" s="48">
        <f t="shared" si="57"/>
        <v>0</v>
      </c>
      <c r="X49" s="35"/>
      <c r="Y49" s="35"/>
      <c r="Z49" s="35"/>
      <c r="AA49" s="35"/>
      <c r="AB49" s="35"/>
    </row>
    <row r="50" spans="1:28" ht="15.75" customHeight="1" x14ac:dyDescent="0.25">
      <c r="A50" s="1"/>
      <c r="B50" s="46" t="s">
        <v>101</v>
      </c>
      <c r="C50" s="18" t="s">
        <v>103</v>
      </c>
      <c r="D50" s="20">
        <v>56292000</v>
      </c>
      <c r="E50" s="20">
        <v>0</v>
      </c>
      <c r="F50" s="20">
        <v>0</v>
      </c>
      <c r="G50" s="20">
        <v>56292000</v>
      </c>
      <c r="H50" s="20">
        <v>0</v>
      </c>
      <c r="I50" s="20">
        <v>56292000</v>
      </c>
      <c r="J50" s="20">
        <v>3888100</v>
      </c>
      <c r="K50" s="20">
        <v>15517200</v>
      </c>
      <c r="L50" s="20">
        <v>40774800</v>
      </c>
      <c r="M50" s="20">
        <v>3888100</v>
      </c>
      <c r="N50" s="20">
        <v>15517200</v>
      </c>
      <c r="O50" s="20">
        <v>0</v>
      </c>
      <c r="P50" s="63">
        <v>27.57</v>
      </c>
      <c r="Q50" s="20">
        <v>3888100</v>
      </c>
      <c r="R50" s="20">
        <v>15517200</v>
      </c>
      <c r="S50" s="20">
        <v>0</v>
      </c>
      <c r="T50" s="63">
        <v>27.57</v>
      </c>
      <c r="U50" s="20">
        <v>3888100</v>
      </c>
      <c r="V50" s="20">
        <v>15517200</v>
      </c>
      <c r="W50" s="47">
        <v>0</v>
      </c>
      <c r="X50" s="31"/>
      <c r="Y50" s="31"/>
      <c r="Z50" s="31"/>
      <c r="AA50" s="31"/>
      <c r="AB50" s="31"/>
    </row>
    <row r="51" spans="1:28" ht="30" x14ac:dyDescent="0.25">
      <c r="A51" s="14"/>
      <c r="B51" s="49" t="s">
        <v>104</v>
      </c>
      <c r="C51" s="15" t="s">
        <v>105</v>
      </c>
      <c r="D51" s="16">
        <f t="shared" ref="D51:O51" si="58">+D52+D55</f>
        <v>15330000</v>
      </c>
      <c r="E51" s="16">
        <f t="shared" si="58"/>
        <v>2043656</v>
      </c>
      <c r="F51" s="16">
        <f t="shared" si="58"/>
        <v>28657645</v>
      </c>
      <c r="G51" s="16">
        <f t="shared" si="58"/>
        <v>43987645</v>
      </c>
      <c r="H51" s="16">
        <f t="shared" si="58"/>
        <v>0</v>
      </c>
      <c r="I51" s="16">
        <f t="shared" si="58"/>
        <v>43987645</v>
      </c>
      <c r="J51" s="16">
        <f t="shared" si="58"/>
        <v>2780974</v>
      </c>
      <c r="K51" s="16">
        <f t="shared" si="58"/>
        <v>37674855</v>
      </c>
      <c r="L51" s="16">
        <f t="shared" si="58"/>
        <v>6312790</v>
      </c>
      <c r="M51" s="16">
        <f t="shared" si="58"/>
        <v>574414</v>
      </c>
      <c r="N51" s="16">
        <f t="shared" si="58"/>
        <v>35468295</v>
      </c>
      <c r="O51" s="16">
        <f t="shared" si="58"/>
        <v>2206560</v>
      </c>
      <c r="P51" s="62">
        <f t="shared" ref="P51:P52" si="59">N51/I51*100</f>
        <v>80.632402575768708</v>
      </c>
      <c r="Q51" s="16">
        <f t="shared" ref="Q51:S51" si="60">+Q52+Q55</f>
        <v>574414</v>
      </c>
      <c r="R51" s="16">
        <f t="shared" si="60"/>
        <v>35468295</v>
      </c>
      <c r="S51" s="16">
        <f t="shared" si="60"/>
        <v>0</v>
      </c>
      <c r="T51" s="62">
        <f t="shared" ref="T51:T52" si="61">(R51/I51)*100</f>
        <v>80.632402575768708</v>
      </c>
      <c r="U51" s="16">
        <f t="shared" ref="U51:W51" si="62">+U52+U55</f>
        <v>574414</v>
      </c>
      <c r="V51" s="16">
        <f t="shared" si="62"/>
        <v>35468295</v>
      </c>
      <c r="W51" s="43">
        <f t="shared" si="62"/>
        <v>0</v>
      </c>
      <c r="X51" s="34"/>
      <c r="Y51" s="34"/>
      <c r="Z51" s="34"/>
      <c r="AA51" s="34"/>
      <c r="AB51" s="34"/>
    </row>
    <row r="52" spans="1:28" ht="15.75" customHeight="1" x14ac:dyDescent="0.25">
      <c r="A52" s="24"/>
      <c r="B52" s="45" t="s">
        <v>106</v>
      </c>
      <c r="C52" s="17" t="s">
        <v>57</v>
      </c>
      <c r="D52" s="22">
        <f t="shared" ref="D52:O52" si="63">+D53+D54</f>
        <v>8715000</v>
      </c>
      <c r="E52" s="22">
        <f t="shared" si="63"/>
        <v>2043656</v>
      </c>
      <c r="F52" s="22">
        <f t="shared" si="63"/>
        <v>26869098</v>
      </c>
      <c r="G52" s="22">
        <f t="shared" si="63"/>
        <v>35584098</v>
      </c>
      <c r="H52" s="22">
        <f t="shared" si="63"/>
        <v>0</v>
      </c>
      <c r="I52" s="22">
        <f t="shared" si="63"/>
        <v>35584098</v>
      </c>
      <c r="J52" s="22">
        <f t="shared" si="63"/>
        <v>2780974</v>
      </c>
      <c r="K52" s="22">
        <f t="shared" si="63"/>
        <v>29271362</v>
      </c>
      <c r="L52" s="22">
        <f t="shared" si="63"/>
        <v>6312736</v>
      </c>
      <c r="M52" s="22">
        <f t="shared" si="63"/>
        <v>574414</v>
      </c>
      <c r="N52" s="22">
        <f t="shared" si="63"/>
        <v>27064802</v>
      </c>
      <c r="O52" s="22">
        <f t="shared" si="63"/>
        <v>2206560</v>
      </c>
      <c r="P52" s="62">
        <f t="shared" si="59"/>
        <v>76.058699028987604</v>
      </c>
      <c r="Q52" s="22">
        <f t="shared" ref="Q52:S52" si="64">+Q53+Q54</f>
        <v>574414</v>
      </c>
      <c r="R52" s="22">
        <f t="shared" si="64"/>
        <v>27064802</v>
      </c>
      <c r="S52" s="22">
        <f t="shared" si="64"/>
        <v>0</v>
      </c>
      <c r="T52" s="62">
        <f t="shared" si="61"/>
        <v>76.058699028987604</v>
      </c>
      <c r="U52" s="22">
        <f t="shared" ref="U52:V52" si="65">+U53+U54</f>
        <v>574414</v>
      </c>
      <c r="V52" s="22">
        <f t="shared" si="65"/>
        <v>27064802</v>
      </c>
      <c r="W52" s="48">
        <f>+W54</f>
        <v>0</v>
      </c>
      <c r="X52" s="35"/>
      <c r="Y52" s="35"/>
      <c r="Z52" s="35"/>
      <c r="AA52" s="35"/>
      <c r="AB52" s="35"/>
    </row>
    <row r="53" spans="1:28" ht="15.75" customHeight="1" x14ac:dyDescent="0.25">
      <c r="A53" s="1"/>
      <c r="B53" s="46" t="s">
        <v>107</v>
      </c>
      <c r="C53" s="18" t="s">
        <v>108</v>
      </c>
      <c r="D53" s="20">
        <v>0</v>
      </c>
      <c r="E53" s="20">
        <v>2043656</v>
      </c>
      <c r="F53" s="20">
        <v>26869098</v>
      </c>
      <c r="G53" s="20">
        <v>26869098</v>
      </c>
      <c r="H53" s="20">
        <v>0</v>
      </c>
      <c r="I53" s="20">
        <v>26869098</v>
      </c>
      <c r="J53" s="20">
        <v>2043656</v>
      </c>
      <c r="K53" s="20">
        <v>26869098</v>
      </c>
      <c r="L53" s="20">
        <v>0</v>
      </c>
      <c r="M53" s="20">
        <v>0</v>
      </c>
      <c r="N53" s="20">
        <v>24825442</v>
      </c>
      <c r="O53" s="20">
        <v>2043656</v>
      </c>
      <c r="P53" s="65">
        <v>92.39</v>
      </c>
      <c r="Q53" s="20">
        <v>0</v>
      </c>
      <c r="R53" s="20">
        <v>24825442</v>
      </c>
      <c r="S53" s="20">
        <v>0</v>
      </c>
      <c r="T53" s="65">
        <v>92.39</v>
      </c>
      <c r="U53" s="20">
        <v>0</v>
      </c>
      <c r="V53" s="20">
        <v>24825442</v>
      </c>
      <c r="W53" s="47">
        <v>0</v>
      </c>
      <c r="X53" s="31"/>
      <c r="Y53" s="31"/>
      <c r="Z53" s="31"/>
      <c r="AA53" s="31"/>
      <c r="AB53" s="31"/>
    </row>
    <row r="54" spans="1:28" ht="15.75" customHeight="1" x14ac:dyDescent="0.25">
      <c r="A54" s="1"/>
      <c r="B54" s="46" t="s">
        <v>109</v>
      </c>
      <c r="C54" s="18" t="s">
        <v>110</v>
      </c>
      <c r="D54" s="20">
        <v>8715000</v>
      </c>
      <c r="E54" s="20">
        <v>0</v>
      </c>
      <c r="F54" s="20">
        <v>0</v>
      </c>
      <c r="G54" s="20">
        <v>8715000</v>
      </c>
      <c r="H54" s="20">
        <v>0</v>
      </c>
      <c r="I54" s="20">
        <v>8715000</v>
      </c>
      <c r="J54" s="20">
        <v>737318</v>
      </c>
      <c r="K54" s="20">
        <v>2402264</v>
      </c>
      <c r="L54" s="20">
        <v>6312736</v>
      </c>
      <c r="M54" s="20">
        <v>574414</v>
      </c>
      <c r="N54" s="20">
        <v>2239360</v>
      </c>
      <c r="O54" s="20">
        <v>162904</v>
      </c>
      <c r="P54" s="63">
        <v>25.7</v>
      </c>
      <c r="Q54" s="20">
        <v>574414</v>
      </c>
      <c r="R54" s="20">
        <v>2239360</v>
      </c>
      <c r="S54" s="20">
        <v>0</v>
      </c>
      <c r="T54" s="63">
        <v>25.7</v>
      </c>
      <c r="U54" s="20">
        <v>574414</v>
      </c>
      <c r="V54" s="20">
        <v>2239360</v>
      </c>
      <c r="W54" s="47">
        <v>0</v>
      </c>
      <c r="X54" s="31"/>
      <c r="Y54" s="31"/>
      <c r="Z54" s="31"/>
      <c r="AA54" s="31"/>
      <c r="AB54" s="31"/>
    </row>
    <row r="55" spans="1:28" ht="30" x14ac:dyDescent="0.25">
      <c r="A55" s="21"/>
      <c r="B55" s="45" t="s">
        <v>111</v>
      </c>
      <c r="C55" s="17" t="s">
        <v>112</v>
      </c>
      <c r="D55" s="22">
        <v>6615000</v>
      </c>
      <c r="E55" s="22">
        <v>0</v>
      </c>
      <c r="F55" s="22">
        <v>1788547</v>
      </c>
      <c r="G55" s="22">
        <v>8403547</v>
      </c>
      <c r="H55" s="22">
        <v>0</v>
      </c>
      <c r="I55" s="22">
        <v>8403547</v>
      </c>
      <c r="J55" s="22">
        <v>0</v>
      </c>
      <c r="K55" s="22">
        <v>8403493</v>
      </c>
      <c r="L55" s="22">
        <v>54</v>
      </c>
      <c r="M55" s="22">
        <v>0</v>
      </c>
      <c r="N55" s="22">
        <v>8403493</v>
      </c>
      <c r="O55" s="22">
        <v>0</v>
      </c>
      <c r="P55" s="62">
        <v>100</v>
      </c>
      <c r="Q55" s="22">
        <v>0</v>
      </c>
      <c r="R55" s="22">
        <v>8403493</v>
      </c>
      <c r="S55" s="22">
        <v>0</v>
      </c>
      <c r="T55" s="62">
        <v>100</v>
      </c>
      <c r="U55" s="22">
        <v>0</v>
      </c>
      <c r="V55" s="22">
        <v>8403493</v>
      </c>
      <c r="W55" s="48">
        <v>0</v>
      </c>
      <c r="X55" s="35"/>
      <c r="Y55" s="35"/>
      <c r="Z55" s="35"/>
      <c r="AA55" s="35"/>
      <c r="AB55" s="35"/>
    </row>
    <row r="56" spans="1:28" ht="15.75" customHeight="1" x14ac:dyDescent="0.25">
      <c r="A56" s="14" t="s">
        <v>28</v>
      </c>
      <c r="B56" s="42" t="s">
        <v>113</v>
      </c>
      <c r="C56" s="15" t="s">
        <v>114</v>
      </c>
      <c r="D56" s="16">
        <f t="shared" ref="D56:O56" si="66">+D57+D64</f>
        <v>1159578000</v>
      </c>
      <c r="E56" s="16">
        <f t="shared" si="66"/>
        <v>0</v>
      </c>
      <c r="F56" s="16">
        <f t="shared" si="66"/>
        <v>0</v>
      </c>
      <c r="G56" s="16">
        <f t="shared" si="66"/>
        <v>1159578000</v>
      </c>
      <c r="H56" s="16">
        <f t="shared" si="66"/>
        <v>0</v>
      </c>
      <c r="I56" s="16">
        <f t="shared" si="66"/>
        <v>1159578000</v>
      </c>
      <c r="J56" s="16">
        <f t="shared" si="66"/>
        <v>39186719</v>
      </c>
      <c r="K56" s="16">
        <f t="shared" si="66"/>
        <v>777890315</v>
      </c>
      <c r="L56" s="16">
        <f t="shared" si="66"/>
        <v>381687685</v>
      </c>
      <c r="M56" s="16">
        <f t="shared" si="66"/>
        <v>7325717</v>
      </c>
      <c r="N56" s="16">
        <f t="shared" si="66"/>
        <v>622903590</v>
      </c>
      <c r="O56" s="16">
        <f t="shared" si="66"/>
        <v>154986725</v>
      </c>
      <c r="P56" s="62">
        <f t="shared" ref="P56:P60" si="67">N56/I56*100</f>
        <v>53.71812762918924</v>
      </c>
      <c r="Q56" s="16">
        <f t="shared" ref="Q56:S56" si="68">+Q57+Q64</f>
        <v>68230345</v>
      </c>
      <c r="R56" s="16">
        <f t="shared" si="68"/>
        <v>233458757</v>
      </c>
      <c r="S56" s="16">
        <f t="shared" si="68"/>
        <v>389444833</v>
      </c>
      <c r="T56" s="62">
        <f t="shared" ref="T56:T60" si="69">(R56/I56)*100</f>
        <v>20.133079189153296</v>
      </c>
      <c r="U56" s="16">
        <f t="shared" ref="U56:W56" si="70">+U57+U64</f>
        <v>68230345</v>
      </c>
      <c r="V56" s="16">
        <f t="shared" si="70"/>
        <v>233458757</v>
      </c>
      <c r="W56" s="43">
        <f t="shared" si="70"/>
        <v>0</v>
      </c>
      <c r="X56" s="34"/>
      <c r="Y56" s="34"/>
      <c r="Z56" s="34"/>
      <c r="AA56" s="34"/>
      <c r="AB56" s="34"/>
    </row>
    <row r="57" spans="1:28" ht="15.75" customHeight="1" x14ac:dyDescent="0.25">
      <c r="A57" s="23"/>
      <c r="B57" s="49" t="s">
        <v>115</v>
      </c>
      <c r="C57" s="15" t="s">
        <v>116</v>
      </c>
      <c r="D57" s="16">
        <f t="shared" ref="D57:O57" si="71">+D58</f>
        <v>11906000</v>
      </c>
      <c r="E57" s="16">
        <f t="shared" si="71"/>
        <v>0</v>
      </c>
      <c r="F57" s="16">
        <f t="shared" si="71"/>
        <v>12270000</v>
      </c>
      <c r="G57" s="16">
        <f t="shared" si="71"/>
        <v>24176000</v>
      </c>
      <c r="H57" s="16">
        <f t="shared" si="71"/>
        <v>0</v>
      </c>
      <c r="I57" s="16">
        <f t="shared" si="71"/>
        <v>24176000</v>
      </c>
      <c r="J57" s="16">
        <f t="shared" si="71"/>
        <v>320000</v>
      </c>
      <c r="K57" s="16">
        <f t="shared" si="71"/>
        <v>12153818</v>
      </c>
      <c r="L57" s="16">
        <f t="shared" si="71"/>
        <v>12022182</v>
      </c>
      <c r="M57" s="16">
        <f t="shared" si="71"/>
        <v>0</v>
      </c>
      <c r="N57" s="16">
        <f t="shared" si="71"/>
        <v>10215000</v>
      </c>
      <c r="O57" s="16">
        <f t="shared" si="71"/>
        <v>1938818</v>
      </c>
      <c r="P57" s="62">
        <f t="shared" si="67"/>
        <v>42.252647253474521</v>
      </c>
      <c r="Q57" s="16">
        <f t="shared" ref="Q57:S57" si="72">+Q58</f>
        <v>9490220</v>
      </c>
      <c r="R57" s="16">
        <f t="shared" si="72"/>
        <v>9847220</v>
      </c>
      <c r="S57" s="16">
        <f t="shared" si="72"/>
        <v>367780</v>
      </c>
      <c r="T57" s="62">
        <f t="shared" si="69"/>
        <v>40.731386499007286</v>
      </c>
      <c r="U57" s="16">
        <f t="shared" ref="U57:W57" si="73">+U58</f>
        <v>9490220</v>
      </c>
      <c r="V57" s="16">
        <f t="shared" si="73"/>
        <v>9847220</v>
      </c>
      <c r="W57" s="43">
        <f t="shared" si="73"/>
        <v>0</v>
      </c>
      <c r="X57" s="35"/>
      <c r="Y57" s="35"/>
      <c r="Z57" s="35"/>
      <c r="AA57" s="35"/>
      <c r="AB57" s="35"/>
    </row>
    <row r="58" spans="1:28" ht="15.75" customHeight="1" x14ac:dyDescent="0.25">
      <c r="A58" s="23"/>
      <c r="B58" s="49" t="s">
        <v>117</v>
      </c>
      <c r="C58" s="15" t="s">
        <v>118</v>
      </c>
      <c r="D58" s="16">
        <f t="shared" ref="D58:O58" si="74">+D59</f>
        <v>11906000</v>
      </c>
      <c r="E58" s="16">
        <f t="shared" si="74"/>
        <v>0</v>
      </c>
      <c r="F58" s="16">
        <f t="shared" si="74"/>
        <v>12270000</v>
      </c>
      <c r="G58" s="16">
        <f t="shared" si="74"/>
        <v>24176000</v>
      </c>
      <c r="H58" s="16">
        <f t="shared" si="74"/>
        <v>0</v>
      </c>
      <c r="I58" s="16">
        <f t="shared" si="74"/>
        <v>24176000</v>
      </c>
      <c r="J58" s="16">
        <f t="shared" si="74"/>
        <v>320000</v>
      </c>
      <c r="K58" s="16">
        <f t="shared" si="74"/>
        <v>12153818</v>
      </c>
      <c r="L58" s="16">
        <f t="shared" si="74"/>
        <v>12022182</v>
      </c>
      <c r="M58" s="16">
        <f t="shared" si="74"/>
        <v>0</v>
      </c>
      <c r="N58" s="16">
        <f t="shared" si="74"/>
        <v>10215000</v>
      </c>
      <c r="O58" s="16">
        <f t="shared" si="74"/>
        <v>1938818</v>
      </c>
      <c r="P58" s="62">
        <f t="shared" si="67"/>
        <v>42.252647253474521</v>
      </c>
      <c r="Q58" s="16">
        <f t="shared" ref="Q58:S58" si="75">+Q59</f>
        <v>9490220</v>
      </c>
      <c r="R58" s="16">
        <f t="shared" si="75"/>
        <v>9847220</v>
      </c>
      <c r="S58" s="16">
        <f t="shared" si="75"/>
        <v>367780</v>
      </c>
      <c r="T58" s="62">
        <f t="shared" si="69"/>
        <v>40.731386499007286</v>
      </c>
      <c r="U58" s="16">
        <f t="shared" ref="U58:W58" si="76">+U59</f>
        <v>9490220</v>
      </c>
      <c r="V58" s="16">
        <f t="shared" si="76"/>
        <v>9847220</v>
      </c>
      <c r="W58" s="43">
        <f t="shared" si="76"/>
        <v>0</v>
      </c>
      <c r="X58" s="35"/>
      <c r="Y58" s="35"/>
      <c r="Z58" s="35"/>
      <c r="AA58" s="35"/>
      <c r="AB58" s="35"/>
    </row>
    <row r="59" spans="1:28" ht="15.75" customHeight="1" x14ac:dyDescent="0.25">
      <c r="A59" s="23"/>
      <c r="B59" s="45" t="s">
        <v>119</v>
      </c>
      <c r="C59" s="17" t="s">
        <v>120</v>
      </c>
      <c r="D59" s="22">
        <f t="shared" ref="D59:O59" si="77">+D60</f>
        <v>11906000</v>
      </c>
      <c r="E59" s="22">
        <f t="shared" si="77"/>
        <v>0</v>
      </c>
      <c r="F59" s="22">
        <f t="shared" si="77"/>
        <v>12270000</v>
      </c>
      <c r="G59" s="22">
        <f t="shared" si="77"/>
        <v>24176000</v>
      </c>
      <c r="H59" s="22">
        <f t="shared" si="77"/>
        <v>0</v>
      </c>
      <c r="I59" s="22">
        <f t="shared" si="77"/>
        <v>24176000</v>
      </c>
      <c r="J59" s="22">
        <f t="shared" si="77"/>
        <v>320000</v>
      </c>
      <c r="K59" s="22">
        <f t="shared" si="77"/>
        <v>12153818</v>
      </c>
      <c r="L59" s="22">
        <f t="shared" si="77"/>
        <v>12022182</v>
      </c>
      <c r="M59" s="22">
        <f t="shared" si="77"/>
        <v>0</v>
      </c>
      <c r="N59" s="22">
        <f t="shared" si="77"/>
        <v>10215000</v>
      </c>
      <c r="O59" s="22">
        <f t="shared" si="77"/>
        <v>1938818</v>
      </c>
      <c r="P59" s="62">
        <f t="shared" si="67"/>
        <v>42.252647253474521</v>
      </c>
      <c r="Q59" s="22">
        <f t="shared" ref="Q59:S59" si="78">+Q60</f>
        <v>9490220</v>
      </c>
      <c r="R59" s="22">
        <f t="shared" si="78"/>
        <v>9847220</v>
      </c>
      <c r="S59" s="22">
        <f t="shared" si="78"/>
        <v>367780</v>
      </c>
      <c r="T59" s="62">
        <f t="shared" si="69"/>
        <v>40.731386499007286</v>
      </c>
      <c r="U59" s="22">
        <f t="shared" ref="U59:W59" si="79">+U60</f>
        <v>9490220</v>
      </c>
      <c r="V59" s="22">
        <f t="shared" si="79"/>
        <v>9847220</v>
      </c>
      <c r="W59" s="48">
        <f t="shared" si="79"/>
        <v>0</v>
      </c>
      <c r="X59" s="35"/>
      <c r="Y59" s="35"/>
      <c r="Z59" s="35"/>
      <c r="AA59" s="35"/>
      <c r="AB59" s="35"/>
    </row>
    <row r="60" spans="1:28" ht="15.75" customHeight="1" x14ac:dyDescent="0.25">
      <c r="A60" s="23"/>
      <c r="B60" s="45" t="s">
        <v>121</v>
      </c>
      <c r="C60" s="17" t="s">
        <v>122</v>
      </c>
      <c r="D60" s="22">
        <f t="shared" ref="D60:O60" si="80">+D61+D62+D63</f>
        <v>11906000</v>
      </c>
      <c r="E60" s="22">
        <f t="shared" si="80"/>
        <v>0</v>
      </c>
      <c r="F60" s="22">
        <f t="shared" si="80"/>
        <v>12270000</v>
      </c>
      <c r="G60" s="22">
        <f t="shared" si="80"/>
        <v>24176000</v>
      </c>
      <c r="H60" s="22">
        <f t="shared" si="80"/>
        <v>0</v>
      </c>
      <c r="I60" s="22">
        <f t="shared" si="80"/>
        <v>24176000</v>
      </c>
      <c r="J60" s="22">
        <f t="shared" si="80"/>
        <v>320000</v>
      </c>
      <c r="K60" s="22">
        <f t="shared" si="80"/>
        <v>12153818</v>
      </c>
      <c r="L60" s="22">
        <f t="shared" si="80"/>
        <v>12022182</v>
      </c>
      <c r="M60" s="22">
        <f t="shared" si="80"/>
        <v>0</v>
      </c>
      <c r="N60" s="22">
        <f t="shared" si="80"/>
        <v>10215000</v>
      </c>
      <c r="O60" s="22">
        <f t="shared" si="80"/>
        <v>1938818</v>
      </c>
      <c r="P60" s="62">
        <f t="shared" si="67"/>
        <v>42.252647253474521</v>
      </c>
      <c r="Q60" s="22">
        <f t="shared" ref="Q60:S60" si="81">+Q61+Q62+Q63</f>
        <v>9490220</v>
      </c>
      <c r="R60" s="22">
        <f t="shared" si="81"/>
        <v>9847220</v>
      </c>
      <c r="S60" s="22">
        <f t="shared" si="81"/>
        <v>367780</v>
      </c>
      <c r="T60" s="62">
        <f t="shared" si="69"/>
        <v>40.731386499007286</v>
      </c>
      <c r="U60" s="22">
        <f t="shared" ref="U60:W60" si="82">+U61+U62+U63</f>
        <v>9490220</v>
      </c>
      <c r="V60" s="22">
        <f t="shared" si="82"/>
        <v>9847220</v>
      </c>
      <c r="W60" s="48">
        <f t="shared" si="82"/>
        <v>0</v>
      </c>
      <c r="X60" s="35"/>
      <c r="Y60" s="35"/>
      <c r="Z60" s="35"/>
      <c r="AA60" s="35"/>
      <c r="AB60" s="35"/>
    </row>
    <row r="61" spans="1:28" ht="30" x14ac:dyDescent="0.25">
      <c r="A61" s="23"/>
      <c r="B61" s="46" t="s">
        <v>123</v>
      </c>
      <c r="C61" s="18" t="s">
        <v>124</v>
      </c>
      <c r="D61" s="20">
        <v>9730000</v>
      </c>
      <c r="E61" s="20">
        <v>0</v>
      </c>
      <c r="F61" s="20">
        <v>0</v>
      </c>
      <c r="G61" s="20">
        <v>9730000</v>
      </c>
      <c r="H61" s="20">
        <v>0</v>
      </c>
      <c r="I61" s="20">
        <v>9730000</v>
      </c>
      <c r="J61" s="20">
        <v>0</v>
      </c>
      <c r="K61" s="20">
        <v>9704000</v>
      </c>
      <c r="L61" s="20">
        <v>26000</v>
      </c>
      <c r="M61" s="20">
        <v>0</v>
      </c>
      <c r="N61" s="20">
        <v>8886602</v>
      </c>
      <c r="O61" s="20">
        <v>817398</v>
      </c>
      <c r="P61" s="63">
        <v>91.33</v>
      </c>
      <c r="Q61" s="20">
        <v>8461822</v>
      </c>
      <c r="R61" s="20">
        <v>8518822</v>
      </c>
      <c r="S61" s="20">
        <v>367780</v>
      </c>
      <c r="T61" s="63">
        <v>87.55</v>
      </c>
      <c r="U61" s="20">
        <v>8461822</v>
      </c>
      <c r="V61" s="20">
        <v>8518822</v>
      </c>
      <c r="W61" s="47">
        <v>0</v>
      </c>
      <c r="X61" s="31"/>
      <c r="Y61" s="31"/>
      <c r="Z61" s="31"/>
      <c r="AA61" s="31"/>
      <c r="AB61" s="31"/>
    </row>
    <row r="62" spans="1:28" ht="30" x14ac:dyDescent="0.25">
      <c r="A62" s="23"/>
      <c r="B62" s="46" t="s">
        <v>125</v>
      </c>
      <c r="C62" s="18" t="s">
        <v>126</v>
      </c>
      <c r="D62" s="20">
        <v>1126000</v>
      </c>
      <c r="E62" s="20">
        <v>0</v>
      </c>
      <c r="F62" s="20">
        <v>12270000</v>
      </c>
      <c r="G62" s="20">
        <v>13396000</v>
      </c>
      <c r="H62" s="20">
        <v>0</v>
      </c>
      <c r="I62" s="20">
        <v>13396000</v>
      </c>
      <c r="J62" s="20">
        <v>320000</v>
      </c>
      <c r="K62" s="20">
        <v>1399818</v>
      </c>
      <c r="L62" s="20">
        <v>11996182</v>
      </c>
      <c r="M62" s="20">
        <v>0</v>
      </c>
      <c r="N62" s="20">
        <v>1028398</v>
      </c>
      <c r="O62" s="20">
        <v>371420</v>
      </c>
      <c r="P62" s="63">
        <v>7.68</v>
      </c>
      <c r="Q62" s="20">
        <v>1028398</v>
      </c>
      <c r="R62" s="20">
        <v>1028398</v>
      </c>
      <c r="S62" s="20">
        <v>0</v>
      </c>
      <c r="T62" s="63">
        <v>7.68</v>
      </c>
      <c r="U62" s="20">
        <v>1028398</v>
      </c>
      <c r="V62" s="20">
        <v>1028398</v>
      </c>
      <c r="W62" s="47">
        <v>0</v>
      </c>
      <c r="X62" s="31"/>
      <c r="Y62" s="31"/>
      <c r="Z62" s="31"/>
      <c r="AA62" s="31"/>
      <c r="AB62" s="31"/>
    </row>
    <row r="63" spans="1:28" ht="30" x14ac:dyDescent="0.25">
      <c r="A63" s="23"/>
      <c r="B63" s="46" t="s">
        <v>127</v>
      </c>
      <c r="C63" s="18" t="s">
        <v>128</v>
      </c>
      <c r="D63" s="20">
        <v>1050000</v>
      </c>
      <c r="E63" s="20">
        <v>0</v>
      </c>
      <c r="F63" s="20">
        <v>0</v>
      </c>
      <c r="G63" s="20">
        <v>1050000</v>
      </c>
      <c r="H63" s="20">
        <v>0</v>
      </c>
      <c r="I63" s="20">
        <v>1050000</v>
      </c>
      <c r="J63" s="20">
        <v>0</v>
      </c>
      <c r="K63" s="20">
        <v>1050000</v>
      </c>
      <c r="L63" s="20">
        <v>0</v>
      </c>
      <c r="M63" s="20">
        <v>0</v>
      </c>
      <c r="N63" s="20">
        <v>300000</v>
      </c>
      <c r="O63" s="20">
        <v>750000</v>
      </c>
      <c r="P63" s="63">
        <v>28.57</v>
      </c>
      <c r="Q63" s="20">
        <v>0</v>
      </c>
      <c r="R63" s="20">
        <v>300000</v>
      </c>
      <c r="S63" s="20">
        <v>0</v>
      </c>
      <c r="T63" s="63">
        <v>28.57</v>
      </c>
      <c r="U63" s="20">
        <v>0</v>
      </c>
      <c r="V63" s="20">
        <v>300000</v>
      </c>
      <c r="W63" s="47">
        <v>0</v>
      </c>
      <c r="X63" s="31"/>
      <c r="Y63" s="31"/>
      <c r="Z63" s="31"/>
      <c r="AA63" s="31"/>
      <c r="AB63" s="31"/>
    </row>
    <row r="64" spans="1:28" ht="15.75" customHeight="1" x14ac:dyDescent="0.25">
      <c r="A64" s="23"/>
      <c r="B64" s="49" t="s">
        <v>129</v>
      </c>
      <c r="C64" s="25" t="s">
        <v>130</v>
      </c>
      <c r="D64" s="16">
        <f t="shared" ref="D64:O64" si="83">+D65+D196</f>
        <v>1147672000</v>
      </c>
      <c r="E64" s="16">
        <f t="shared" si="83"/>
        <v>0</v>
      </c>
      <c r="F64" s="16">
        <f t="shared" si="83"/>
        <v>-12270000</v>
      </c>
      <c r="G64" s="16">
        <f t="shared" si="83"/>
        <v>1135402000</v>
      </c>
      <c r="H64" s="16">
        <f t="shared" si="83"/>
        <v>0</v>
      </c>
      <c r="I64" s="16">
        <f t="shared" si="83"/>
        <v>1135402000</v>
      </c>
      <c r="J64" s="16">
        <f t="shared" si="83"/>
        <v>38866719</v>
      </c>
      <c r="K64" s="16">
        <f t="shared" si="83"/>
        <v>765736497</v>
      </c>
      <c r="L64" s="16">
        <f t="shared" si="83"/>
        <v>369665503</v>
      </c>
      <c r="M64" s="16">
        <f t="shared" si="83"/>
        <v>7325717</v>
      </c>
      <c r="N64" s="16">
        <f t="shared" si="83"/>
        <v>612688590</v>
      </c>
      <c r="O64" s="16">
        <f t="shared" si="83"/>
        <v>153047907</v>
      </c>
      <c r="P64" s="62">
        <f t="shared" ref="P64:P67" si="84">N64/I64*100</f>
        <v>53.962260943701004</v>
      </c>
      <c r="Q64" s="16">
        <f t="shared" ref="Q64:S64" si="85">+Q65+Q196</f>
        <v>58740125</v>
      </c>
      <c r="R64" s="16">
        <f t="shared" si="85"/>
        <v>223611537</v>
      </c>
      <c r="S64" s="16">
        <f t="shared" si="85"/>
        <v>389077053</v>
      </c>
      <c r="T64" s="62">
        <f t="shared" ref="T64:T67" si="86">(R64/I64)*100</f>
        <v>19.69448151403644</v>
      </c>
      <c r="U64" s="16">
        <f t="shared" ref="U64:W64" si="87">+U65+U196</f>
        <v>58740125</v>
      </c>
      <c r="V64" s="16">
        <f t="shared" si="87"/>
        <v>223611537</v>
      </c>
      <c r="W64" s="43">
        <f t="shared" si="87"/>
        <v>0</v>
      </c>
      <c r="X64" s="35"/>
      <c r="Y64" s="35"/>
      <c r="Z64" s="35"/>
      <c r="AA64" s="35"/>
      <c r="AB64" s="35"/>
    </row>
    <row r="65" spans="1:28" ht="15.75" customHeight="1" x14ac:dyDescent="0.25">
      <c r="A65" s="23"/>
      <c r="B65" s="49" t="s">
        <v>131</v>
      </c>
      <c r="C65" s="15" t="s">
        <v>132</v>
      </c>
      <c r="D65" s="16">
        <f t="shared" ref="D65:O65" si="88">+D66+D89+D174</f>
        <v>50154000</v>
      </c>
      <c r="E65" s="16">
        <f t="shared" si="88"/>
        <v>0</v>
      </c>
      <c r="F65" s="16">
        <f t="shared" si="88"/>
        <v>-9449484</v>
      </c>
      <c r="G65" s="16">
        <f t="shared" si="88"/>
        <v>40704516</v>
      </c>
      <c r="H65" s="16">
        <f t="shared" si="88"/>
        <v>0</v>
      </c>
      <c r="I65" s="16">
        <f t="shared" si="88"/>
        <v>40704516</v>
      </c>
      <c r="J65" s="16">
        <f t="shared" si="88"/>
        <v>2658183</v>
      </c>
      <c r="K65" s="16">
        <f t="shared" si="88"/>
        <v>23086753</v>
      </c>
      <c r="L65" s="16">
        <f t="shared" si="88"/>
        <v>17617763</v>
      </c>
      <c r="M65" s="16">
        <f t="shared" si="88"/>
        <v>0</v>
      </c>
      <c r="N65" s="16">
        <f t="shared" si="88"/>
        <v>18217342</v>
      </c>
      <c r="O65" s="16">
        <f t="shared" si="88"/>
        <v>4869411</v>
      </c>
      <c r="P65" s="62">
        <f t="shared" si="84"/>
        <v>44.755088108651137</v>
      </c>
      <c r="Q65" s="16">
        <f t="shared" ref="Q65:S65" si="89">+Q66+Q89+Q174</f>
        <v>6936795</v>
      </c>
      <c r="R65" s="16">
        <f t="shared" si="89"/>
        <v>9591725</v>
      </c>
      <c r="S65" s="16">
        <f t="shared" si="89"/>
        <v>8625617</v>
      </c>
      <c r="T65" s="62">
        <f t="shared" si="86"/>
        <v>23.564277241375382</v>
      </c>
      <c r="U65" s="16">
        <f t="shared" ref="U65:W65" si="90">+U66+U89+U174</f>
        <v>6936795</v>
      </c>
      <c r="V65" s="16">
        <f t="shared" si="90"/>
        <v>9591725</v>
      </c>
      <c r="W65" s="43">
        <f t="shared" si="90"/>
        <v>0</v>
      </c>
      <c r="X65" s="35"/>
      <c r="Y65" s="35"/>
      <c r="Z65" s="35"/>
      <c r="AA65" s="35"/>
      <c r="AB65" s="35"/>
    </row>
    <row r="66" spans="1:28" ht="45" x14ac:dyDescent="0.25">
      <c r="A66" s="21"/>
      <c r="B66" s="50" t="s">
        <v>133</v>
      </c>
      <c r="C66" s="17" t="s">
        <v>134</v>
      </c>
      <c r="D66" s="22">
        <f t="shared" ref="D66:O66" si="91">+D67+D74+D86</f>
        <v>11165000</v>
      </c>
      <c r="E66" s="22">
        <f t="shared" si="91"/>
        <v>-727243</v>
      </c>
      <c r="F66" s="22">
        <f t="shared" si="91"/>
        <v>-727243</v>
      </c>
      <c r="G66" s="22">
        <f t="shared" si="91"/>
        <v>10437757</v>
      </c>
      <c r="H66" s="22">
        <f t="shared" si="91"/>
        <v>0</v>
      </c>
      <c r="I66" s="22">
        <f t="shared" si="91"/>
        <v>10437757</v>
      </c>
      <c r="J66" s="22">
        <f t="shared" si="91"/>
        <v>0</v>
      </c>
      <c r="K66" s="22">
        <f t="shared" si="91"/>
        <v>5105763</v>
      </c>
      <c r="L66" s="22">
        <f t="shared" si="91"/>
        <v>5331994</v>
      </c>
      <c r="M66" s="22">
        <f t="shared" si="91"/>
        <v>0</v>
      </c>
      <c r="N66" s="22">
        <f t="shared" si="91"/>
        <v>5105763</v>
      </c>
      <c r="O66" s="22">
        <f t="shared" si="91"/>
        <v>0</v>
      </c>
      <c r="P66" s="62">
        <f t="shared" si="84"/>
        <v>48.916285366674082</v>
      </c>
      <c r="Q66" s="22">
        <f t="shared" ref="Q66:S66" si="92">+Q67+Q74+Q86</f>
        <v>189497</v>
      </c>
      <c r="R66" s="22">
        <f t="shared" si="92"/>
        <v>289497</v>
      </c>
      <c r="S66" s="22">
        <f t="shared" si="92"/>
        <v>4816266</v>
      </c>
      <c r="T66" s="62">
        <f t="shared" si="86"/>
        <v>2.7735556595157371</v>
      </c>
      <c r="U66" s="22">
        <f t="shared" ref="U66:W66" si="93">+U67+U74+U86</f>
        <v>189497</v>
      </c>
      <c r="V66" s="22">
        <f t="shared" si="93"/>
        <v>289497</v>
      </c>
      <c r="W66" s="48">
        <f t="shared" si="93"/>
        <v>0</v>
      </c>
      <c r="X66" s="35"/>
      <c r="Y66" s="35"/>
      <c r="Z66" s="35"/>
      <c r="AA66" s="35"/>
      <c r="AB66" s="35"/>
    </row>
    <row r="67" spans="1:28" ht="45" x14ac:dyDescent="0.25">
      <c r="A67" s="21"/>
      <c r="B67" s="51" t="s">
        <v>135</v>
      </c>
      <c r="C67" s="17" t="s">
        <v>136</v>
      </c>
      <c r="D67" s="22">
        <f t="shared" ref="D67:O67" si="94">+D68+D69+D70+D71+D72+D73</f>
        <v>9107000</v>
      </c>
      <c r="E67" s="22">
        <f t="shared" si="94"/>
        <v>-727243</v>
      </c>
      <c r="F67" s="22">
        <f t="shared" si="94"/>
        <v>-727243</v>
      </c>
      <c r="G67" s="22">
        <f t="shared" si="94"/>
        <v>8379757</v>
      </c>
      <c r="H67" s="22">
        <f t="shared" si="94"/>
        <v>0</v>
      </c>
      <c r="I67" s="22">
        <f t="shared" si="94"/>
        <v>8379757</v>
      </c>
      <c r="J67" s="22">
        <f t="shared" si="94"/>
        <v>0</v>
      </c>
      <c r="K67" s="22">
        <f t="shared" si="94"/>
        <v>3143169</v>
      </c>
      <c r="L67" s="22">
        <f t="shared" si="94"/>
        <v>5236588</v>
      </c>
      <c r="M67" s="22">
        <f t="shared" si="94"/>
        <v>0</v>
      </c>
      <c r="N67" s="22">
        <f t="shared" si="94"/>
        <v>3143169</v>
      </c>
      <c r="O67" s="22">
        <f t="shared" si="94"/>
        <v>0</v>
      </c>
      <c r="P67" s="62">
        <f t="shared" si="84"/>
        <v>37.509070967093677</v>
      </c>
      <c r="Q67" s="22">
        <f t="shared" ref="Q67:S67" si="95">+Q68+Q69+Q70+Q71+Q72+Q73</f>
        <v>189497</v>
      </c>
      <c r="R67" s="22">
        <f t="shared" si="95"/>
        <v>289497</v>
      </c>
      <c r="S67" s="22">
        <f t="shared" si="95"/>
        <v>2853672</v>
      </c>
      <c r="T67" s="62">
        <f t="shared" si="86"/>
        <v>3.4547183170108631</v>
      </c>
      <c r="U67" s="22">
        <f t="shared" ref="U67:W67" si="96">+U68+U69+U70+U71+U72+U73</f>
        <v>189497</v>
      </c>
      <c r="V67" s="22">
        <f t="shared" si="96"/>
        <v>289497</v>
      </c>
      <c r="W67" s="48">
        <f t="shared" si="96"/>
        <v>0</v>
      </c>
      <c r="X67" s="35"/>
      <c r="Y67" s="35"/>
      <c r="Z67" s="35"/>
      <c r="AA67" s="35"/>
      <c r="AB67" s="35"/>
    </row>
    <row r="68" spans="1:28" ht="30" x14ac:dyDescent="0.25">
      <c r="A68" s="23"/>
      <c r="B68" s="52" t="s">
        <v>137</v>
      </c>
      <c r="C68" s="18" t="s">
        <v>138</v>
      </c>
      <c r="D68" s="20">
        <v>862000</v>
      </c>
      <c r="E68" s="20">
        <v>-562085</v>
      </c>
      <c r="F68" s="20">
        <v>-562085</v>
      </c>
      <c r="G68" s="20">
        <v>299915</v>
      </c>
      <c r="H68" s="20">
        <v>0</v>
      </c>
      <c r="I68" s="20">
        <v>299915</v>
      </c>
      <c r="J68" s="20">
        <v>0</v>
      </c>
      <c r="K68" s="20">
        <v>299915</v>
      </c>
      <c r="L68" s="20">
        <v>0</v>
      </c>
      <c r="M68" s="20">
        <v>0</v>
      </c>
      <c r="N68" s="20">
        <v>299915</v>
      </c>
      <c r="O68" s="20">
        <v>0</v>
      </c>
      <c r="P68" s="63">
        <v>100</v>
      </c>
      <c r="Q68" s="20">
        <v>10484</v>
      </c>
      <c r="R68" s="20">
        <v>110484</v>
      </c>
      <c r="S68" s="20">
        <v>189431</v>
      </c>
      <c r="T68" s="63">
        <v>36.840000000000003</v>
      </c>
      <c r="U68" s="20">
        <v>10484</v>
      </c>
      <c r="V68" s="20">
        <v>110484</v>
      </c>
      <c r="W68" s="47">
        <v>0</v>
      </c>
      <c r="X68" s="31"/>
      <c r="Y68" s="31"/>
      <c r="Z68" s="31"/>
      <c r="AA68" s="31"/>
      <c r="AB68" s="31"/>
    </row>
    <row r="69" spans="1:28" x14ac:dyDescent="0.25">
      <c r="A69" s="23"/>
      <c r="B69" s="52" t="s">
        <v>139</v>
      </c>
      <c r="C69" s="18" t="s">
        <v>140</v>
      </c>
      <c r="D69" s="20">
        <v>1120000</v>
      </c>
      <c r="E69" s="20">
        <v>0</v>
      </c>
      <c r="F69" s="20">
        <v>0</v>
      </c>
      <c r="G69" s="20">
        <v>1120000</v>
      </c>
      <c r="H69" s="20">
        <v>0</v>
      </c>
      <c r="I69" s="20">
        <v>1120000</v>
      </c>
      <c r="J69" s="20">
        <v>0</v>
      </c>
      <c r="K69" s="20">
        <v>389682</v>
      </c>
      <c r="L69" s="20">
        <v>730318</v>
      </c>
      <c r="M69" s="20">
        <v>0</v>
      </c>
      <c r="N69" s="20">
        <v>389682</v>
      </c>
      <c r="O69" s="20">
        <v>0</v>
      </c>
      <c r="P69" s="63">
        <v>34.79</v>
      </c>
      <c r="Q69" s="20">
        <v>0</v>
      </c>
      <c r="R69" s="20">
        <v>0</v>
      </c>
      <c r="S69" s="20">
        <v>389682</v>
      </c>
      <c r="T69" s="63">
        <v>0</v>
      </c>
      <c r="U69" s="20">
        <v>0</v>
      </c>
      <c r="V69" s="20">
        <v>0</v>
      </c>
      <c r="W69" s="47">
        <v>0</v>
      </c>
      <c r="X69" s="31"/>
      <c r="Y69" s="31"/>
      <c r="Z69" s="31"/>
      <c r="AA69" s="31"/>
      <c r="AB69" s="31"/>
    </row>
    <row r="70" spans="1:28" ht="30" x14ac:dyDescent="0.25">
      <c r="A70" s="23"/>
      <c r="B70" s="52" t="s">
        <v>141</v>
      </c>
      <c r="C70" s="18" t="s">
        <v>142</v>
      </c>
      <c r="D70" s="20">
        <v>855000</v>
      </c>
      <c r="E70" s="20">
        <v>0</v>
      </c>
      <c r="F70" s="20">
        <v>0</v>
      </c>
      <c r="G70" s="20">
        <v>855000</v>
      </c>
      <c r="H70" s="20">
        <v>0</v>
      </c>
      <c r="I70" s="20">
        <v>855000</v>
      </c>
      <c r="J70" s="20">
        <v>0</v>
      </c>
      <c r="K70" s="20">
        <v>297481</v>
      </c>
      <c r="L70" s="20">
        <v>557519</v>
      </c>
      <c r="M70" s="20">
        <v>0</v>
      </c>
      <c r="N70" s="20">
        <v>297481</v>
      </c>
      <c r="O70" s="20">
        <v>0</v>
      </c>
      <c r="P70" s="63">
        <v>34.79</v>
      </c>
      <c r="Q70" s="20">
        <v>0</v>
      </c>
      <c r="R70" s="20">
        <v>0</v>
      </c>
      <c r="S70" s="20">
        <v>297481</v>
      </c>
      <c r="T70" s="63">
        <v>0</v>
      </c>
      <c r="U70" s="20">
        <v>0</v>
      </c>
      <c r="V70" s="20">
        <v>0</v>
      </c>
      <c r="W70" s="47">
        <v>0</v>
      </c>
      <c r="X70" s="31"/>
      <c r="Y70" s="31"/>
      <c r="Z70" s="31"/>
      <c r="AA70" s="31"/>
      <c r="AB70" s="31"/>
    </row>
    <row r="71" spans="1:28" ht="15.75" customHeight="1" x14ac:dyDescent="0.25">
      <c r="A71" s="23"/>
      <c r="B71" s="52" t="s">
        <v>143</v>
      </c>
      <c r="C71" s="18" t="s">
        <v>144</v>
      </c>
      <c r="D71" s="20">
        <v>2622000</v>
      </c>
      <c r="E71" s="20">
        <v>-165158</v>
      </c>
      <c r="F71" s="20">
        <v>-165158</v>
      </c>
      <c r="G71" s="20">
        <v>2456842</v>
      </c>
      <c r="H71" s="20">
        <v>0</v>
      </c>
      <c r="I71" s="20">
        <v>2456842</v>
      </c>
      <c r="J71" s="20">
        <v>0</v>
      </c>
      <c r="K71" s="20">
        <v>886842</v>
      </c>
      <c r="L71" s="20">
        <v>1570000</v>
      </c>
      <c r="M71" s="20">
        <v>0</v>
      </c>
      <c r="N71" s="20">
        <v>886842</v>
      </c>
      <c r="O71" s="20">
        <v>0</v>
      </c>
      <c r="P71" s="63">
        <v>36.1</v>
      </c>
      <c r="Q71" s="20">
        <v>143752</v>
      </c>
      <c r="R71" s="20">
        <v>143752</v>
      </c>
      <c r="S71" s="20">
        <v>743090</v>
      </c>
      <c r="T71" s="63">
        <v>5.85</v>
      </c>
      <c r="U71" s="20">
        <v>143752</v>
      </c>
      <c r="V71" s="20">
        <v>143752</v>
      </c>
      <c r="W71" s="47">
        <v>0</v>
      </c>
      <c r="X71" s="31"/>
      <c r="Y71" s="31"/>
      <c r="Z71" s="31"/>
      <c r="AA71" s="31"/>
      <c r="AB71" s="31"/>
    </row>
    <row r="72" spans="1:28" ht="15.75" customHeight="1" x14ac:dyDescent="0.25">
      <c r="A72" s="23"/>
      <c r="B72" s="52" t="s">
        <v>145</v>
      </c>
      <c r="C72" s="18" t="s">
        <v>146</v>
      </c>
      <c r="D72" s="20">
        <v>2052000</v>
      </c>
      <c r="E72" s="20">
        <v>0</v>
      </c>
      <c r="F72" s="20">
        <v>0</v>
      </c>
      <c r="G72" s="20">
        <v>2052000</v>
      </c>
      <c r="H72" s="20">
        <v>0</v>
      </c>
      <c r="I72" s="20">
        <v>2052000</v>
      </c>
      <c r="J72" s="20">
        <v>0</v>
      </c>
      <c r="K72" s="20">
        <v>713953</v>
      </c>
      <c r="L72" s="20">
        <v>1338047</v>
      </c>
      <c r="M72" s="20">
        <v>0</v>
      </c>
      <c r="N72" s="20">
        <v>713953</v>
      </c>
      <c r="O72" s="20">
        <v>0</v>
      </c>
      <c r="P72" s="63">
        <v>34.79</v>
      </c>
      <c r="Q72" s="20">
        <v>22</v>
      </c>
      <c r="R72" s="20">
        <v>22</v>
      </c>
      <c r="S72" s="20">
        <v>713931</v>
      </c>
      <c r="T72" s="63">
        <v>0</v>
      </c>
      <c r="U72" s="20">
        <v>22</v>
      </c>
      <c r="V72" s="20">
        <v>22</v>
      </c>
      <c r="W72" s="47">
        <v>0</v>
      </c>
      <c r="X72" s="31"/>
      <c r="Y72" s="31"/>
      <c r="Z72" s="31"/>
      <c r="AA72" s="31"/>
      <c r="AB72" s="31"/>
    </row>
    <row r="73" spans="1:28" ht="30" x14ac:dyDescent="0.25">
      <c r="A73" s="23"/>
      <c r="B73" s="52" t="s">
        <v>147</v>
      </c>
      <c r="C73" s="18" t="s">
        <v>148</v>
      </c>
      <c r="D73" s="20">
        <v>1596000</v>
      </c>
      <c r="E73" s="20">
        <v>0</v>
      </c>
      <c r="F73" s="20">
        <v>0</v>
      </c>
      <c r="G73" s="20">
        <v>1596000</v>
      </c>
      <c r="H73" s="20">
        <v>0</v>
      </c>
      <c r="I73" s="20">
        <v>1596000</v>
      </c>
      <c r="J73" s="20">
        <v>0</v>
      </c>
      <c r="K73" s="20">
        <v>555296</v>
      </c>
      <c r="L73" s="20">
        <v>1040704</v>
      </c>
      <c r="M73" s="20">
        <v>0</v>
      </c>
      <c r="N73" s="20">
        <v>555296</v>
      </c>
      <c r="O73" s="20">
        <v>0</v>
      </c>
      <c r="P73" s="63">
        <v>34.79</v>
      </c>
      <c r="Q73" s="20">
        <v>35239</v>
      </c>
      <c r="R73" s="20">
        <v>35239</v>
      </c>
      <c r="S73" s="20">
        <v>520057</v>
      </c>
      <c r="T73" s="63">
        <v>2.21</v>
      </c>
      <c r="U73" s="20">
        <v>35239</v>
      </c>
      <c r="V73" s="20">
        <v>35239</v>
      </c>
      <c r="W73" s="47">
        <v>0</v>
      </c>
      <c r="X73" s="31"/>
      <c r="Y73" s="31"/>
      <c r="Z73" s="31"/>
      <c r="AA73" s="31"/>
      <c r="AB73" s="31"/>
    </row>
    <row r="74" spans="1:28" ht="30" x14ac:dyDescent="0.25">
      <c r="A74" s="21"/>
      <c r="B74" s="51" t="s">
        <v>149</v>
      </c>
      <c r="C74" s="17" t="s">
        <v>150</v>
      </c>
      <c r="D74" s="22">
        <f t="shared" ref="D74:O74" si="97">+D75+D76+D77+D78+D79+D80+D81+D82+D83+D84+D85</f>
        <v>1469000</v>
      </c>
      <c r="E74" s="22">
        <f t="shared" si="97"/>
        <v>0</v>
      </c>
      <c r="F74" s="22">
        <f t="shared" si="97"/>
        <v>0</v>
      </c>
      <c r="G74" s="22">
        <f t="shared" si="97"/>
        <v>1469000</v>
      </c>
      <c r="H74" s="22">
        <f t="shared" si="97"/>
        <v>0</v>
      </c>
      <c r="I74" s="22">
        <f t="shared" si="97"/>
        <v>1469000</v>
      </c>
      <c r="J74" s="22">
        <f t="shared" si="97"/>
        <v>0</v>
      </c>
      <c r="K74" s="22">
        <f t="shared" si="97"/>
        <v>1447708</v>
      </c>
      <c r="L74" s="22">
        <f t="shared" si="97"/>
        <v>21292</v>
      </c>
      <c r="M74" s="22">
        <f t="shared" si="97"/>
        <v>0</v>
      </c>
      <c r="N74" s="22">
        <f t="shared" si="97"/>
        <v>1447708</v>
      </c>
      <c r="O74" s="22">
        <f t="shared" si="97"/>
        <v>0</v>
      </c>
      <c r="P74" s="62">
        <f>N74/I74*100</f>
        <v>98.550578624914905</v>
      </c>
      <c r="Q74" s="22">
        <f t="shared" ref="Q74:S74" si="98">+Q75+Q76+Q77+Q78+Q79+Q80+Q81+Q82+Q83+Q84+Q85</f>
        <v>0</v>
      </c>
      <c r="R74" s="22">
        <f t="shared" si="98"/>
        <v>0</v>
      </c>
      <c r="S74" s="22">
        <f t="shared" si="98"/>
        <v>1447708</v>
      </c>
      <c r="T74" s="62">
        <f>(R74/I74)*100</f>
        <v>0</v>
      </c>
      <c r="U74" s="22">
        <f t="shared" ref="U74:W74" si="99">+U75+U76+U77+U78+U79+U80+U81+U82+U83+U84+U85</f>
        <v>0</v>
      </c>
      <c r="V74" s="22">
        <f t="shared" si="99"/>
        <v>0</v>
      </c>
      <c r="W74" s="48">
        <f t="shared" si="99"/>
        <v>0</v>
      </c>
      <c r="X74" s="35"/>
      <c r="Y74" s="35"/>
      <c r="Z74" s="35"/>
      <c r="AA74" s="35"/>
      <c r="AB74" s="35"/>
    </row>
    <row r="75" spans="1:28" ht="15.75" customHeight="1" x14ac:dyDescent="0.25">
      <c r="A75" s="23"/>
      <c r="B75" s="52" t="s">
        <v>151</v>
      </c>
      <c r="C75" s="18" t="s">
        <v>152</v>
      </c>
      <c r="D75" s="20">
        <v>428000</v>
      </c>
      <c r="E75" s="20">
        <v>0</v>
      </c>
      <c r="F75" s="20">
        <v>176</v>
      </c>
      <c r="G75" s="20">
        <v>428176</v>
      </c>
      <c r="H75" s="20">
        <v>0</v>
      </c>
      <c r="I75" s="20">
        <v>428176</v>
      </c>
      <c r="J75" s="20">
        <v>0</v>
      </c>
      <c r="K75" s="20">
        <v>428176</v>
      </c>
      <c r="L75" s="20">
        <v>0</v>
      </c>
      <c r="M75" s="20">
        <v>0</v>
      </c>
      <c r="N75" s="20">
        <v>428176</v>
      </c>
      <c r="O75" s="20">
        <v>0</v>
      </c>
      <c r="P75" s="63">
        <v>100</v>
      </c>
      <c r="Q75" s="20">
        <v>0</v>
      </c>
      <c r="R75" s="20">
        <v>0</v>
      </c>
      <c r="S75" s="20">
        <v>428176</v>
      </c>
      <c r="T75" s="63">
        <v>0</v>
      </c>
      <c r="U75" s="20">
        <v>0</v>
      </c>
      <c r="V75" s="20">
        <v>0</v>
      </c>
      <c r="W75" s="47">
        <v>0</v>
      </c>
      <c r="X75" s="31"/>
      <c r="Y75" s="31"/>
      <c r="Z75" s="31"/>
      <c r="AA75" s="31"/>
      <c r="AB75" s="31"/>
    </row>
    <row r="76" spans="1:28" ht="30" x14ac:dyDescent="0.25">
      <c r="A76" s="23"/>
      <c r="B76" s="52" t="s">
        <v>153</v>
      </c>
      <c r="C76" s="18" t="s">
        <v>154</v>
      </c>
      <c r="D76" s="20">
        <v>162000</v>
      </c>
      <c r="E76" s="20">
        <v>0</v>
      </c>
      <c r="F76" s="20">
        <v>0</v>
      </c>
      <c r="G76" s="20">
        <v>162000</v>
      </c>
      <c r="H76" s="20">
        <v>0</v>
      </c>
      <c r="I76" s="20">
        <v>162000</v>
      </c>
      <c r="J76" s="20">
        <v>0</v>
      </c>
      <c r="K76" s="20">
        <v>161622</v>
      </c>
      <c r="L76" s="20">
        <v>378</v>
      </c>
      <c r="M76" s="20">
        <v>0</v>
      </c>
      <c r="N76" s="20">
        <v>161622</v>
      </c>
      <c r="O76" s="20">
        <v>0</v>
      </c>
      <c r="P76" s="63">
        <v>99.77</v>
      </c>
      <c r="Q76" s="20">
        <v>0</v>
      </c>
      <c r="R76" s="20">
        <v>0</v>
      </c>
      <c r="S76" s="20">
        <v>161622</v>
      </c>
      <c r="T76" s="63">
        <v>0</v>
      </c>
      <c r="U76" s="20">
        <v>0</v>
      </c>
      <c r="V76" s="20">
        <v>0</v>
      </c>
      <c r="W76" s="47">
        <v>0</v>
      </c>
      <c r="X76" s="31"/>
      <c r="Y76" s="31"/>
      <c r="Z76" s="31"/>
      <c r="AA76" s="31"/>
      <c r="AB76" s="31"/>
    </row>
    <row r="77" spans="1:28" ht="30" x14ac:dyDescent="0.25">
      <c r="A77" s="23"/>
      <c r="B77" s="52" t="s">
        <v>155</v>
      </c>
      <c r="C77" s="18" t="s">
        <v>156</v>
      </c>
      <c r="D77" s="20">
        <v>62000</v>
      </c>
      <c r="E77" s="20">
        <v>0</v>
      </c>
      <c r="F77" s="20">
        <v>0</v>
      </c>
      <c r="G77" s="20">
        <v>62000</v>
      </c>
      <c r="H77" s="20">
        <v>0</v>
      </c>
      <c r="I77" s="20">
        <v>62000</v>
      </c>
      <c r="J77" s="20">
        <v>0</v>
      </c>
      <c r="K77" s="20">
        <v>61973</v>
      </c>
      <c r="L77" s="20">
        <v>27</v>
      </c>
      <c r="M77" s="20">
        <v>0</v>
      </c>
      <c r="N77" s="20">
        <v>61973</v>
      </c>
      <c r="O77" s="20">
        <v>0</v>
      </c>
      <c r="P77" s="63">
        <v>99.96</v>
      </c>
      <c r="Q77" s="20">
        <v>0</v>
      </c>
      <c r="R77" s="20">
        <v>0</v>
      </c>
      <c r="S77" s="20">
        <v>61973</v>
      </c>
      <c r="T77" s="63">
        <v>0</v>
      </c>
      <c r="U77" s="20">
        <v>0</v>
      </c>
      <c r="V77" s="20">
        <v>0</v>
      </c>
      <c r="W77" s="47">
        <v>0</v>
      </c>
      <c r="X77" s="31"/>
      <c r="Y77" s="31"/>
      <c r="Z77" s="31"/>
      <c r="AA77" s="31"/>
      <c r="AB77" s="31"/>
    </row>
    <row r="78" spans="1:28" ht="30" x14ac:dyDescent="0.25">
      <c r="A78" s="23"/>
      <c r="B78" s="52" t="s">
        <v>157</v>
      </c>
      <c r="C78" s="18" t="s">
        <v>158</v>
      </c>
      <c r="D78" s="20">
        <v>113000</v>
      </c>
      <c r="E78" s="20">
        <v>0</v>
      </c>
      <c r="F78" s="20">
        <v>0</v>
      </c>
      <c r="G78" s="20">
        <v>113000</v>
      </c>
      <c r="H78" s="20">
        <v>0</v>
      </c>
      <c r="I78" s="20">
        <v>113000</v>
      </c>
      <c r="J78" s="20">
        <v>0</v>
      </c>
      <c r="K78" s="20">
        <v>112676</v>
      </c>
      <c r="L78" s="20">
        <v>324</v>
      </c>
      <c r="M78" s="20">
        <v>0</v>
      </c>
      <c r="N78" s="20">
        <v>112676</v>
      </c>
      <c r="O78" s="20">
        <v>0</v>
      </c>
      <c r="P78" s="63">
        <v>99.71</v>
      </c>
      <c r="Q78" s="20">
        <v>0</v>
      </c>
      <c r="R78" s="20">
        <v>0</v>
      </c>
      <c r="S78" s="20">
        <v>112676</v>
      </c>
      <c r="T78" s="63">
        <v>0</v>
      </c>
      <c r="U78" s="20">
        <v>0</v>
      </c>
      <c r="V78" s="20">
        <v>0</v>
      </c>
      <c r="W78" s="47">
        <v>0</v>
      </c>
      <c r="X78" s="31"/>
      <c r="Y78" s="31"/>
      <c r="Z78" s="31"/>
      <c r="AA78" s="31"/>
      <c r="AB78" s="31"/>
    </row>
    <row r="79" spans="1:28" ht="30" x14ac:dyDescent="0.25">
      <c r="A79" s="23"/>
      <c r="B79" s="52" t="s">
        <v>159</v>
      </c>
      <c r="C79" s="18" t="s">
        <v>160</v>
      </c>
      <c r="D79" s="20">
        <v>60000</v>
      </c>
      <c r="E79" s="20">
        <v>0</v>
      </c>
      <c r="F79" s="20">
        <v>0</v>
      </c>
      <c r="G79" s="20">
        <v>60000</v>
      </c>
      <c r="H79" s="20">
        <v>0</v>
      </c>
      <c r="I79" s="20">
        <v>60000</v>
      </c>
      <c r="J79" s="20">
        <v>0</v>
      </c>
      <c r="K79" s="20">
        <v>59861</v>
      </c>
      <c r="L79" s="20">
        <v>139</v>
      </c>
      <c r="M79" s="20">
        <v>0</v>
      </c>
      <c r="N79" s="20">
        <v>59861</v>
      </c>
      <c r="O79" s="20">
        <v>0</v>
      </c>
      <c r="P79" s="63">
        <v>99.77</v>
      </c>
      <c r="Q79" s="20">
        <v>0</v>
      </c>
      <c r="R79" s="20">
        <v>0</v>
      </c>
      <c r="S79" s="20">
        <v>59861</v>
      </c>
      <c r="T79" s="63">
        <v>0</v>
      </c>
      <c r="U79" s="20">
        <v>0</v>
      </c>
      <c r="V79" s="20">
        <v>0</v>
      </c>
      <c r="W79" s="47">
        <v>0</v>
      </c>
      <c r="X79" s="31"/>
      <c r="Y79" s="31"/>
      <c r="Z79" s="31"/>
      <c r="AA79" s="31"/>
      <c r="AB79" s="31"/>
    </row>
    <row r="80" spans="1:28" x14ac:dyDescent="0.25">
      <c r="A80" s="23"/>
      <c r="B80" s="52" t="s">
        <v>161</v>
      </c>
      <c r="C80" s="18" t="s">
        <v>162</v>
      </c>
      <c r="D80" s="20">
        <v>160000</v>
      </c>
      <c r="E80" s="20">
        <v>0</v>
      </c>
      <c r="F80" s="20">
        <v>215</v>
      </c>
      <c r="G80" s="20">
        <v>160215</v>
      </c>
      <c r="H80" s="20">
        <v>0</v>
      </c>
      <c r="I80" s="20">
        <v>160215</v>
      </c>
      <c r="J80" s="20">
        <v>0</v>
      </c>
      <c r="K80" s="20">
        <v>160215</v>
      </c>
      <c r="L80" s="20">
        <v>0</v>
      </c>
      <c r="M80" s="20">
        <v>0</v>
      </c>
      <c r="N80" s="20">
        <v>160215</v>
      </c>
      <c r="O80" s="20">
        <v>0</v>
      </c>
      <c r="P80" s="63">
        <v>100</v>
      </c>
      <c r="Q80" s="20">
        <v>0</v>
      </c>
      <c r="R80" s="20">
        <v>0</v>
      </c>
      <c r="S80" s="20">
        <v>160215</v>
      </c>
      <c r="T80" s="63">
        <v>0</v>
      </c>
      <c r="U80" s="20">
        <v>0</v>
      </c>
      <c r="V80" s="20">
        <v>0</v>
      </c>
      <c r="W80" s="47">
        <v>0</v>
      </c>
      <c r="X80" s="31"/>
      <c r="Y80" s="31"/>
      <c r="Z80" s="31"/>
      <c r="AA80" s="31"/>
      <c r="AB80" s="31"/>
    </row>
    <row r="81" spans="1:28" ht="30" x14ac:dyDescent="0.25">
      <c r="A81" s="23"/>
      <c r="B81" s="52" t="s">
        <v>163</v>
      </c>
      <c r="C81" s="18" t="s">
        <v>164</v>
      </c>
      <c r="D81" s="20">
        <v>128000</v>
      </c>
      <c r="E81" s="20">
        <v>0</v>
      </c>
      <c r="F81" s="20">
        <v>280</v>
      </c>
      <c r="G81" s="20">
        <v>128280</v>
      </c>
      <c r="H81" s="20">
        <v>0</v>
      </c>
      <c r="I81" s="20">
        <v>128280</v>
      </c>
      <c r="J81" s="20">
        <v>0</v>
      </c>
      <c r="K81" s="20">
        <v>128280</v>
      </c>
      <c r="L81" s="20">
        <v>0</v>
      </c>
      <c r="M81" s="20">
        <v>0</v>
      </c>
      <c r="N81" s="20">
        <v>128280</v>
      </c>
      <c r="O81" s="20">
        <v>0</v>
      </c>
      <c r="P81" s="63">
        <v>100</v>
      </c>
      <c r="Q81" s="20">
        <v>0</v>
      </c>
      <c r="R81" s="20">
        <v>0</v>
      </c>
      <c r="S81" s="20">
        <v>128280</v>
      </c>
      <c r="T81" s="63">
        <v>0</v>
      </c>
      <c r="U81" s="20">
        <v>0</v>
      </c>
      <c r="V81" s="20">
        <v>0</v>
      </c>
      <c r="W81" s="47">
        <v>0</v>
      </c>
      <c r="X81" s="31"/>
      <c r="Y81" s="31"/>
      <c r="Z81" s="31"/>
      <c r="AA81" s="31"/>
      <c r="AB81" s="31"/>
    </row>
    <row r="82" spans="1:28" ht="30" x14ac:dyDescent="0.25">
      <c r="A82" s="23"/>
      <c r="B82" s="52" t="s">
        <v>165</v>
      </c>
      <c r="C82" s="18" t="s">
        <v>166</v>
      </c>
      <c r="D82" s="20">
        <v>157000</v>
      </c>
      <c r="E82" s="20">
        <v>0</v>
      </c>
      <c r="F82" s="20">
        <v>180</v>
      </c>
      <c r="G82" s="20">
        <v>157180</v>
      </c>
      <c r="H82" s="20">
        <v>0</v>
      </c>
      <c r="I82" s="20">
        <v>157180</v>
      </c>
      <c r="J82" s="20">
        <v>0</v>
      </c>
      <c r="K82" s="20">
        <v>157180</v>
      </c>
      <c r="L82" s="20">
        <v>0</v>
      </c>
      <c r="M82" s="20">
        <v>0</v>
      </c>
      <c r="N82" s="20">
        <v>157180</v>
      </c>
      <c r="O82" s="20">
        <v>0</v>
      </c>
      <c r="P82" s="63">
        <v>100</v>
      </c>
      <c r="Q82" s="20">
        <v>0</v>
      </c>
      <c r="R82" s="20">
        <v>0</v>
      </c>
      <c r="S82" s="20">
        <v>157180</v>
      </c>
      <c r="T82" s="63">
        <v>0</v>
      </c>
      <c r="U82" s="20">
        <v>0</v>
      </c>
      <c r="V82" s="20">
        <v>0</v>
      </c>
      <c r="W82" s="47">
        <v>0</v>
      </c>
      <c r="X82" s="31"/>
      <c r="Y82" s="31"/>
      <c r="Z82" s="31"/>
      <c r="AA82" s="31"/>
      <c r="AB82" s="31"/>
    </row>
    <row r="83" spans="1:28" ht="30" x14ac:dyDescent="0.25">
      <c r="A83" s="23"/>
      <c r="B83" s="52" t="s">
        <v>167</v>
      </c>
      <c r="C83" s="18" t="s">
        <v>168</v>
      </c>
      <c r="D83" s="20">
        <v>99000</v>
      </c>
      <c r="E83" s="20">
        <v>0</v>
      </c>
      <c r="F83" s="20">
        <v>0</v>
      </c>
      <c r="G83" s="20">
        <v>99000</v>
      </c>
      <c r="H83" s="20">
        <v>0</v>
      </c>
      <c r="I83" s="20">
        <v>99000</v>
      </c>
      <c r="J83" s="20">
        <v>0</v>
      </c>
      <c r="K83" s="20">
        <v>98594</v>
      </c>
      <c r="L83" s="20">
        <v>406</v>
      </c>
      <c r="M83" s="20">
        <v>0</v>
      </c>
      <c r="N83" s="20">
        <v>98594</v>
      </c>
      <c r="O83" s="20">
        <v>0</v>
      </c>
      <c r="P83" s="63">
        <v>99.59</v>
      </c>
      <c r="Q83" s="20">
        <v>0</v>
      </c>
      <c r="R83" s="20">
        <v>0</v>
      </c>
      <c r="S83" s="20">
        <v>98594</v>
      </c>
      <c r="T83" s="63">
        <v>0</v>
      </c>
      <c r="U83" s="20">
        <v>0</v>
      </c>
      <c r="V83" s="20">
        <v>0</v>
      </c>
      <c r="W83" s="47">
        <v>0</v>
      </c>
      <c r="X83" s="31"/>
      <c r="Y83" s="31"/>
      <c r="Z83" s="31"/>
      <c r="AA83" s="31"/>
      <c r="AB83" s="31"/>
    </row>
    <row r="84" spans="1:28" ht="15.75" customHeight="1" x14ac:dyDescent="0.25">
      <c r="A84" s="23"/>
      <c r="B84" s="52" t="s">
        <v>169</v>
      </c>
      <c r="C84" s="18" t="s">
        <v>170</v>
      </c>
      <c r="D84" s="20">
        <v>49000</v>
      </c>
      <c r="E84" s="20">
        <v>0</v>
      </c>
      <c r="F84" s="20">
        <v>198</v>
      </c>
      <c r="G84" s="20">
        <v>49198</v>
      </c>
      <c r="H84" s="20">
        <v>0</v>
      </c>
      <c r="I84" s="20">
        <v>49198</v>
      </c>
      <c r="J84" s="20">
        <v>0</v>
      </c>
      <c r="K84" s="20">
        <v>49198</v>
      </c>
      <c r="L84" s="20">
        <v>0</v>
      </c>
      <c r="M84" s="20">
        <v>0</v>
      </c>
      <c r="N84" s="20">
        <v>49198</v>
      </c>
      <c r="O84" s="20">
        <v>0</v>
      </c>
      <c r="P84" s="63">
        <v>100</v>
      </c>
      <c r="Q84" s="20">
        <v>0</v>
      </c>
      <c r="R84" s="20">
        <v>0</v>
      </c>
      <c r="S84" s="20">
        <v>49198</v>
      </c>
      <c r="T84" s="63">
        <v>0</v>
      </c>
      <c r="U84" s="20">
        <v>0</v>
      </c>
      <c r="V84" s="20">
        <v>0</v>
      </c>
      <c r="W84" s="47">
        <v>0</v>
      </c>
      <c r="X84" s="31"/>
      <c r="Y84" s="31"/>
      <c r="Z84" s="31"/>
      <c r="AA84" s="31"/>
      <c r="AB84" s="31"/>
    </row>
    <row r="85" spans="1:28" ht="15.75" customHeight="1" x14ac:dyDescent="0.25">
      <c r="A85" s="23"/>
      <c r="B85" s="52" t="s">
        <v>171</v>
      </c>
      <c r="C85" s="18" t="s">
        <v>172</v>
      </c>
      <c r="D85" s="20">
        <v>51000</v>
      </c>
      <c r="E85" s="20">
        <v>0</v>
      </c>
      <c r="F85" s="20">
        <v>-1049</v>
      </c>
      <c r="G85" s="20">
        <v>49951</v>
      </c>
      <c r="H85" s="20">
        <v>0</v>
      </c>
      <c r="I85" s="20">
        <v>49951</v>
      </c>
      <c r="J85" s="20">
        <v>0</v>
      </c>
      <c r="K85" s="20">
        <v>29933</v>
      </c>
      <c r="L85" s="20">
        <v>20018</v>
      </c>
      <c r="M85" s="20">
        <v>0</v>
      </c>
      <c r="N85" s="20">
        <v>29933</v>
      </c>
      <c r="O85" s="20">
        <v>0</v>
      </c>
      <c r="P85" s="63">
        <v>59.92</v>
      </c>
      <c r="Q85" s="20">
        <v>0</v>
      </c>
      <c r="R85" s="20">
        <v>0</v>
      </c>
      <c r="S85" s="20">
        <v>29933</v>
      </c>
      <c r="T85" s="63">
        <v>0</v>
      </c>
      <c r="U85" s="20">
        <v>0</v>
      </c>
      <c r="V85" s="20">
        <v>0</v>
      </c>
      <c r="W85" s="47">
        <v>0</v>
      </c>
      <c r="X85" s="31"/>
      <c r="Y85" s="31"/>
      <c r="Z85" s="31"/>
      <c r="AA85" s="31"/>
      <c r="AB85" s="31"/>
    </row>
    <row r="86" spans="1:28" ht="15.75" customHeight="1" x14ac:dyDescent="0.25">
      <c r="A86" s="21"/>
      <c r="B86" s="51" t="s">
        <v>173</v>
      </c>
      <c r="C86" s="17" t="s">
        <v>174</v>
      </c>
      <c r="D86" s="22">
        <f t="shared" ref="D86:O86" si="100">+D87+D88</f>
        <v>589000</v>
      </c>
      <c r="E86" s="22">
        <f t="shared" si="100"/>
        <v>0</v>
      </c>
      <c r="F86" s="22">
        <f t="shared" si="100"/>
        <v>0</v>
      </c>
      <c r="G86" s="22">
        <f t="shared" si="100"/>
        <v>589000</v>
      </c>
      <c r="H86" s="22">
        <f t="shared" si="100"/>
        <v>0</v>
      </c>
      <c r="I86" s="22">
        <f t="shared" si="100"/>
        <v>589000</v>
      </c>
      <c r="J86" s="22">
        <f t="shared" si="100"/>
        <v>0</v>
      </c>
      <c r="K86" s="22">
        <f t="shared" si="100"/>
        <v>514886</v>
      </c>
      <c r="L86" s="22">
        <f t="shared" si="100"/>
        <v>74114</v>
      </c>
      <c r="M86" s="22">
        <f t="shared" si="100"/>
        <v>0</v>
      </c>
      <c r="N86" s="22">
        <f t="shared" si="100"/>
        <v>514886</v>
      </c>
      <c r="O86" s="22">
        <f t="shared" si="100"/>
        <v>0</v>
      </c>
      <c r="P86" s="62">
        <f>N86/I86*100</f>
        <v>87.416977928692702</v>
      </c>
      <c r="Q86" s="22">
        <f t="shared" ref="Q86:S86" si="101">+Q87+Q88</f>
        <v>0</v>
      </c>
      <c r="R86" s="22">
        <f t="shared" si="101"/>
        <v>0</v>
      </c>
      <c r="S86" s="22">
        <f t="shared" si="101"/>
        <v>514886</v>
      </c>
      <c r="T86" s="62">
        <f>(R86/I86)*100</f>
        <v>0</v>
      </c>
      <c r="U86" s="22">
        <f t="shared" ref="U86:W86" si="102">+U87+U88</f>
        <v>0</v>
      </c>
      <c r="V86" s="22">
        <f t="shared" si="102"/>
        <v>0</v>
      </c>
      <c r="W86" s="48">
        <f t="shared" si="102"/>
        <v>0</v>
      </c>
      <c r="X86" s="35"/>
      <c r="Y86" s="35"/>
      <c r="Z86" s="35"/>
      <c r="AA86" s="35"/>
      <c r="AB86" s="35"/>
    </row>
    <row r="87" spans="1:28" ht="15.75" customHeight="1" x14ac:dyDescent="0.25">
      <c r="A87" s="23"/>
      <c r="B87" s="52" t="s">
        <v>175</v>
      </c>
      <c r="C87" s="18" t="s">
        <v>176</v>
      </c>
      <c r="D87" s="20">
        <v>296000</v>
      </c>
      <c r="E87" s="20">
        <v>0</v>
      </c>
      <c r="F87" s="20">
        <v>0</v>
      </c>
      <c r="G87" s="20">
        <v>296000</v>
      </c>
      <c r="H87" s="20">
        <v>0</v>
      </c>
      <c r="I87" s="20">
        <v>296000</v>
      </c>
      <c r="J87" s="20">
        <v>0</v>
      </c>
      <c r="K87" s="20">
        <v>222146</v>
      </c>
      <c r="L87" s="20">
        <v>73854</v>
      </c>
      <c r="M87" s="20">
        <v>0</v>
      </c>
      <c r="N87" s="20">
        <v>222146</v>
      </c>
      <c r="O87" s="20">
        <v>0</v>
      </c>
      <c r="P87" s="63">
        <v>75.05</v>
      </c>
      <c r="Q87" s="20">
        <v>0</v>
      </c>
      <c r="R87" s="20">
        <v>0</v>
      </c>
      <c r="S87" s="20">
        <v>222146</v>
      </c>
      <c r="T87" s="63">
        <v>0</v>
      </c>
      <c r="U87" s="20">
        <v>0</v>
      </c>
      <c r="V87" s="20">
        <v>0</v>
      </c>
      <c r="W87" s="47">
        <v>0</v>
      </c>
      <c r="X87" s="31"/>
      <c r="Y87" s="31"/>
      <c r="Z87" s="31"/>
      <c r="AA87" s="31"/>
      <c r="AB87" s="31"/>
    </row>
    <row r="88" spans="1:28" ht="15.75" customHeight="1" x14ac:dyDescent="0.25">
      <c r="A88" s="23"/>
      <c r="B88" s="52" t="s">
        <v>177</v>
      </c>
      <c r="C88" s="18" t="s">
        <v>178</v>
      </c>
      <c r="D88" s="20">
        <v>293000</v>
      </c>
      <c r="E88" s="20">
        <v>0</v>
      </c>
      <c r="F88" s="20">
        <v>0</v>
      </c>
      <c r="G88" s="20">
        <v>293000</v>
      </c>
      <c r="H88" s="20">
        <v>0</v>
      </c>
      <c r="I88" s="20">
        <v>293000</v>
      </c>
      <c r="J88" s="20">
        <v>0</v>
      </c>
      <c r="K88" s="20">
        <v>292740</v>
      </c>
      <c r="L88" s="20">
        <v>260</v>
      </c>
      <c r="M88" s="20">
        <v>0</v>
      </c>
      <c r="N88" s="20">
        <v>292740</v>
      </c>
      <c r="O88" s="20">
        <v>0</v>
      </c>
      <c r="P88" s="63">
        <v>99.91</v>
      </c>
      <c r="Q88" s="20">
        <v>0</v>
      </c>
      <c r="R88" s="20">
        <v>0</v>
      </c>
      <c r="S88" s="20">
        <v>292740</v>
      </c>
      <c r="T88" s="63">
        <v>0</v>
      </c>
      <c r="U88" s="20">
        <v>0</v>
      </c>
      <c r="V88" s="20">
        <v>0</v>
      </c>
      <c r="W88" s="47">
        <v>0</v>
      </c>
      <c r="X88" s="31"/>
      <c r="Y88" s="31"/>
      <c r="Z88" s="31"/>
      <c r="AA88" s="31"/>
      <c r="AB88" s="31"/>
    </row>
    <row r="89" spans="1:28" ht="45" x14ac:dyDescent="0.25">
      <c r="A89" s="21"/>
      <c r="B89" s="51" t="s">
        <v>179</v>
      </c>
      <c r="C89" s="17" t="s">
        <v>180</v>
      </c>
      <c r="D89" s="22">
        <f t="shared" ref="D89:O89" si="103">+D90+D92+D104+D108+D139+D152</f>
        <v>34459000</v>
      </c>
      <c r="E89" s="22">
        <f t="shared" si="103"/>
        <v>727243</v>
      </c>
      <c r="F89" s="22">
        <f t="shared" si="103"/>
        <v>-8722241</v>
      </c>
      <c r="G89" s="22">
        <f t="shared" si="103"/>
        <v>25736759</v>
      </c>
      <c r="H89" s="22">
        <f t="shared" si="103"/>
        <v>0</v>
      </c>
      <c r="I89" s="22">
        <f t="shared" si="103"/>
        <v>25736759</v>
      </c>
      <c r="J89" s="22">
        <f t="shared" si="103"/>
        <v>2658183</v>
      </c>
      <c r="K89" s="22">
        <f t="shared" si="103"/>
        <v>13501533</v>
      </c>
      <c r="L89" s="22">
        <f t="shared" si="103"/>
        <v>12235226</v>
      </c>
      <c r="M89" s="22">
        <f t="shared" si="103"/>
        <v>0</v>
      </c>
      <c r="N89" s="22">
        <f t="shared" si="103"/>
        <v>9499579</v>
      </c>
      <c r="O89" s="22">
        <f t="shared" si="103"/>
        <v>4001954</v>
      </c>
      <c r="P89" s="62">
        <f t="shared" ref="P89:P90" si="104">N89/I89*100</f>
        <v>36.910548837948085</v>
      </c>
      <c r="Q89" s="22">
        <f t="shared" ref="Q89:S89" si="105">+Q90+Q92+Q104+Q108+Q139+Q152</f>
        <v>3507715</v>
      </c>
      <c r="R89" s="22">
        <f t="shared" si="105"/>
        <v>5690228</v>
      </c>
      <c r="S89" s="22">
        <f t="shared" si="105"/>
        <v>3809351</v>
      </c>
      <c r="T89" s="62">
        <f t="shared" ref="T89:T90" si="106">(R89/I89)*100</f>
        <v>22.109341739571793</v>
      </c>
      <c r="U89" s="22">
        <f t="shared" ref="U89:W89" si="107">+U90+U92+U104+U108+U139+U152</f>
        <v>3507715</v>
      </c>
      <c r="V89" s="22">
        <f t="shared" si="107"/>
        <v>5690228</v>
      </c>
      <c r="W89" s="48">
        <f t="shared" si="107"/>
        <v>0</v>
      </c>
      <c r="X89" s="35"/>
      <c r="Y89" s="35"/>
      <c r="Z89" s="35"/>
      <c r="AA89" s="35"/>
      <c r="AB89" s="35"/>
    </row>
    <row r="90" spans="1:28" ht="30" x14ac:dyDescent="0.25">
      <c r="A90" s="21"/>
      <c r="B90" s="51" t="s">
        <v>181</v>
      </c>
      <c r="C90" s="17" t="s">
        <v>182</v>
      </c>
      <c r="D90" s="22">
        <f t="shared" ref="D90:O90" si="108">+D91</f>
        <v>216000</v>
      </c>
      <c r="E90" s="22">
        <f t="shared" si="108"/>
        <v>0</v>
      </c>
      <c r="F90" s="22">
        <f t="shared" si="108"/>
        <v>0</v>
      </c>
      <c r="G90" s="22">
        <f t="shared" si="108"/>
        <v>216000</v>
      </c>
      <c r="H90" s="22">
        <f t="shared" si="108"/>
        <v>0</v>
      </c>
      <c r="I90" s="22">
        <f t="shared" si="108"/>
        <v>216000</v>
      </c>
      <c r="J90" s="22">
        <f t="shared" si="108"/>
        <v>0</v>
      </c>
      <c r="K90" s="22">
        <f t="shared" si="108"/>
        <v>216000</v>
      </c>
      <c r="L90" s="22">
        <f t="shared" si="108"/>
        <v>0</v>
      </c>
      <c r="M90" s="22">
        <f t="shared" si="108"/>
        <v>0</v>
      </c>
      <c r="N90" s="22">
        <f t="shared" si="108"/>
        <v>216000</v>
      </c>
      <c r="O90" s="22">
        <f t="shared" si="108"/>
        <v>0</v>
      </c>
      <c r="P90" s="62">
        <f t="shared" si="104"/>
        <v>100</v>
      </c>
      <c r="Q90" s="22">
        <f t="shared" ref="Q90:S90" si="109">+Q91</f>
        <v>0</v>
      </c>
      <c r="R90" s="22">
        <f t="shared" si="109"/>
        <v>216000</v>
      </c>
      <c r="S90" s="22">
        <f t="shared" si="109"/>
        <v>0</v>
      </c>
      <c r="T90" s="62">
        <f t="shared" si="106"/>
        <v>100</v>
      </c>
      <c r="U90" s="22">
        <f t="shared" ref="U90:W90" si="110">+U91</f>
        <v>0</v>
      </c>
      <c r="V90" s="22">
        <f t="shared" si="110"/>
        <v>216000</v>
      </c>
      <c r="W90" s="48">
        <f t="shared" si="110"/>
        <v>0</v>
      </c>
      <c r="X90" s="35"/>
      <c r="Y90" s="35"/>
      <c r="Z90" s="35"/>
      <c r="AA90" s="35"/>
      <c r="AB90" s="35"/>
    </row>
    <row r="91" spans="1:28" ht="15.75" customHeight="1" x14ac:dyDescent="0.25">
      <c r="A91" s="23"/>
      <c r="B91" s="52" t="s">
        <v>183</v>
      </c>
      <c r="C91" s="18" t="s">
        <v>184</v>
      </c>
      <c r="D91" s="20">
        <v>216000</v>
      </c>
      <c r="E91" s="20">
        <v>0</v>
      </c>
      <c r="F91" s="20">
        <v>0</v>
      </c>
      <c r="G91" s="20">
        <v>216000</v>
      </c>
      <c r="H91" s="20">
        <v>0</v>
      </c>
      <c r="I91" s="20">
        <v>216000</v>
      </c>
      <c r="J91" s="20">
        <v>0</v>
      </c>
      <c r="K91" s="20">
        <v>216000</v>
      </c>
      <c r="L91" s="20">
        <v>0</v>
      </c>
      <c r="M91" s="20">
        <v>0</v>
      </c>
      <c r="N91" s="20">
        <v>216000</v>
      </c>
      <c r="O91" s="20">
        <v>0</v>
      </c>
      <c r="P91" s="63">
        <v>100</v>
      </c>
      <c r="Q91" s="20">
        <v>0</v>
      </c>
      <c r="R91" s="20">
        <v>216000</v>
      </c>
      <c r="S91" s="20">
        <v>0</v>
      </c>
      <c r="T91" s="63">
        <v>100</v>
      </c>
      <c r="U91" s="20">
        <v>0</v>
      </c>
      <c r="V91" s="20">
        <v>216000</v>
      </c>
      <c r="W91" s="47">
        <v>0</v>
      </c>
      <c r="X91" s="31"/>
      <c r="Y91" s="31"/>
      <c r="Z91" s="31"/>
      <c r="AA91" s="31"/>
      <c r="AB91" s="31"/>
    </row>
    <row r="92" spans="1:28" ht="30" x14ac:dyDescent="0.25">
      <c r="A92" s="21"/>
      <c r="B92" s="51" t="s">
        <v>185</v>
      </c>
      <c r="C92" s="17" t="s">
        <v>186</v>
      </c>
      <c r="D92" s="22">
        <f t="shared" ref="D92:O92" si="111">+D93+D94+D95+D96+D97+D98+D99+D100+D101+D102+D103</f>
        <v>8026000</v>
      </c>
      <c r="E92" s="22">
        <f t="shared" si="111"/>
        <v>383127</v>
      </c>
      <c r="F92" s="22">
        <f t="shared" si="111"/>
        <v>383127</v>
      </c>
      <c r="G92" s="22">
        <f t="shared" si="111"/>
        <v>8409127</v>
      </c>
      <c r="H92" s="22">
        <f t="shared" si="111"/>
        <v>0</v>
      </c>
      <c r="I92" s="22">
        <f t="shared" si="111"/>
        <v>8409127</v>
      </c>
      <c r="J92" s="22">
        <f t="shared" si="111"/>
        <v>0</v>
      </c>
      <c r="K92" s="22">
        <f t="shared" si="111"/>
        <v>2512400</v>
      </c>
      <c r="L92" s="22">
        <f t="shared" si="111"/>
        <v>5896727</v>
      </c>
      <c r="M92" s="22">
        <f t="shared" si="111"/>
        <v>0</v>
      </c>
      <c r="N92" s="22">
        <f t="shared" si="111"/>
        <v>2112400</v>
      </c>
      <c r="O92" s="22">
        <f t="shared" si="111"/>
        <v>400000</v>
      </c>
      <c r="P92" s="62">
        <f>N92/I92*100</f>
        <v>25.120324618714879</v>
      </c>
      <c r="Q92" s="22">
        <f t="shared" ref="Q92:S92" si="112">+Q93+Q94+Q95+Q96+Q97+Q98+Q99+Q100+Q101+Q102+Q103</f>
        <v>0</v>
      </c>
      <c r="R92" s="22">
        <f t="shared" si="112"/>
        <v>0</v>
      </c>
      <c r="S92" s="22">
        <f t="shared" si="112"/>
        <v>2112400</v>
      </c>
      <c r="T92" s="62">
        <f>(R92/I92)*100</f>
        <v>0</v>
      </c>
      <c r="U92" s="22">
        <f t="shared" ref="U92:W92" si="113">+U93+U94+U95+U96+U97+U98+U99+U100+U101+U102+U103</f>
        <v>0</v>
      </c>
      <c r="V92" s="22">
        <f t="shared" si="113"/>
        <v>0</v>
      </c>
      <c r="W92" s="48">
        <f t="shared" si="113"/>
        <v>0</v>
      </c>
      <c r="X92" s="35"/>
      <c r="Y92" s="35"/>
      <c r="Z92" s="35"/>
      <c r="AA92" s="35"/>
      <c r="AB92" s="35"/>
    </row>
    <row r="93" spans="1:28" ht="15.75" customHeight="1" x14ac:dyDescent="0.25">
      <c r="A93" s="23"/>
      <c r="B93" s="52" t="s">
        <v>187</v>
      </c>
      <c r="C93" s="18" t="s">
        <v>188</v>
      </c>
      <c r="D93" s="20">
        <v>400000</v>
      </c>
      <c r="E93" s="20">
        <v>0</v>
      </c>
      <c r="F93" s="20">
        <v>0</v>
      </c>
      <c r="G93" s="20">
        <v>400000</v>
      </c>
      <c r="H93" s="20">
        <v>0</v>
      </c>
      <c r="I93" s="20">
        <v>400000</v>
      </c>
      <c r="J93" s="20">
        <v>0</v>
      </c>
      <c r="K93" s="20">
        <v>400000</v>
      </c>
      <c r="L93" s="20">
        <v>0</v>
      </c>
      <c r="M93" s="20">
        <v>0</v>
      </c>
      <c r="N93" s="20">
        <v>0</v>
      </c>
      <c r="O93" s="20">
        <v>400000</v>
      </c>
      <c r="P93" s="63">
        <v>0</v>
      </c>
      <c r="Q93" s="20">
        <v>0</v>
      </c>
      <c r="R93" s="20">
        <v>0</v>
      </c>
      <c r="S93" s="20">
        <v>0</v>
      </c>
      <c r="T93" s="63">
        <v>0</v>
      </c>
      <c r="U93" s="20">
        <v>0</v>
      </c>
      <c r="V93" s="20">
        <v>0</v>
      </c>
      <c r="W93" s="47">
        <v>0</v>
      </c>
      <c r="X93" s="31"/>
      <c r="Y93" s="31"/>
      <c r="Z93" s="31"/>
      <c r="AA93" s="31"/>
      <c r="AB93" s="31"/>
    </row>
    <row r="94" spans="1:28" ht="15.75" customHeight="1" x14ac:dyDescent="0.25">
      <c r="A94" s="23"/>
      <c r="B94" s="52" t="s">
        <v>189</v>
      </c>
      <c r="C94" s="18" t="s">
        <v>190</v>
      </c>
      <c r="D94" s="20">
        <v>600000</v>
      </c>
      <c r="E94" s="20">
        <v>0</v>
      </c>
      <c r="F94" s="20">
        <v>0</v>
      </c>
      <c r="G94" s="20">
        <v>600000</v>
      </c>
      <c r="H94" s="20">
        <v>0</v>
      </c>
      <c r="I94" s="20">
        <v>600000</v>
      </c>
      <c r="J94" s="20">
        <v>0</v>
      </c>
      <c r="K94" s="20">
        <v>0</v>
      </c>
      <c r="L94" s="20">
        <v>600000</v>
      </c>
      <c r="M94" s="20">
        <v>0</v>
      </c>
      <c r="N94" s="20">
        <v>0</v>
      </c>
      <c r="O94" s="20">
        <v>0</v>
      </c>
      <c r="P94" s="63">
        <v>0</v>
      </c>
      <c r="Q94" s="20">
        <v>0</v>
      </c>
      <c r="R94" s="20">
        <v>0</v>
      </c>
      <c r="S94" s="20">
        <v>0</v>
      </c>
      <c r="T94" s="63">
        <v>0</v>
      </c>
      <c r="U94" s="20">
        <v>0</v>
      </c>
      <c r="V94" s="20">
        <v>0</v>
      </c>
      <c r="W94" s="47">
        <v>0</v>
      </c>
      <c r="X94" s="31"/>
      <c r="Y94" s="31"/>
      <c r="Z94" s="31"/>
      <c r="AA94" s="31"/>
      <c r="AB94" s="31"/>
    </row>
    <row r="95" spans="1:28" ht="15.75" customHeight="1" x14ac:dyDescent="0.25">
      <c r="A95" s="23"/>
      <c r="B95" s="52" t="s">
        <v>191</v>
      </c>
      <c r="C95" s="18" t="s">
        <v>192</v>
      </c>
      <c r="D95" s="20">
        <v>960000</v>
      </c>
      <c r="E95" s="20">
        <v>0</v>
      </c>
      <c r="F95" s="20">
        <v>0</v>
      </c>
      <c r="G95" s="20">
        <v>960000</v>
      </c>
      <c r="H95" s="20">
        <v>0</v>
      </c>
      <c r="I95" s="20">
        <v>960000</v>
      </c>
      <c r="J95" s="20">
        <v>0</v>
      </c>
      <c r="K95" s="20">
        <v>0</v>
      </c>
      <c r="L95" s="20">
        <v>960000</v>
      </c>
      <c r="M95" s="20">
        <v>0</v>
      </c>
      <c r="N95" s="20">
        <v>0</v>
      </c>
      <c r="O95" s="20">
        <v>0</v>
      </c>
      <c r="P95" s="63">
        <v>0</v>
      </c>
      <c r="Q95" s="20">
        <v>0</v>
      </c>
      <c r="R95" s="20">
        <v>0</v>
      </c>
      <c r="S95" s="20">
        <v>0</v>
      </c>
      <c r="T95" s="63">
        <v>0</v>
      </c>
      <c r="U95" s="20">
        <v>0</v>
      </c>
      <c r="V95" s="20">
        <v>0</v>
      </c>
      <c r="W95" s="47">
        <v>0</v>
      </c>
      <c r="X95" s="31"/>
      <c r="Y95" s="31"/>
      <c r="Z95" s="31"/>
      <c r="AA95" s="31"/>
      <c r="AB95" s="31"/>
    </row>
    <row r="96" spans="1:28" ht="30" x14ac:dyDescent="0.25">
      <c r="A96" s="23"/>
      <c r="B96" s="52" t="s">
        <v>193</v>
      </c>
      <c r="C96" s="18" t="s">
        <v>194</v>
      </c>
      <c r="D96" s="20">
        <v>2160000</v>
      </c>
      <c r="E96" s="20">
        <v>0</v>
      </c>
      <c r="F96" s="20">
        <v>0</v>
      </c>
      <c r="G96" s="20">
        <v>2160000</v>
      </c>
      <c r="H96" s="20">
        <v>0</v>
      </c>
      <c r="I96" s="20">
        <v>2160000</v>
      </c>
      <c r="J96" s="20">
        <v>0</v>
      </c>
      <c r="K96" s="20">
        <v>841687</v>
      </c>
      <c r="L96" s="20">
        <v>1318313</v>
      </c>
      <c r="M96" s="20">
        <v>0</v>
      </c>
      <c r="N96" s="20">
        <v>841687</v>
      </c>
      <c r="O96" s="20">
        <v>0</v>
      </c>
      <c r="P96" s="63">
        <v>38.97</v>
      </c>
      <c r="Q96" s="20">
        <v>0</v>
      </c>
      <c r="R96" s="20">
        <v>0</v>
      </c>
      <c r="S96" s="20">
        <v>841687</v>
      </c>
      <c r="T96" s="63">
        <v>0</v>
      </c>
      <c r="U96" s="20">
        <v>0</v>
      </c>
      <c r="V96" s="20">
        <v>0</v>
      </c>
      <c r="W96" s="47">
        <v>0</v>
      </c>
      <c r="X96" s="31"/>
      <c r="Y96" s="31"/>
      <c r="Z96" s="31"/>
      <c r="AA96" s="31"/>
      <c r="AB96" s="31"/>
    </row>
    <row r="97" spans="1:28" ht="30" x14ac:dyDescent="0.25">
      <c r="A97" s="23"/>
      <c r="B97" s="52" t="s">
        <v>195</v>
      </c>
      <c r="C97" s="18" t="s">
        <v>196</v>
      </c>
      <c r="D97" s="20">
        <v>100000</v>
      </c>
      <c r="E97" s="20">
        <v>0</v>
      </c>
      <c r="F97" s="20">
        <v>0</v>
      </c>
      <c r="G97" s="20">
        <v>100000</v>
      </c>
      <c r="H97" s="20">
        <v>0</v>
      </c>
      <c r="I97" s="20">
        <v>100000</v>
      </c>
      <c r="J97" s="20">
        <v>0</v>
      </c>
      <c r="K97" s="20">
        <v>0</v>
      </c>
      <c r="L97" s="20">
        <v>100000</v>
      </c>
      <c r="M97" s="20">
        <v>0</v>
      </c>
      <c r="N97" s="20">
        <v>0</v>
      </c>
      <c r="O97" s="20">
        <v>0</v>
      </c>
      <c r="P97" s="63">
        <v>0</v>
      </c>
      <c r="Q97" s="20">
        <v>0</v>
      </c>
      <c r="R97" s="20">
        <v>0</v>
      </c>
      <c r="S97" s="20">
        <v>0</v>
      </c>
      <c r="T97" s="63">
        <v>0</v>
      </c>
      <c r="U97" s="20">
        <v>0</v>
      </c>
      <c r="V97" s="20">
        <v>0</v>
      </c>
      <c r="W97" s="47">
        <v>0</v>
      </c>
      <c r="X97" s="31"/>
      <c r="Y97" s="31"/>
      <c r="Z97" s="31"/>
      <c r="AA97" s="31"/>
      <c r="AB97" s="31"/>
    </row>
    <row r="98" spans="1:28" ht="15.75" customHeight="1" x14ac:dyDescent="0.25">
      <c r="A98" s="23"/>
      <c r="B98" s="52" t="s">
        <v>197</v>
      </c>
      <c r="C98" s="18" t="s">
        <v>198</v>
      </c>
      <c r="D98" s="20">
        <v>775000</v>
      </c>
      <c r="E98" s="20">
        <v>383127</v>
      </c>
      <c r="F98" s="20">
        <v>383127</v>
      </c>
      <c r="G98" s="20">
        <v>1158127</v>
      </c>
      <c r="H98" s="20">
        <v>0</v>
      </c>
      <c r="I98" s="20">
        <v>1158127</v>
      </c>
      <c r="J98" s="20">
        <v>0</v>
      </c>
      <c r="K98" s="20">
        <v>301994</v>
      </c>
      <c r="L98" s="20">
        <v>856133</v>
      </c>
      <c r="M98" s="20">
        <v>0</v>
      </c>
      <c r="N98" s="20">
        <v>301994</v>
      </c>
      <c r="O98" s="20">
        <v>0</v>
      </c>
      <c r="P98" s="63">
        <v>26.08</v>
      </c>
      <c r="Q98" s="20">
        <v>0</v>
      </c>
      <c r="R98" s="20">
        <v>0</v>
      </c>
      <c r="S98" s="20">
        <v>301994</v>
      </c>
      <c r="T98" s="63">
        <v>0</v>
      </c>
      <c r="U98" s="20">
        <v>0</v>
      </c>
      <c r="V98" s="20">
        <v>0</v>
      </c>
      <c r="W98" s="47">
        <v>0</v>
      </c>
      <c r="X98" s="31"/>
      <c r="Y98" s="31"/>
      <c r="Z98" s="31"/>
      <c r="AA98" s="31"/>
      <c r="AB98" s="31"/>
    </row>
    <row r="99" spans="1:28" ht="15.75" customHeight="1" x14ac:dyDescent="0.25">
      <c r="A99" s="23"/>
      <c r="B99" s="52" t="s">
        <v>199</v>
      </c>
      <c r="C99" s="18" t="s">
        <v>200</v>
      </c>
      <c r="D99" s="20">
        <v>550000</v>
      </c>
      <c r="E99" s="20">
        <v>0</v>
      </c>
      <c r="F99" s="20">
        <v>0</v>
      </c>
      <c r="G99" s="20">
        <v>550000</v>
      </c>
      <c r="H99" s="20">
        <v>0</v>
      </c>
      <c r="I99" s="20">
        <v>550000</v>
      </c>
      <c r="J99" s="20">
        <v>0</v>
      </c>
      <c r="K99" s="20">
        <v>214319</v>
      </c>
      <c r="L99" s="20">
        <v>335681</v>
      </c>
      <c r="M99" s="20">
        <v>0</v>
      </c>
      <c r="N99" s="20">
        <v>214319</v>
      </c>
      <c r="O99" s="20">
        <v>0</v>
      </c>
      <c r="P99" s="63">
        <v>38.97</v>
      </c>
      <c r="Q99" s="20">
        <v>0</v>
      </c>
      <c r="R99" s="20">
        <v>0</v>
      </c>
      <c r="S99" s="20">
        <v>214319</v>
      </c>
      <c r="T99" s="63">
        <v>0</v>
      </c>
      <c r="U99" s="20">
        <v>0</v>
      </c>
      <c r="V99" s="20">
        <v>0</v>
      </c>
      <c r="W99" s="47">
        <v>0</v>
      </c>
      <c r="X99" s="31"/>
      <c r="Y99" s="31"/>
      <c r="Z99" s="31"/>
      <c r="AA99" s="31"/>
      <c r="AB99" s="31"/>
    </row>
    <row r="100" spans="1:28" ht="30" x14ac:dyDescent="0.25">
      <c r="A100" s="23"/>
      <c r="B100" s="52" t="s">
        <v>201</v>
      </c>
      <c r="C100" s="18" t="s">
        <v>202</v>
      </c>
      <c r="D100" s="20">
        <v>135000</v>
      </c>
      <c r="E100" s="20">
        <v>0</v>
      </c>
      <c r="F100" s="20">
        <v>0</v>
      </c>
      <c r="G100" s="20">
        <v>135000</v>
      </c>
      <c r="H100" s="20">
        <v>0</v>
      </c>
      <c r="I100" s="20">
        <v>135000</v>
      </c>
      <c r="J100" s="20">
        <v>0</v>
      </c>
      <c r="K100" s="20">
        <v>0</v>
      </c>
      <c r="L100" s="20">
        <v>135000</v>
      </c>
      <c r="M100" s="20">
        <v>0</v>
      </c>
      <c r="N100" s="20">
        <v>0</v>
      </c>
      <c r="O100" s="20">
        <v>0</v>
      </c>
      <c r="P100" s="63">
        <v>0</v>
      </c>
      <c r="Q100" s="20">
        <v>0</v>
      </c>
      <c r="R100" s="20">
        <v>0</v>
      </c>
      <c r="S100" s="20">
        <v>0</v>
      </c>
      <c r="T100" s="63">
        <v>0</v>
      </c>
      <c r="U100" s="20">
        <v>0</v>
      </c>
      <c r="V100" s="20">
        <v>0</v>
      </c>
      <c r="W100" s="47">
        <v>0</v>
      </c>
      <c r="X100" s="31"/>
      <c r="Y100" s="31"/>
      <c r="Z100" s="31"/>
      <c r="AA100" s="31"/>
      <c r="AB100" s="31"/>
    </row>
    <row r="101" spans="1:28" ht="15.75" customHeight="1" x14ac:dyDescent="0.25">
      <c r="A101" s="23"/>
      <c r="B101" s="52" t="s">
        <v>203</v>
      </c>
      <c r="C101" s="18" t="s">
        <v>204</v>
      </c>
      <c r="D101" s="20">
        <v>1936000</v>
      </c>
      <c r="E101" s="20">
        <v>0</v>
      </c>
      <c r="F101" s="20">
        <v>0</v>
      </c>
      <c r="G101" s="20">
        <v>1936000</v>
      </c>
      <c r="H101" s="20">
        <v>0</v>
      </c>
      <c r="I101" s="20">
        <v>1936000</v>
      </c>
      <c r="J101" s="20">
        <v>0</v>
      </c>
      <c r="K101" s="20">
        <v>754400</v>
      </c>
      <c r="L101" s="20">
        <v>1181600</v>
      </c>
      <c r="M101" s="20">
        <v>0</v>
      </c>
      <c r="N101" s="20">
        <v>754400</v>
      </c>
      <c r="O101" s="20">
        <v>0</v>
      </c>
      <c r="P101" s="63">
        <v>38.97</v>
      </c>
      <c r="Q101" s="20">
        <v>0</v>
      </c>
      <c r="R101" s="20">
        <v>0</v>
      </c>
      <c r="S101" s="20">
        <v>754400</v>
      </c>
      <c r="T101" s="63">
        <v>0</v>
      </c>
      <c r="U101" s="20">
        <v>0</v>
      </c>
      <c r="V101" s="20">
        <v>0</v>
      </c>
      <c r="W101" s="47">
        <v>0</v>
      </c>
      <c r="X101" s="31"/>
      <c r="Y101" s="31"/>
      <c r="Z101" s="31"/>
      <c r="AA101" s="31"/>
      <c r="AB101" s="31"/>
    </row>
    <row r="102" spans="1:28" ht="15.75" customHeight="1" x14ac:dyDescent="0.25">
      <c r="A102" s="23"/>
      <c r="B102" s="52" t="s">
        <v>205</v>
      </c>
      <c r="C102" s="18" t="s">
        <v>206</v>
      </c>
      <c r="D102" s="20">
        <v>80000</v>
      </c>
      <c r="E102" s="20">
        <v>0</v>
      </c>
      <c r="F102" s="20">
        <v>0</v>
      </c>
      <c r="G102" s="20">
        <v>80000</v>
      </c>
      <c r="H102" s="20">
        <v>0</v>
      </c>
      <c r="I102" s="20">
        <v>80000</v>
      </c>
      <c r="J102" s="20">
        <v>0</v>
      </c>
      <c r="K102" s="20">
        <v>0</v>
      </c>
      <c r="L102" s="20">
        <v>80000</v>
      </c>
      <c r="M102" s="20">
        <v>0</v>
      </c>
      <c r="N102" s="20">
        <v>0</v>
      </c>
      <c r="O102" s="20">
        <v>0</v>
      </c>
      <c r="P102" s="63">
        <v>0</v>
      </c>
      <c r="Q102" s="20">
        <v>0</v>
      </c>
      <c r="R102" s="20">
        <v>0</v>
      </c>
      <c r="S102" s="20">
        <v>0</v>
      </c>
      <c r="T102" s="63">
        <v>0</v>
      </c>
      <c r="U102" s="20">
        <v>0</v>
      </c>
      <c r="V102" s="20">
        <v>0</v>
      </c>
      <c r="W102" s="47">
        <v>0</v>
      </c>
      <c r="X102" s="31"/>
      <c r="Y102" s="31"/>
      <c r="Z102" s="31"/>
      <c r="AA102" s="31"/>
      <c r="AB102" s="31"/>
    </row>
    <row r="103" spans="1:28" ht="15.75" customHeight="1" x14ac:dyDescent="0.25">
      <c r="A103" s="23"/>
      <c r="B103" s="52" t="s">
        <v>207</v>
      </c>
      <c r="C103" s="18" t="s">
        <v>208</v>
      </c>
      <c r="D103" s="20">
        <v>330000</v>
      </c>
      <c r="E103" s="20">
        <v>0</v>
      </c>
      <c r="F103" s="20">
        <v>0</v>
      </c>
      <c r="G103" s="20">
        <v>330000</v>
      </c>
      <c r="H103" s="20">
        <v>0</v>
      </c>
      <c r="I103" s="20">
        <v>330000</v>
      </c>
      <c r="J103" s="20">
        <v>0</v>
      </c>
      <c r="K103" s="20">
        <v>0</v>
      </c>
      <c r="L103" s="20">
        <v>330000</v>
      </c>
      <c r="M103" s="20">
        <v>0</v>
      </c>
      <c r="N103" s="20">
        <v>0</v>
      </c>
      <c r="O103" s="20">
        <v>0</v>
      </c>
      <c r="P103" s="63">
        <v>0</v>
      </c>
      <c r="Q103" s="20">
        <v>0</v>
      </c>
      <c r="R103" s="20">
        <v>0</v>
      </c>
      <c r="S103" s="20">
        <v>0</v>
      </c>
      <c r="T103" s="63">
        <v>0</v>
      </c>
      <c r="U103" s="20">
        <v>0</v>
      </c>
      <c r="V103" s="20">
        <v>0</v>
      </c>
      <c r="W103" s="47">
        <v>0</v>
      </c>
      <c r="X103" s="31"/>
      <c r="Y103" s="31"/>
      <c r="Z103" s="31"/>
      <c r="AA103" s="31"/>
      <c r="AB103" s="31"/>
    </row>
    <row r="104" spans="1:28" ht="15.75" customHeight="1" x14ac:dyDescent="0.25">
      <c r="A104" s="21"/>
      <c r="B104" s="51" t="s">
        <v>209</v>
      </c>
      <c r="C104" s="17" t="s">
        <v>210</v>
      </c>
      <c r="D104" s="22">
        <f t="shared" ref="D104:O104" si="114">+D105+D106+D107</f>
        <v>576000</v>
      </c>
      <c r="E104" s="22">
        <f t="shared" si="114"/>
        <v>200000</v>
      </c>
      <c r="F104" s="22">
        <f t="shared" si="114"/>
        <v>200000</v>
      </c>
      <c r="G104" s="22">
        <f t="shared" si="114"/>
        <v>776000</v>
      </c>
      <c r="H104" s="22">
        <f t="shared" si="114"/>
        <v>0</v>
      </c>
      <c r="I104" s="22">
        <f t="shared" si="114"/>
        <v>776000</v>
      </c>
      <c r="J104" s="22">
        <f t="shared" si="114"/>
        <v>0</v>
      </c>
      <c r="K104" s="22">
        <f t="shared" si="114"/>
        <v>295736</v>
      </c>
      <c r="L104" s="22">
        <f t="shared" si="114"/>
        <v>480264</v>
      </c>
      <c r="M104" s="22">
        <f t="shared" si="114"/>
        <v>0</v>
      </c>
      <c r="N104" s="22">
        <f t="shared" si="114"/>
        <v>295736</v>
      </c>
      <c r="O104" s="22">
        <f t="shared" si="114"/>
        <v>0</v>
      </c>
      <c r="P104" s="62">
        <f>N104/I104*100</f>
        <v>38.11030927835052</v>
      </c>
      <c r="Q104" s="22">
        <f t="shared" ref="Q104:S104" si="115">+Q105+Q106+Q107</f>
        <v>98431</v>
      </c>
      <c r="R104" s="22">
        <f t="shared" si="115"/>
        <v>141086</v>
      </c>
      <c r="S104" s="22">
        <f t="shared" si="115"/>
        <v>154650</v>
      </c>
      <c r="T104" s="62">
        <f>(R104/I104)*100</f>
        <v>18.18118556701031</v>
      </c>
      <c r="U104" s="22">
        <f t="shared" ref="U104:W104" si="116">+U105+U106+U107</f>
        <v>98431</v>
      </c>
      <c r="V104" s="22">
        <f t="shared" si="116"/>
        <v>141086</v>
      </c>
      <c r="W104" s="48">
        <f t="shared" si="116"/>
        <v>0</v>
      </c>
      <c r="X104" s="35"/>
      <c r="Y104" s="35"/>
      <c r="Z104" s="35"/>
      <c r="AA104" s="35"/>
      <c r="AB104" s="35"/>
    </row>
    <row r="105" spans="1:28" ht="15.75" customHeight="1" x14ac:dyDescent="0.25">
      <c r="A105" s="23"/>
      <c r="B105" s="52" t="s">
        <v>211</v>
      </c>
      <c r="C105" s="18" t="s">
        <v>212</v>
      </c>
      <c r="D105" s="20">
        <v>397000</v>
      </c>
      <c r="E105" s="20">
        <v>0</v>
      </c>
      <c r="F105" s="20">
        <v>0</v>
      </c>
      <c r="G105" s="20">
        <v>397000</v>
      </c>
      <c r="H105" s="20">
        <v>0</v>
      </c>
      <c r="I105" s="20">
        <v>397000</v>
      </c>
      <c r="J105" s="20">
        <v>0</v>
      </c>
      <c r="K105" s="20">
        <v>203832</v>
      </c>
      <c r="L105" s="20">
        <v>193168</v>
      </c>
      <c r="M105" s="20">
        <v>0</v>
      </c>
      <c r="N105" s="20">
        <v>203832</v>
      </c>
      <c r="O105" s="20">
        <v>0</v>
      </c>
      <c r="P105" s="63">
        <v>51.34</v>
      </c>
      <c r="Q105" s="20">
        <v>50674</v>
      </c>
      <c r="R105" s="20">
        <v>81079</v>
      </c>
      <c r="S105" s="20">
        <v>122753</v>
      </c>
      <c r="T105" s="63">
        <v>20.420000000000002</v>
      </c>
      <c r="U105" s="20">
        <v>50674</v>
      </c>
      <c r="V105" s="20">
        <v>81079</v>
      </c>
      <c r="W105" s="47">
        <v>0</v>
      </c>
      <c r="X105" s="31"/>
      <c r="Y105" s="31"/>
      <c r="Z105" s="31"/>
      <c r="AA105" s="31"/>
      <c r="AB105" s="31"/>
    </row>
    <row r="106" spans="1:28" ht="15.75" customHeight="1" x14ac:dyDescent="0.25">
      <c r="A106" s="23"/>
      <c r="B106" s="52" t="s">
        <v>213</v>
      </c>
      <c r="C106" s="18" t="s">
        <v>214</v>
      </c>
      <c r="D106" s="20">
        <v>125000</v>
      </c>
      <c r="E106" s="20">
        <v>0</v>
      </c>
      <c r="F106" s="20">
        <v>0</v>
      </c>
      <c r="G106" s="20">
        <v>125000</v>
      </c>
      <c r="H106" s="20">
        <v>0</v>
      </c>
      <c r="I106" s="20">
        <v>125000</v>
      </c>
      <c r="J106" s="20">
        <v>0</v>
      </c>
      <c r="K106" s="20">
        <v>64179</v>
      </c>
      <c r="L106" s="20">
        <v>60821</v>
      </c>
      <c r="M106" s="20">
        <v>0</v>
      </c>
      <c r="N106" s="20">
        <v>64179</v>
      </c>
      <c r="O106" s="20">
        <v>0</v>
      </c>
      <c r="P106" s="63">
        <v>51.34</v>
      </c>
      <c r="Q106" s="20">
        <v>27147</v>
      </c>
      <c r="R106" s="20">
        <v>34064</v>
      </c>
      <c r="S106" s="20">
        <v>30115</v>
      </c>
      <c r="T106" s="63">
        <v>27.25</v>
      </c>
      <c r="U106" s="20">
        <v>27147</v>
      </c>
      <c r="V106" s="20">
        <v>34064</v>
      </c>
      <c r="W106" s="47">
        <v>0</v>
      </c>
      <c r="X106" s="31"/>
      <c r="Y106" s="31"/>
      <c r="Z106" s="31"/>
      <c r="AA106" s="31"/>
      <c r="AB106" s="31"/>
    </row>
    <row r="107" spans="1:28" ht="15.75" customHeight="1" x14ac:dyDescent="0.25">
      <c r="A107" s="23"/>
      <c r="B107" s="52" t="s">
        <v>215</v>
      </c>
      <c r="C107" s="18" t="s">
        <v>216</v>
      </c>
      <c r="D107" s="20">
        <v>54000</v>
      </c>
      <c r="E107" s="20">
        <v>200000</v>
      </c>
      <c r="F107" s="20">
        <v>200000</v>
      </c>
      <c r="G107" s="20">
        <v>254000</v>
      </c>
      <c r="H107" s="20">
        <v>0</v>
      </c>
      <c r="I107" s="20">
        <v>254000</v>
      </c>
      <c r="J107" s="20">
        <v>0</v>
      </c>
      <c r="K107" s="20">
        <v>27725</v>
      </c>
      <c r="L107" s="20">
        <v>226275</v>
      </c>
      <c r="M107" s="20">
        <v>0</v>
      </c>
      <c r="N107" s="20">
        <v>27725</v>
      </c>
      <c r="O107" s="20">
        <v>0</v>
      </c>
      <c r="P107" s="63">
        <v>10.92</v>
      </c>
      <c r="Q107" s="20">
        <v>20610</v>
      </c>
      <c r="R107" s="20">
        <v>25943</v>
      </c>
      <c r="S107" s="20">
        <v>1782</v>
      </c>
      <c r="T107" s="63">
        <v>10.210000000000001</v>
      </c>
      <c r="U107" s="20">
        <v>20610</v>
      </c>
      <c r="V107" s="20">
        <v>25943</v>
      </c>
      <c r="W107" s="47">
        <v>0</v>
      </c>
      <c r="X107" s="31"/>
      <c r="Y107" s="31"/>
      <c r="Z107" s="31"/>
      <c r="AA107" s="31"/>
      <c r="AB107" s="31"/>
    </row>
    <row r="108" spans="1:28" ht="45" x14ac:dyDescent="0.25">
      <c r="A108" s="21"/>
      <c r="B108" s="51" t="s">
        <v>217</v>
      </c>
      <c r="C108" s="17" t="s">
        <v>218</v>
      </c>
      <c r="D108" s="22">
        <f t="shared" ref="D108:O108" si="117">SUM(D109:D138)</f>
        <v>9013000</v>
      </c>
      <c r="E108" s="22">
        <f t="shared" si="117"/>
        <v>144116</v>
      </c>
      <c r="F108" s="22">
        <f t="shared" si="117"/>
        <v>1264632</v>
      </c>
      <c r="G108" s="22">
        <f t="shared" si="117"/>
        <v>10277632</v>
      </c>
      <c r="H108" s="22">
        <f t="shared" si="117"/>
        <v>0</v>
      </c>
      <c r="I108" s="22">
        <f t="shared" si="117"/>
        <v>10277632</v>
      </c>
      <c r="J108" s="22">
        <f t="shared" si="117"/>
        <v>2658183</v>
      </c>
      <c r="K108" s="22">
        <f t="shared" si="117"/>
        <v>8177354</v>
      </c>
      <c r="L108" s="22">
        <f t="shared" si="117"/>
        <v>2100278</v>
      </c>
      <c r="M108" s="22">
        <f t="shared" si="117"/>
        <v>0</v>
      </c>
      <c r="N108" s="22">
        <f t="shared" si="117"/>
        <v>5211400</v>
      </c>
      <c r="O108" s="22">
        <f t="shared" si="117"/>
        <v>2965954</v>
      </c>
      <c r="P108" s="62">
        <f>N108/I108*100</f>
        <v>50.706232719754894</v>
      </c>
      <c r="Q108" s="22">
        <f t="shared" ref="Q108:S108" si="118">SUM(Q109:Q138)</f>
        <v>3324391</v>
      </c>
      <c r="R108" s="22">
        <f t="shared" si="118"/>
        <v>3878730</v>
      </c>
      <c r="S108" s="22">
        <f t="shared" si="118"/>
        <v>1332670</v>
      </c>
      <c r="T108" s="62">
        <f>(R108/I108)*100</f>
        <v>37.739529883926572</v>
      </c>
      <c r="U108" s="22">
        <f t="shared" ref="U108:W108" si="119">SUM(U109:U138)</f>
        <v>3324391</v>
      </c>
      <c r="V108" s="22">
        <f t="shared" si="119"/>
        <v>3878730</v>
      </c>
      <c r="W108" s="48">
        <f t="shared" si="119"/>
        <v>0</v>
      </c>
      <c r="X108" s="35"/>
      <c r="Y108" s="35"/>
      <c r="Z108" s="35"/>
      <c r="AA108" s="35"/>
      <c r="AB108" s="35"/>
    </row>
    <row r="109" spans="1:28" ht="30" x14ac:dyDescent="0.25">
      <c r="A109" s="23"/>
      <c r="B109" s="52" t="s">
        <v>219</v>
      </c>
      <c r="C109" s="18" t="s">
        <v>220</v>
      </c>
      <c r="D109" s="20">
        <v>191000</v>
      </c>
      <c r="E109" s="20">
        <v>0</v>
      </c>
      <c r="F109" s="20">
        <v>2545659</v>
      </c>
      <c r="G109" s="20">
        <v>2736659</v>
      </c>
      <c r="H109" s="20">
        <v>0</v>
      </c>
      <c r="I109" s="20">
        <v>2736659</v>
      </c>
      <c r="J109" s="20">
        <v>2578183</v>
      </c>
      <c r="K109" s="20">
        <v>2736659</v>
      </c>
      <c r="L109" s="20">
        <v>0</v>
      </c>
      <c r="M109" s="20">
        <v>0</v>
      </c>
      <c r="N109" s="20">
        <v>158476</v>
      </c>
      <c r="O109" s="20">
        <v>2578183</v>
      </c>
      <c r="P109" s="63">
        <v>5.79</v>
      </c>
      <c r="Q109" s="20">
        <v>142559</v>
      </c>
      <c r="R109" s="20">
        <v>158476</v>
      </c>
      <c r="S109" s="20">
        <v>0</v>
      </c>
      <c r="T109" s="63">
        <v>5.79</v>
      </c>
      <c r="U109" s="20">
        <v>142559</v>
      </c>
      <c r="V109" s="20">
        <v>158476</v>
      </c>
      <c r="W109" s="47">
        <v>0</v>
      </c>
      <c r="X109" s="31"/>
      <c r="Y109" s="31"/>
      <c r="Z109" s="31"/>
      <c r="AA109" s="31"/>
      <c r="AB109" s="31"/>
    </row>
    <row r="110" spans="1:28" ht="15.75" customHeight="1" x14ac:dyDescent="0.25">
      <c r="A110" s="23"/>
      <c r="B110" s="52" t="s">
        <v>221</v>
      </c>
      <c r="C110" s="18" t="s">
        <v>222</v>
      </c>
      <c r="D110" s="20">
        <v>885000</v>
      </c>
      <c r="E110" s="20">
        <v>0</v>
      </c>
      <c r="F110" s="20">
        <v>-885000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63">
        <v>0</v>
      </c>
      <c r="Q110" s="20">
        <v>0</v>
      </c>
      <c r="R110" s="20">
        <v>0</v>
      </c>
      <c r="S110" s="20">
        <v>0</v>
      </c>
      <c r="T110" s="63">
        <v>0</v>
      </c>
      <c r="U110" s="20">
        <v>0</v>
      </c>
      <c r="V110" s="20">
        <v>0</v>
      </c>
      <c r="W110" s="47">
        <v>0</v>
      </c>
      <c r="X110" s="31"/>
      <c r="Y110" s="31"/>
      <c r="Z110" s="31"/>
      <c r="AA110" s="31"/>
      <c r="AB110" s="31"/>
    </row>
    <row r="111" spans="1:28" ht="15.75" customHeight="1" x14ac:dyDescent="0.25">
      <c r="A111" s="23"/>
      <c r="B111" s="52" t="s">
        <v>223</v>
      </c>
      <c r="C111" s="18" t="s">
        <v>224</v>
      </c>
      <c r="D111" s="20">
        <v>224000</v>
      </c>
      <c r="E111" s="20">
        <v>0</v>
      </c>
      <c r="F111" s="20">
        <v>41857</v>
      </c>
      <c r="G111" s="20">
        <v>265857</v>
      </c>
      <c r="H111" s="20">
        <v>0</v>
      </c>
      <c r="I111" s="20">
        <v>265857</v>
      </c>
      <c r="J111" s="20">
        <v>80000</v>
      </c>
      <c r="K111" s="20">
        <v>265857</v>
      </c>
      <c r="L111" s="20">
        <v>0</v>
      </c>
      <c r="M111" s="20">
        <v>0</v>
      </c>
      <c r="N111" s="20">
        <v>185857</v>
      </c>
      <c r="O111" s="20">
        <v>80000</v>
      </c>
      <c r="P111" s="63">
        <v>69.91</v>
      </c>
      <c r="Q111" s="20">
        <v>167190</v>
      </c>
      <c r="R111" s="20">
        <v>185857</v>
      </c>
      <c r="S111" s="20">
        <v>0</v>
      </c>
      <c r="T111" s="63">
        <v>69.91</v>
      </c>
      <c r="U111" s="20">
        <v>167190</v>
      </c>
      <c r="V111" s="20">
        <v>185857</v>
      </c>
      <c r="W111" s="47">
        <v>0</v>
      </c>
      <c r="X111" s="31"/>
      <c r="Y111" s="31"/>
      <c r="Z111" s="31"/>
      <c r="AA111" s="31"/>
      <c r="AB111" s="31"/>
    </row>
    <row r="112" spans="1:28" ht="15.75" customHeight="1" x14ac:dyDescent="0.25">
      <c r="A112" s="23"/>
      <c r="B112" s="52" t="s">
        <v>225</v>
      </c>
      <c r="C112" s="18" t="s">
        <v>226</v>
      </c>
      <c r="D112" s="20">
        <v>400000</v>
      </c>
      <c r="E112" s="20">
        <v>0</v>
      </c>
      <c r="F112" s="20">
        <v>0</v>
      </c>
      <c r="G112" s="20">
        <v>400000</v>
      </c>
      <c r="H112" s="20">
        <v>0</v>
      </c>
      <c r="I112" s="20">
        <v>400000</v>
      </c>
      <c r="J112" s="20">
        <v>0</v>
      </c>
      <c r="K112" s="20">
        <v>400000</v>
      </c>
      <c r="L112" s="20">
        <v>0</v>
      </c>
      <c r="M112" s="20">
        <v>0</v>
      </c>
      <c r="N112" s="20">
        <v>331888</v>
      </c>
      <c r="O112" s="20">
        <v>68112</v>
      </c>
      <c r="P112" s="63">
        <v>82.97</v>
      </c>
      <c r="Q112" s="20">
        <v>298555</v>
      </c>
      <c r="R112" s="20">
        <v>331888</v>
      </c>
      <c r="S112" s="20">
        <v>0</v>
      </c>
      <c r="T112" s="63">
        <v>82.97</v>
      </c>
      <c r="U112" s="20">
        <v>298555</v>
      </c>
      <c r="V112" s="20">
        <v>331888</v>
      </c>
      <c r="W112" s="47">
        <v>0</v>
      </c>
      <c r="X112" s="31"/>
      <c r="Y112" s="31"/>
      <c r="Z112" s="31"/>
      <c r="AA112" s="31"/>
      <c r="AB112" s="31"/>
    </row>
    <row r="113" spans="1:28" ht="15.75" customHeight="1" x14ac:dyDescent="0.25">
      <c r="A113" s="23"/>
      <c r="B113" s="52" t="s">
        <v>227</v>
      </c>
      <c r="C113" s="18" t="s">
        <v>228</v>
      </c>
      <c r="D113" s="20">
        <v>320000</v>
      </c>
      <c r="E113" s="20">
        <v>0</v>
      </c>
      <c r="F113" s="20">
        <v>-320000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63">
        <v>0</v>
      </c>
      <c r="Q113" s="20">
        <v>0</v>
      </c>
      <c r="R113" s="20">
        <v>0</v>
      </c>
      <c r="S113" s="20">
        <v>0</v>
      </c>
      <c r="T113" s="63">
        <v>0</v>
      </c>
      <c r="U113" s="20">
        <v>0</v>
      </c>
      <c r="V113" s="20">
        <v>0</v>
      </c>
      <c r="W113" s="47">
        <v>0</v>
      </c>
      <c r="X113" s="31"/>
      <c r="Y113" s="31"/>
      <c r="Z113" s="31"/>
      <c r="AA113" s="31"/>
      <c r="AB113" s="31"/>
    </row>
    <row r="114" spans="1:28" ht="15.75" customHeight="1" x14ac:dyDescent="0.25">
      <c r="A114" s="23"/>
      <c r="B114" s="52" t="s">
        <v>229</v>
      </c>
      <c r="C114" s="18" t="s">
        <v>230</v>
      </c>
      <c r="D114" s="20">
        <v>920000</v>
      </c>
      <c r="E114" s="20">
        <v>0</v>
      </c>
      <c r="F114" s="20">
        <v>0</v>
      </c>
      <c r="G114" s="20">
        <v>920000</v>
      </c>
      <c r="H114" s="20">
        <v>0</v>
      </c>
      <c r="I114" s="20">
        <v>920000</v>
      </c>
      <c r="J114" s="20">
        <v>0</v>
      </c>
      <c r="K114" s="20">
        <v>920000</v>
      </c>
      <c r="L114" s="20">
        <v>0</v>
      </c>
      <c r="M114" s="20">
        <v>0</v>
      </c>
      <c r="N114" s="20">
        <v>763341</v>
      </c>
      <c r="O114" s="20">
        <v>156659</v>
      </c>
      <c r="P114" s="63">
        <v>82.97</v>
      </c>
      <c r="Q114" s="20">
        <v>686674</v>
      </c>
      <c r="R114" s="20">
        <v>763341</v>
      </c>
      <c r="S114" s="20">
        <v>0</v>
      </c>
      <c r="T114" s="63">
        <v>82.97</v>
      </c>
      <c r="U114" s="20">
        <v>686674</v>
      </c>
      <c r="V114" s="20">
        <v>763341</v>
      </c>
      <c r="W114" s="47">
        <v>0</v>
      </c>
      <c r="X114" s="31"/>
      <c r="Y114" s="31"/>
      <c r="Z114" s="31"/>
      <c r="AA114" s="31"/>
      <c r="AB114" s="31"/>
    </row>
    <row r="115" spans="1:28" ht="15.75" customHeight="1" x14ac:dyDescent="0.25">
      <c r="A115" s="23"/>
      <c r="B115" s="52" t="s">
        <v>231</v>
      </c>
      <c r="C115" s="18" t="s">
        <v>232</v>
      </c>
      <c r="D115" s="20">
        <v>40000</v>
      </c>
      <c r="E115" s="20">
        <v>0</v>
      </c>
      <c r="F115" s="20">
        <v>0</v>
      </c>
      <c r="G115" s="20">
        <v>40000</v>
      </c>
      <c r="H115" s="20">
        <v>0</v>
      </c>
      <c r="I115" s="20">
        <v>40000</v>
      </c>
      <c r="J115" s="20">
        <v>0</v>
      </c>
      <c r="K115" s="20">
        <v>0</v>
      </c>
      <c r="L115" s="20">
        <v>40000</v>
      </c>
      <c r="M115" s="20">
        <v>0</v>
      </c>
      <c r="N115" s="20">
        <v>0</v>
      </c>
      <c r="O115" s="20">
        <v>0</v>
      </c>
      <c r="P115" s="63">
        <v>0</v>
      </c>
      <c r="Q115" s="20">
        <v>0</v>
      </c>
      <c r="R115" s="20">
        <v>0</v>
      </c>
      <c r="S115" s="20">
        <v>0</v>
      </c>
      <c r="T115" s="63">
        <v>0</v>
      </c>
      <c r="U115" s="20">
        <v>0</v>
      </c>
      <c r="V115" s="20">
        <v>0</v>
      </c>
      <c r="W115" s="47">
        <v>0</v>
      </c>
      <c r="X115" s="31"/>
      <c r="Y115" s="31"/>
      <c r="Z115" s="31"/>
      <c r="AA115" s="31"/>
      <c r="AB115" s="31"/>
    </row>
    <row r="116" spans="1:28" ht="15.75" customHeight="1" x14ac:dyDescent="0.25">
      <c r="A116" s="23"/>
      <c r="B116" s="52" t="s">
        <v>233</v>
      </c>
      <c r="C116" s="18" t="s">
        <v>234</v>
      </c>
      <c r="D116" s="20">
        <v>2000000</v>
      </c>
      <c r="E116" s="20">
        <v>0</v>
      </c>
      <c r="F116" s="20">
        <v>0</v>
      </c>
      <c r="G116" s="20">
        <v>2000000</v>
      </c>
      <c r="H116" s="20">
        <v>0</v>
      </c>
      <c r="I116" s="20">
        <v>2000000</v>
      </c>
      <c r="J116" s="20">
        <v>0</v>
      </c>
      <c r="K116" s="20">
        <v>1742438</v>
      </c>
      <c r="L116" s="20">
        <v>257562</v>
      </c>
      <c r="M116" s="20">
        <v>0</v>
      </c>
      <c r="N116" s="20">
        <v>1659438</v>
      </c>
      <c r="O116" s="20">
        <v>83000</v>
      </c>
      <c r="P116" s="63">
        <v>82.97</v>
      </c>
      <c r="Q116" s="20">
        <v>1492771</v>
      </c>
      <c r="R116" s="20">
        <v>1659438</v>
      </c>
      <c r="S116" s="20">
        <v>0</v>
      </c>
      <c r="T116" s="63">
        <v>82.97</v>
      </c>
      <c r="U116" s="20">
        <v>1492771</v>
      </c>
      <c r="V116" s="20">
        <v>1659438</v>
      </c>
      <c r="W116" s="47">
        <v>0</v>
      </c>
      <c r="X116" s="31"/>
      <c r="Y116" s="31"/>
      <c r="Z116" s="31"/>
      <c r="AA116" s="31"/>
      <c r="AB116" s="31"/>
    </row>
    <row r="117" spans="1:28" ht="15.75" customHeight="1" x14ac:dyDescent="0.25">
      <c r="A117" s="23"/>
      <c r="B117" s="52" t="s">
        <v>235</v>
      </c>
      <c r="C117" s="18" t="s">
        <v>236</v>
      </c>
      <c r="D117" s="20">
        <v>60000</v>
      </c>
      <c r="E117" s="20">
        <v>0</v>
      </c>
      <c r="F117" s="20">
        <v>0</v>
      </c>
      <c r="G117" s="20">
        <v>60000</v>
      </c>
      <c r="H117" s="20">
        <v>0</v>
      </c>
      <c r="I117" s="20">
        <v>60000</v>
      </c>
      <c r="J117" s="20">
        <v>0</v>
      </c>
      <c r="K117" s="20">
        <v>0</v>
      </c>
      <c r="L117" s="20">
        <v>60000</v>
      </c>
      <c r="M117" s="20">
        <v>0</v>
      </c>
      <c r="N117" s="20">
        <v>0</v>
      </c>
      <c r="O117" s="20">
        <v>0</v>
      </c>
      <c r="P117" s="63">
        <v>0</v>
      </c>
      <c r="Q117" s="20">
        <v>0</v>
      </c>
      <c r="R117" s="20">
        <v>0</v>
      </c>
      <c r="S117" s="20">
        <v>0</v>
      </c>
      <c r="T117" s="63">
        <v>0</v>
      </c>
      <c r="U117" s="20">
        <v>0</v>
      </c>
      <c r="V117" s="20">
        <v>0</v>
      </c>
      <c r="W117" s="47">
        <v>0</v>
      </c>
      <c r="X117" s="31"/>
      <c r="Y117" s="31"/>
      <c r="Z117" s="31"/>
      <c r="AA117" s="31"/>
      <c r="AB117" s="31"/>
    </row>
    <row r="118" spans="1:28" ht="15.75" customHeight="1" x14ac:dyDescent="0.25">
      <c r="A118" s="23"/>
      <c r="B118" s="52" t="s">
        <v>237</v>
      </c>
      <c r="C118" s="18" t="s">
        <v>238</v>
      </c>
      <c r="D118" s="20">
        <v>90000</v>
      </c>
      <c r="E118" s="20">
        <v>0</v>
      </c>
      <c r="F118" s="20">
        <v>0</v>
      </c>
      <c r="G118" s="20">
        <v>90000</v>
      </c>
      <c r="H118" s="20">
        <v>0</v>
      </c>
      <c r="I118" s="20">
        <v>90000</v>
      </c>
      <c r="J118" s="20">
        <v>0</v>
      </c>
      <c r="K118" s="20">
        <v>0</v>
      </c>
      <c r="L118" s="20">
        <v>90000</v>
      </c>
      <c r="M118" s="20">
        <v>0</v>
      </c>
      <c r="N118" s="20">
        <v>0</v>
      </c>
      <c r="O118" s="20">
        <v>0</v>
      </c>
      <c r="P118" s="63">
        <v>0</v>
      </c>
      <c r="Q118" s="20">
        <v>0</v>
      </c>
      <c r="R118" s="20">
        <v>0</v>
      </c>
      <c r="S118" s="20">
        <v>0</v>
      </c>
      <c r="T118" s="63">
        <v>0</v>
      </c>
      <c r="U118" s="20">
        <v>0</v>
      </c>
      <c r="V118" s="20">
        <v>0</v>
      </c>
      <c r="W118" s="47">
        <v>0</v>
      </c>
      <c r="X118" s="31"/>
      <c r="Y118" s="31"/>
      <c r="Z118" s="31"/>
      <c r="AA118" s="31"/>
      <c r="AB118" s="31"/>
    </row>
    <row r="119" spans="1:28" ht="15.75" customHeight="1" x14ac:dyDescent="0.25">
      <c r="A119" s="23"/>
      <c r="B119" s="52" t="s">
        <v>239</v>
      </c>
      <c r="C119" s="18" t="s">
        <v>240</v>
      </c>
      <c r="D119" s="20">
        <v>141000</v>
      </c>
      <c r="E119" s="20">
        <v>0</v>
      </c>
      <c r="F119" s="20">
        <v>0</v>
      </c>
      <c r="G119" s="20">
        <v>141000</v>
      </c>
      <c r="H119" s="20">
        <v>0</v>
      </c>
      <c r="I119" s="20">
        <v>141000</v>
      </c>
      <c r="J119" s="20">
        <v>0</v>
      </c>
      <c r="K119" s="20">
        <v>0</v>
      </c>
      <c r="L119" s="20">
        <v>141000</v>
      </c>
      <c r="M119" s="20">
        <v>0</v>
      </c>
      <c r="N119" s="20">
        <v>0</v>
      </c>
      <c r="O119" s="20">
        <v>0</v>
      </c>
      <c r="P119" s="63">
        <v>0</v>
      </c>
      <c r="Q119" s="20">
        <v>0</v>
      </c>
      <c r="R119" s="20">
        <v>0</v>
      </c>
      <c r="S119" s="20">
        <v>0</v>
      </c>
      <c r="T119" s="63">
        <v>0</v>
      </c>
      <c r="U119" s="20">
        <v>0</v>
      </c>
      <c r="V119" s="20">
        <v>0</v>
      </c>
      <c r="W119" s="47">
        <v>0</v>
      </c>
      <c r="X119" s="31"/>
      <c r="Y119" s="31"/>
      <c r="Z119" s="31"/>
      <c r="AA119" s="31"/>
      <c r="AB119" s="31"/>
    </row>
    <row r="120" spans="1:28" ht="30" x14ac:dyDescent="0.25">
      <c r="A120" s="23"/>
      <c r="B120" s="52" t="s">
        <v>241</v>
      </c>
      <c r="C120" s="18" t="s">
        <v>242</v>
      </c>
      <c r="D120" s="20">
        <v>285000</v>
      </c>
      <c r="E120" s="20">
        <v>0</v>
      </c>
      <c r="F120" s="20">
        <v>0</v>
      </c>
      <c r="G120" s="20">
        <v>285000</v>
      </c>
      <c r="H120" s="20">
        <v>0</v>
      </c>
      <c r="I120" s="20">
        <v>285000</v>
      </c>
      <c r="J120" s="20">
        <v>0</v>
      </c>
      <c r="K120" s="20">
        <v>176655</v>
      </c>
      <c r="L120" s="20">
        <v>108345</v>
      </c>
      <c r="M120" s="20">
        <v>0</v>
      </c>
      <c r="N120" s="20">
        <v>176655</v>
      </c>
      <c r="O120" s="20">
        <v>0</v>
      </c>
      <c r="P120" s="63">
        <v>61.98</v>
      </c>
      <c r="Q120" s="20">
        <v>38890</v>
      </c>
      <c r="R120" s="20">
        <v>51853</v>
      </c>
      <c r="S120" s="20">
        <v>124802</v>
      </c>
      <c r="T120" s="63">
        <v>18.190000000000001</v>
      </c>
      <c r="U120" s="20">
        <v>38890</v>
      </c>
      <c r="V120" s="20">
        <v>51853</v>
      </c>
      <c r="W120" s="47">
        <v>0</v>
      </c>
      <c r="X120" s="31"/>
      <c r="Y120" s="31"/>
      <c r="Z120" s="31"/>
      <c r="AA120" s="31"/>
      <c r="AB120" s="31"/>
    </row>
    <row r="121" spans="1:28" ht="15.75" customHeight="1" x14ac:dyDescent="0.25">
      <c r="A121" s="23"/>
      <c r="B121" s="52" t="s">
        <v>243</v>
      </c>
      <c r="C121" s="18" t="s">
        <v>244</v>
      </c>
      <c r="D121" s="20">
        <v>38000</v>
      </c>
      <c r="E121" s="20">
        <v>0</v>
      </c>
      <c r="F121" s="20">
        <v>0</v>
      </c>
      <c r="G121" s="20">
        <v>38000</v>
      </c>
      <c r="H121" s="20">
        <v>0</v>
      </c>
      <c r="I121" s="20">
        <v>38000</v>
      </c>
      <c r="J121" s="20">
        <v>0</v>
      </c>
      <c r="K121" s="20">
        <v>23553</v>
      </c>
      <c r="L121" s="20">
        <v>14447</v>
      </c>
      <c r="M121" s="20">
        <v>0</v>
      </c>
      <c r="N121" s="20">
        <v>23553</v>
      </c>
      <c r="O121" s="20">
        <v>0</v>
      </c>
      <c r="P121" s="63">
        <v>61.98</v>
      </c>
      <c r="Q121" s="20">
        <v>7423</v>
      </c>
      <c r="R121" s="20">
        <v>9897</v>
      </c>
      <c r="S121" s="20">
        <v>13656</v>
      </c>
      <c r="T121" s="63">
        <v>26.04</v>
      </c>
      <c r="U121" s="20">
        <v>7423</v>
      </c>
      <c r="V121" s="20">
        <v>9897</v>
      </c>
      <c r="W121" s="47">
        <v>0</v>
      </c>
      <c r="X121" s="31"/>
      <c r="Y121" s="31"/>
      <c r="Z121" s="31"/>
      <c r="AA121" s="31"/>
      <c r="AB121" s="31"/>
    </row>
    <row r="122" spans="1:28" ht="15.75" customHeight="1" x14ac:dyDescent="0.25">
      <c r="A122" s="23"/>
      <c r="B122" s="52" t="s">
        <v>245</v>
      </c>
      <c r="C122" s="18" t="s">
        <v>246</v>
      </c>
      <c r="D122" s="20">
        <v>112000</v>
      </c>
      <c r="E122" s="20">
        <v>0</v>
      </c>
      <c r="F122" s="20">
        <v>0</v>
      </c>
      <c r="G122" s="20">
        <v>112000</v>
      </c>
      <c r="H122" s="20">
        <v>0</v>
      </c>
      <c r="I122" s="20">
        <v>112000</v>
      </c>
      <c r="J122" s="20">
        <v>0</v>
      </c>
      <c r="K122" s="20">
        <v>69422</v>
      </c>
      <c r="L122" s="20">
        <v>42578</v>
      </c>
      <c r="M122" s="20">
        <v>0</v>
      </c>
      <c r="N122" s="20">
        <v>69422</v>
      </c>
      <c r="O122" s="20">
        <v>0</v>
      </c>
      <c r="P122" s="63">
        <v>61.98</v>
      </c>
      <c r="Q122" s="20">
        <v>19961</v>
      </c>
      <c r="R122" s="20">
        <v>26096</v>
      </c>
      <c r="S122" s="20">
        <v>43326</v>
      </c>
      <c r="T122" s="63">
        <v>23.3</v>
      </c>
      <c r="U122" s="20">
        <v>19961</v>
      </c>
      <c r="V122" s="20">
        <v>26096</v>
      </c>
      <c r="W122" s="47">
        <v>0</v>
      </c>
      <c r="X122" s="31"/>
      <c r="Y122" s="31"/>
      <c r="Z122" s="31"/>
      <c r="AA122" s="31"/>
      <c r="AB122" s="31"/>
    </row>
    <row r="123" spans="1:28" ht="15.75" customHeight="1" x14ac:dyDescent="0.25">
      <c r="A123" s="23"/>
      <c r="B123" s="52" t="s">
        <v>247</v>
      </c>
      <c r="C123" s="18" t="s">
        <v>248</v>
      </c>
      <c r="D123" s="20">
        <v>245000</v>
      </c>
      <c r="E123" s="20">
        <v>0</v>
      </c>
      <c r="F123" s="20">
        <v>0</v>
      </c>
      <c r="G123" s="20">
        <v>245000</v>
      </c>
      <c r="H123" s="20">
        <v>0</v>
      </c>
      <c r="I123" s="20">
        <v>245000</v>
      </c>
      <c r="J123" s="20">
        <v>0</v>
      </c>
      <c r="K123" s="20">
        <v>151859</v>
      </c>
      <c r="L123" s="20">
        <v>93141</v>
      </c>
      <c r="M123" s="20">
        <v>0</v>
      </c>
      <c r="N123" s="20">
        <v>151859</v>
      </c>
      <c r="O123" s="20">
        <v>0</v>
      </c>
      <c r="P123" s="63">
        <v>61.98</v>
      </c>
      <c r="Q123" s="20">
        <v>33442</v>
      </c>
      <c r="R123" s="20">
        <v>66884</v>
      </c>
      <c r="S123" s="20">
        <v>84975</v>
      </c>
      <c r="T123" s="63">
        <v>27.3</v>
      </c>
      <c r="U123" s="20">
        <v>33442</v>
      </c>
      <c r="V123" s="20">
        <v>66884</v>
      </c>
      <c r="W123" s="47">
        <v>0</v>
      </c>
      <c r="X123" s="31"/>
      <c r="Y123" s="31"/>
      <c r="Z123" s="31"/>
      <c r="AA123" s="31"/>
      <c r="AB123" s="31"/>
    </row>
    <row r="124" spans="1:28" ht="15.75" customHeight="1" x14ac:dyDescent="0.25">
      <c r="A124" s="23"/>
      <c r="B124" s="52" t="s">
        <v>249</v>
      </c>
      <c r="C124" s="18" t="s">
        <v>250</v>
      </c>
      <c r="D124" s="20">
        <v>272000</v>
      </c>
      <c r="E124" s="20">
        <v>0</v>
      </c>
      <c r="F124" s="20">
        <v>0</v>
      </c>
      <c r="G124" s="20">
        <v>272000</v>
      </c>
      <c r="H124" s="20">
        <v>0</v>
      </c>
      <c r="I124" s="20">
        <v>272000</v>
      </c>
      <c r="J124" s="20">
        <v>0</v>
      </c>
      <c r="K124" s="20">
        <v>168595</v>
      </c>
      <c r="L124" s="20">
        <v>103405</v>
      </c>
      <c r="M124" s="20">
        <v>0</v>
      </c>
      <c r="N124" s="20">
        <v>168595</v>
      </c>
      <c r="O124" s="20">
        <v>0</v>
      </c>
      <c r="P124" s="63">
        <v>61.98</v>
      </c>
      <c r="Q124" s="20">
        <v>0</v>
      </c>
      <c r="R124" s="20">
        <v>29676</v>
      </c>
      <c r="S124" s="20">
        <v>138919</v>
      </c>
      <c r="T124" s="63">
        <v>10.91</v>
      </c>
      <c r="U124" s="20">
        <v>0</v>
      </c>
      <c r="V124" s="20">
        <v>29676</v>
      </c>
      <c r="W124" s="47">
        <v>0</v>
      </c>
      <c r="X124" s="31"/>
      <c r="Y124" s="31"/>
      <c r="Z124" s="31"/>
      <c r="AA124" s="31"/>
      <c r="AB124" s="31"/>
    </row>
    <row r="125" spans="1:28" ht="15.75" customHeight="1" x14ac:dyDescent="0.25">
      <c r="A125" s="23"/>
      <c r="B125" s="52" t="s">
        <v>251</v>
      </c>
      <c r="C125" s="18" t="s">
        <v>252</v>
      </c>
      <c r="D125" s="20">
        <v>147000</v>
      </c>
      <c r="E125" s="20">
        <v>-55884</v>
      </c>
      <c r="F125" s="20">
        <v>-55884</v>
      </c>
      <c r="G125" s="20">
        <v>91116</v>
      </c>
      <c r="H125" s="20">
        <v>0</v>
      </c>
      <c r="I125" s="20">
        <v>91116</v>
      </c>
      <c r="J125" s="20">
        <v>0</v>
      </c>
      <c r="K125" s="20">
        <v>91116</v>
      </c>
      <c r="L125" s="20">
        <v>0</v>
      </c>
      <c r="M125" s="20">
        <v>0</v>
      </c>
      <c r="N125" s="20">
        <v>91116</v>
      </c>
      <c r="O125" s="20">
        <v>0</v>
      </c>
      <c r="P125" s="63">
        <v>100</v>
      </c>
      <c r="Q125" s="20">
        <v>0</v>
      </c>
      <c r="R125" s="20">
        <v>2455</v>
      </c>
      <c r="S125" s="20">
        <v>88661</v>
      </c>
      <c r="T125" s="63">
        <v>2.69</v>
      </c>
      <c r="U125" s="20">
        <v>0</v>
      </c>
      <c r="V125" s="20">
        <v>2455</v>
      </c>
      <c r="W125" s="47">
        <v>0</v>
      </c>
      <c r="X125" s="31"/>
      <c r="Y125" s="31"/>
      <c r="Z125" s="31"/>
      <c r="AA125" s="31"/>
      <c r="AB125" s="31"/>
    </row>
    <row r="126" spans="1:28" ht="30" x14ac:dyDescent="0.25">
      <c r="A126" s="23"/>
      <c r="B126" s="52" t="s">
        <v>253</v>
      </c>
      <c r="C126" s="18" t="s">
        <v>254</v>
      </c>
      <c r="D126" s="20">
        <v>287000</v>
      </c>
      <c r="E126" s="20">
        <v>0</v>
      </c>
      <c r="F126" s="20">
        <v>0</v>
      </c>
      <c r="G126" s="20">
        <v>287000</v>
      </c>
      <c r="H126" s="20">
        <v>0</v>
      </c>
      <c r="I126" s="20">
        <v>287000</v>
      </c>
      <c r="J126" s="20">
        <v>0</v>
      </c>
      <c r="K126" s="20">
        <v>177893</v>
      </c>
      <c r="L126" s="20">
        <v>109107</v>
      </c>
      <c r="M126" s="20">
        <v>0</v>
      </c>
      <c r="N126" s="20">
        <v>177893</v>
      </c>
      <c r="O126" s="20">
        <v>0</v>
      </c>
      <c r="P126" s="63">
        <v>61.98</v>
      </c>
      <c r="Q126" s="20">
        <v>61904</v>
      </c>
      <c r="R126" s="20">
        <v>77462</v>
      </c>
      <c r="S126" s="20">
        <v>100431</v>
      </c>
      <c r="T126" s="63">
        <v>26.99</v>
      </c>
      <c r="U126" s="20">
        <v>61904</v>
      </c>
      <c r="V126" s="20">
        <v>77462</v>
      </c>
      <c r="W126" s="47">
        <v>0</v>
      </c>
      <c r="X126" s="31"/>
      <c r="Y126" s="31"/>
      <c r="Z126" s="31"/>
      <c r="AA126" s="31"/>
      <c r="AB126" s="31"/>
    </row>
    <row r="127" spans="1:28" ht="30" x14ac:dyDescent="0.25">
      <c r="A127" s="23"/>
      <c r="B127" s="52" t="s">
        <v>255</v>
      </c>
      <c r="C127" s="18" t="s">
        <v>256</v>
      </c>
      <c r="D127" s="20">
        <v>602000</v>
      </c>
      <c r="E127" s="20">
        <v>0</v>
      </c>
      <c r="F127" s="20">
        <v>0</v>
      </c>
      <c r="G127" s="20">
        <v>602000</v>
      </c>
      <c r="H127" s="20">
        <v>0</v>
      </c>
      <c r="I127" s="20">
        <v>602000</v>
      </c>
      <c r="J127" s="20">
        <v>0</v>
      </c>
      <c r="K127" s="20">
        <v>373141</v>
      </c>
      <c r="L127" s="20">
        <v>228859</v>
      </c>
      <c r="M127" s="20">
        <v>0</v>
      </c>
      <c r="N127" s="20">
        <v>373141</v>
      </c>
      <c r="O127" s="20">
        <v>0</v>
      </c>
      <c r="P127" s="63">
        <v>61.98</v>
      </c>
      <c r="Q127" s="20">
        <v>53600</v>
      </c>
      <c r="R127" s="20">
        <v>64654</v>
      </c>
      <c r="S127" s="20">
        <v>308487</v>
      </c>
      <c r="T127" s="63">
        <v>10.74</v>
      </c>
      <c r="U127" s="20">
        <v>53600</v>
      </c>
      <c r="V127" s="20">
        <v>64654</v>
      </c>
      <c r="W127" s="47">
        <v>0</v>
      </c>
      <c r="X127" s="31"/>
      <c r="Y127" s="31"/>
      <c r="Z127" s="31"/>
      <c r="AA127" s="31"/>
      <c r="AB127" s="31"/>
    </row>
    <row r="128" spans="1:28" ht="30" x14ac:dyDescent="0.25">
      <c r="A128" s="23"/>
      <c r="B128" s="52" t="s">
        <v>257</v>
      </c>
      <c r="C128" s="18" t="s">
        <v>258</v>
      </c>
      <c r="D128" s="20">
        <v>32000</v>
      </c>
      <c r="E128" s="20">
        <v>0</v>
      </c>
      <c r="F128" s="20">
        <v>0</v>
      </c>
      <c r="G128" s="20">
        <v>32000</v>
      </c>
      <c r="H128" s="20">
        <v>0</v>
      </c>
      <c r="I128" s="20">
        <v>32000</v>
      </c>
      <c r="J128" s="20">
        <v>0</v>
      </c>
      <c r="K128" s="20">
        <v>19834</v>
      </c>
      <c r="L128" s="20">
        <v>12166</v>
      </c>
      <c r="M128" s="20">
        <v>0</v>
      </c>
      <c r="N128" s="20">
        <v>19834</v>
      </c>
      <c r="O128" s="20">
        <v>0</v>
      </c>
      <c r="P128" s="63">
        <v>61.98</v>
      </c>
      <c r="Q128" s="20">
        <v>3476</v>
      </c>
      <c r="R128" s="20">
        <v>4902</v>
      </c>
      <c r="S128" s="20">
        <v>14932</v>
      </c>
      <c r="T128" s="63">
        <v>15.32</v>
      </c>
      <c r="U128" s="20">
        <v>3476</v>
      </c>
      <c r="V128" s="20">
        <v>4902</v>
      </c>
      <c r="W128" s="47">
        <v>0</v>
      </c>
      <c r="X128" s="31"/>
      <c r="Y128" s="31"/>
      <c r="Z128" s="31"/>
      <c r="AA128" s="31"/>
      <c r="AB128" s="31"/>
    </row>
    <row r="129" spans="1:28" ht="15.75" customHeight="1" x14ac:dyDescent="0.25">
      <c r="A129" s="23"/>
      <c r="B129" s="52" t="s">
        <v>259</v>
      </c>
      <c r="C129" s="18" t="s">
        <v>260</v>
      </c>
      <c r="D129" s="20">
        <v>160000</v>
      </c>
      <c r="E129" s="20">
        <v>0</v>
      </c>
      <c r="F129" s="20">
        <v>0</v>
      </c>
      <c r="G129" s="20">
        <v>160000</v>
      </c>
      <c r="H129" s="20">
        <v>0</v>
      </c>
      <c r="I129" s="20">
        <v>160000</v>
      </c>
      <c r="J129" s="20">
        <v>0</v>
      </c>
      <c r="K129" s="20">
        <v>99174</v>
      </c>
      <c r="L129" s="20">
        <v>60826</v>
      </c>
      <c r="M129" s="20">
        <v>0</v>
      </c>
      <c r="N129" s="20">
        <v>99174</v>
      </c>
      <c r="O129" s="20">
        <v>0</v>
      </c>
      <c r="P129" s="63">
        <v>61.98</v>
      </c>
      <c r="Q129" s="20">
        <v>59477</v>
      </c>
      <c r="R129" s="20">
        <v>71465</v>
      </c>
      <c r="S129" s="20">
        <v>27709</v>
      </c>
      <c r="T129" s="63">
        <v>44.67</v>
      </c>
      <c r="U129" s="20">
        <v>59477</v>
      </c>
      <c r="V129" s="20">
        <v>71465</v>
      </c>
      <c r="W129" s="47">
        <v>0</v>
      </c>
      <c r="X129" s="31"/>
      <c r="Y129" s="31"/>
      <c r="Z129" s="31"/>
      <c r="AA129" s="31"/>
      <c r="AB129" s="31"/>
    </row>
    <row r="130" spans="1:28" ht="15.75" customHeight="1" x14ac:dyDescent="0.25">
      <c r="A130" s="23"/>
      <c r="B130" s="52" t="s">
        <v>261</v>
      </c>
      <c r="C130" s="18" t="s">
        <v>262</v>
      </c>
      <c r="D130" s="20">
        <v>30000</v>
      </c>
      <c r="E130" s="20">
        <v>0</v>
      </c>
      <c r="F130" s="20">
        <v>-30000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63">
        <v>0</v>
      </c>
      <c r="Q130" s="20">
        <v>0</v>
      </c>
      <c r="R130" s="20">
        <v>0</v>
      </c>
      <c r="S130" s="20">
        <v>0</v>
      </c>
      <c r="T130" s="63">
        <v>0</v>
      </c>
      <c r="U130" s="20">
        <v>0</v>
      </c>
      <c r="V130" s="20">
        <v>0</v>
      </c>
      <c r="W130" s="47">
        <v>0</v>
      </c>
      <c r="X130" s="31"/>
      <c r="Y130" s="31"/>
      <c r="Z130" s="31"/>
      <c r="AA130" s="31"/>
      <c r="AB130" s="31"/>
    </row>
    <row r="131" spans="1:28" ht="15.75" customHeight="1" x14ac:dyDescent="0.25">
      <c r="A131" s="23"/>
      <c r="B131" s="52" t="s">
        <v>263</v>
      </c>
      <c r="C131" s="18" t="s">
        <v>264</v>
      </c>
      <c r="D131" s="20">
        <v>795000</v>
      </c>
      <c r="E131" s="20">
        <v>200000</v>
      </c>
      <c r="F131" s="20">
        <v>200000</v>
      </c>
      <c r="G131" s="20">
        <v>995000</v>
      </c>
      <c r="H131" s="20">
        <v>0</v>
      </c>
      <c r="I131" s="20">
        <v>995000</v>
      </c>
      <c r="J131" s="20">
        <v>0</v>
      </c>
      <c r="K131" s="20">
        <v>492769</v>
      </c>
      <c r="L131" s="20">
        <v>502231</v>
      </c>
      <c r="M131" s="20">
        <v>0</v>
      </c>
      <c r="N131" s="20">
        <v>492769</v>
      </c>
      <c r="O131" s="20">
        <v>0</v>
      </c>
      <c r="P131" s="63">
        <v>49.52</v>
      </c>
      <c r="Q131" s="20">
        <v>184964</v>
      </c>
      <c r="R131" s="20">
        <v>256479</v>
      </c>
      <c r="S131" s="20">
        <v>236290</v>
      </c>
      <c r="T131" s="63">
        <v>25.78</v>
      </c>
      <c r="U131" s="20">
        <v>184964</v>
      </c>
      <c r="V131" s="20">
        <v>256479</v>
      </c>
      <c r="W131" s="47">
        <v>0</v>
      </c>
      <c r="X131" s="31"/>
      <c r="Y131" s="31"/>
      <c r="Z131" s="31"/>
      <c r="AA131" s="31"/>
      <c r="AB131" s="31"/>
    </row>
    <row r="132" spans="1:28" ht="15.75" customHeight="1" x14ac:dyDescent="0.25">
      <c r="A132" s="23"/>
      <c r="B132" s="52" t="s">
        <v>265</v>
      </c>
      <c r="C132" s="18" t="s">
        <v>266</v>
      </c>
      <c r="D132" s="20">
        <v>40000</v>
      </c>
      <c r="E132" s="20">
        <v>0</v>
      </c>
      <c r="F132" s="20">
        <v>0</v>
      </c>
      <c r="G132" s="20">
        <v>40000</v>
      </c>
      <c r="H132" s="20">
        <v>0</v>
      </c>
      <c r="I132" s="20">
        <v>40000</v>
      </c>
      <c r="J132" s="20">
        <v>0</v>
      </c>
      <c r="K132" s="20">
        <v>0</v>
      </c>
      <c r="L132" s="20">
        <v>40000</v>
      </c>
      <c r="M132" s="20">
        <v>0</v>
      </c>
      <c r="N132" s="20">
        <v>0</v>
      </c>
      <c r="O132" s="20">
        <v>0</v>
      </c>
      <c r="P132" s="63">
        <v>0</v>
      </c>
      <c r="Q132" s="20">
        <v>0</v>
      </c>
      <c r="R132" s="20">
        <v>0</v>
      </c>
      <c r="S132" s="20">
        <v>0</v>
      </c>
      <c r="T132" s="63">
        <v>0</v>
      </c>
      <c r="U132" s="20">
        <v>0</v>
      </c>
      <c r="V132" s="20">
        <v>0</v>
      </c>
      <c r="W132" s="47">
        <v>0</v>
      </c>
      <c r="X132" s="31"/>
      <c r="Y132" s="31"/>
      <c r="Z132" s="31"/>
      <c r="AA132" s="31"/>
      <c r="AB132" s="31"/>
    </row>
    <row r="133" spans="1:28" ht="15.75" customHeight="1" x14ac:dyDescent="0.25">
      <c r="A133" s="23"/>
      <c r="B133" s="52" t="s">
        <v>267</v>
      </c>
      <c r="C133" s="18" t="s">
        <v>268</v>
      </c>
      <c r="D133" s="20">
        <v>32000</v>
      </c>
      <c r="E133" s="20">
        <v>0</v>
      </c>
      <c r="F133" s="20">
        <v>0</v>
      </c>
      <c r="G133" s="20">
        <v>32000</v>
      </c>
      <c r="H133" s="20">
        <v>0</v>
      </c>
      <c r="I133" s="20">
        <v>32000</v>
      </c>
      <c r="J133" s="20">
        <v>0</v>
      </c>
      <c r="K133" s="20">
        <v>0</v>
      </c>
      <c r="L133" s="20">
        <v>32000</v>
      </c>
      <c r="M133" s="20">
        <v>0</v>
      </c>
      <c r="N133" s="20">
        <v>0</v>
      </c>
      <c r="O133" s="20">
        <v>0</v>
      </c>
      <c r="P133" s="63">
        <v>0</v>
      </c>
      <c r="Q133" s="20">
        <v>0</v>
      </c>
      <c r="R133" s="20">
        <v>0</v>
      </c>
      <c r="S133" s="20">
        <v>0</v>
      </c>
      <c r="T133" s="63">
        <v>0</v>
      </c>
      <c r="U133" s="20">
        <v>0</v>
      </c>
      <c r="V133" s="20">
        <v>0</v>
      </c>
      <c r="W133" s="47">
        <v>0</v>
      </c>
      <c r="X133" s="31"/>
      <c r="Y133" s="31"/>
      <c r="Z133" s="31"/>
      <c r="AA133" s="31"/>
      <c r="AB133" s="31"/>
    </row>
    <row r="134" spans="1:28" ht="15.75" customHeight="1" x14ac:dyDescent="0.25">
      <c r="A134" s="23"/>
      <c r="B134" s="52" t="s">
        <v>269</v>
      </c>
      <c r="C134" s="18" t="s">
        <v>270</v>
      </c>
      <c r="D134" s="20">
        <v>40000</v>
      </c>
      <c r="E134" s="20">
        <v>0</v>
      </c>
      <c r="F134" s="20">
        <v>-40000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63">
        <v>0</v>
      </c>
      <c r="Q134" s="20">
        <v>0</v>
      </c>
      <c r="R134" s="20">
        <v>0</v>
      </c>
      <c r="S134" s="20">
        <v>0</v>
      </c>
      <c r="T134" s="63">
        <v>0</v>
      </c>
      <c r="U134" s="20">
        <v>0</v>
      </c>
      <c r="V134" s="20">
        <v>0</v>
      </c>
      <c r="W134" s="47">
        <v>0</v>
      </c>
      <c r="X134" s="31"/>
      <c r="Y134" s="31"/>
      <c r="Z134" s="31"/>
      <c r="AA134" s="31"/>
      <c r="AB134" s="31"/>
    </row>
    <row r="135" spans="1:28" ht="15.75" customHeight="1" x14ac:dyDescent="0.25">
      <c r="A135" s="23"/>
      <c r="B135" s="52" t="s">
        <v>271</v>
      </c>
      <c r="C135" s="18" t="s">
        <v>272</v>
      </c>
      <c r="D135" s="20">
        <v>50000</v>
      </c>
      <c r="E135" s="20">
        <v>0</v>
      </c>
      <c r="F135" s="20">
        <v>-50000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63">
        <v>0</v>
      </c>
      <c r="Q135" s="20">
        <v>0</v>
      </c>
      <c r="R135" s="20">
        <v>0</v>
      </c>
      <c r="S135" s="20">
        <v>0</v>
      </c>
      <c r="T135" s="63">
        <v>0</v>
      </c>
      <c r="U135" s="20">
        <v>0</v>
      </c>
      <c r="V135" s="20">
        <v>0</v>
      </c>
      <c r="W135" s="47">
        <v>0</v>
      </c>
      <c r="X135" s="31"/>
      <c r="Y135" s="31"/>
      <c r="Z135" s="31"/>
      <c r="AA135" s="31"/>
      <c r="AB135" s="31"/>
    </row>
    <row r="136" spans="1:28" ht="15.75" customHeight="1" x14ac:dyDescent="0.25">
      <c r="A136" s="23"/>
      <c r="B136" s="52" t="s">
        <v>273</v>
      </c>
      <c r="C136" s="18" t="s">
        <v>274</v>
      </c>
      <c r="D136" s="20">
        <v>40000</v>
      </c>
      <c r="E136" s="20">
        <v>0</v>
      </c>
      <c r="F136" s="20">
        <v>-40000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63">
        <v>0</v>
      </c>
      <c r="Q136" s="20">
        <v>0</v>
      </c>
      <c r="R136" s="20">
        <v>0</v>
      </c>
      <c r="S136" s="20">
        <v>0</v>
      </c>
      <c r="T136" s="63">
        <v>0</v>
      </c>
      <c r="U136" s="20">
        <v>0</v>
      </c>
      <c r="V136" s="20">
        <v>0</v>
      </c>
      <c r="W136" s="47">
        <v>0</v>
      </c>
      <c r="X136" s="31"/>
      <c r="Y136" s="31"/>
      <c r="Z136" s="31"/>
      <c r="AA136" s="31"/>
      <c r="AB136" s="31"/>
    </row>
    <row r="137" spans="1:28" ht="15.75" customHeight="1" x14ac:dyDescent="0.25">
      <c r="A137" s="23"/>
      <c r="B137" s="52" t="s">
        <v>275</v>
      </c>
      <c r="C137" s="18" t="s">
        <v>276</v>
      </c>
      <c r="D137" s="20">
        <v>102000</v>
      </c>
      <c r="E137" s="20">
        <v>0</v>
      </c>
      <c r="F137" s="20">
        <v>-102000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63">
        <v>0</v>
      </c>
      <c r="Q137" s="20">
        <v>0</v>
      </c>
      <c r="R137" s="20">
        <v>0</v>
      </c>
      <c r="S137" s="20">
        <v>0</v>
      </c>
      <c r="T137" s="63">
        <v>0</v>
      </c>
      <c r="U137" s="20">
        <v>0</v>
      </c>
      <c r="V137" s="20">
        <v>0</v>
      </c>
      <c r="W137" s="47">
        <v>0</v>
      </c>
      <c r="X137" s="31"/>
      <c r="Y137" s="31"/>
      <c r="Z137" s="31"/>
      <c r="AA137" s="31"/>
      <c r="AB137" s="31"/>
    </row>
    <row r="138" spans="1:28" ht="15.75" customHeight="1" x14ac:dyDescent="0.25">
      <c r="A138" s="23"/>
      <c r="B138" s="52" t="s">
        <v>277</v>
      </c>
      <c r="C138" s="18" t="s">
        <v>278</v>
      </c>
      <c r="D138" s="20">
        <v>433000</v>
      </c>
      <c r="E138" s="20">
        <v>0</v>
      </c>
      <c r="F138" s="20">
        <v>0</v>
      </c>
      <c r="G138" s="20">
        <v>433000</v>
      </c>
      <c r="H138" s="20">
        <v>0</v>
      </c>
      <c r="I138" s="20">
        <v>433000</v>
      </c>
      <c r="J138" s="20">
        <v>0</v>
      </c>
      <c r="K138" s="20">
        <v>268389</v>
      </c>
      <c r="L138" s="20">
        <v>164611</v>
      </c>
      <c r="M138" s="20">
        <v>0</v>
      </c>
      <c r="N138" s="20">
        <v>268389</v>
      </c>
      <c r="O138" s="20">
        <v>0</v>
      </c>
      <c r="P138" s="63">
        <v>61.98</v>
      </c>
      <c r="Q138" s="20">
        <v>73505</v>
      </c>
      <c r="R138" s="20">
        <v>117907</v>
      </c>
      <c r="S138" s="20">
        <v>150482</v>
      </c>
      <c r="T138" s="63">
        <v>27.23</v>
      </c>
      <c r="U138" s="20">
        <v>73505</v>
      </c>
      <c r="V138" s="20">
        <v>117907</v>
      </c>
      <c r="W138" s="47">
        <v>0</v>
      </c>
      <c r="X138" s="31"/>
      <c r="Y138" s="31"/>
      <c r="Z138" s="31"/>
      <c r="AA138" s="31"/>
      <c r="AB138" s="31"/>
    </row>
    <row r="139" spans="1:28" ht="15.75" customHeight="1" x14ac:dyDescent="0.25">
      <c r="A139" s="21"/>
      <c r="B139" s="51" t="s">
        <v>279</v>
      </c>
      <c r="C139" s="17" t="s">
        <v>280</v>
      </c>
      <c r="D139" s="22">
        <f t="shared" ref="D139:O139" si="120">SUM(D140:D151)</f>
        <v>13642000</v>
      </c>
      <c r="E139" s="22">
        <f t="shared" si="120"/>
        <v>0</v>
      </c>
      <c r="F139" s="22">
        <f t="shared" si="120"/>
        <v>-10570000</v>
      </c>
      <c r="G139" s="22">
        <f t="shared" si="120"/>
        <v>3072000</v>
      </c>
      <c r="H139" s="22">
        <f t="shared" si="120"/>
        <v>0</v>
      </c>
      <c r="I139" s="22">
        <f t="shared" si="120"/>
        <v>3072000</v>
      </c>
      <c r="J139" s="22">
        <f t="shared" si="120"/>
        <v>0</v>
      </c>
      <c r="K139" s="22">
        <f t="shared" si="120"/>
        <v>2000000</v>
      </c>
      <c r="L139" s="22">
        <f t="shared" si="120"/>
        <v>1072000</v>
      </c>
      <c r="M139" s="22">
        <f t="shared" si="120"/>
        <v>0</v>
      </c>
      <c r="N139" s="22">
        <f t="shared" si="120"/>
        <v>1364000</v>
      </c>
      <c r="O139" s="22">
        <f t="shared" si="120"/>
        <v>636000</v>
      </c>
      <c r="P139" s="62">
        <f>N139/I139*100</f>
        <v>44.401041666666671</v>
      </c>
      <c r="Q139" s="22">
        <f t="shared" ref="Q139:S139" si="121">SUM(Q140:Q151)</f>
        <v>0</v>
      </c>
      <c r="R139" s="22">
        <f t="shared" si="121"/>
        <v>1364000</v>
      </c>
      <c r="S139" s="22">
        <f t="shared" si="121"/>
        <v>0</v>
      </c>
      <c r="T139" s="62">
        <f>(R139/I139)*100</f>
        <v>44.401041666666671</v>
      </c>
      <c r="U139" s="22">
        <f t="shared" ref="U139:W139" si="122">SUM(U140:U151)</f>
        <v>0</v>
      </c>
      <c r="V139" s="22">
        <f t="shared" si="122"/>
        <v>1364000</v>
      </c>
      <c r="W139" s="48">
        <f t="shared" si="122"/>
        <v>0</v>
      </c>
      <c r="X139" s="35"/>
      <c r="Y139" s="35"/>
      <c r="Z139" s="35"/>
      <c r="AA139" s="35"/>
      <c r="AB139" s="35"/>
    </row>
    <row r="140" spans="1:28" ht="15.75" customHeight="1" x14ac:dyDescent="0.25">
      <c r="A140" s="23"/>
      <c r="B140" s="52" t="s">
        <v>281</v>
      </c>
      <c r="C140" s="18" t="s">
        <v>282</v>
      </c>
      <c r="D140" s="20">
        <v>24000</v>
      </c>
      <c r="E140" s="20">
        <v>0</v>
      </c>
      <c r="F140" s="20">
        <v>0</v>
      </c>
      <c r="G140" s="20">
        <v>24000</v>
      </c>
      <c r="H140" s="20">
        <v>0</v>
      </c>
      <c r="I140" s="20">
        <v>24000</v>
      </c>
      <c r="J140" s="20">
        <v>0</v>
      </c>
      <c r="K140" s="20">
        <v>0</v>
      </c>
      <c r="L140" s="20">
        <v>24000</v>
      </c>
      <c r="M140" s="20">
        <v>0</v>
      </c>
      <c r="N140" s="20">
        <v>0</v>
      </c>
      <c r="O140" s="20">
        <v>0</v>
      </c>
      <c r="P140" s="63">
        <v>0</v>
      </c>
      <c r="Q140" s="20">
        <v>0</v>
      </c>
      <c r="R140" s="20">
        <v>0</v>
      </c>
      <c r="S140" s="20">
        <v>0</v>
      </c>
      <c r="T140" s="63">
        <v>0</v>
      </c>
      <c r="U140" s="20">
        <v>0</v>
      </c>
      <c r="V140" s="20">
        <v>0</v>
      </c>
      <c r="W140" s="47">
        <v>0</v>
      </c>
      <c r="X140" s="31"/>
      <c r="Y140" s="31"/>
      <c r="Z140" s="31"/>
      <c r="AA140" s="31"/>
      <c r="AB140" s="31"/>
    </row>
    <row r="141" spans="1:28" ht="15.75" customHeight="1" x14ac:dyDescent="0.25">
      <c r="A141" s="23"/>
      <c r="B141" s="52" t="s">
        <v>283</v>
      </c>
      <c r="C141" s="18" t="s">
        <v>284</v>
      </c>
      <c r="D141" s="20">
        <v>100000</v>
      </c>
      <c r="E141" s="20">
        <v>0</v>
      </c>
      <c r="F141" s="20">
        <v>0</v>
      </c>
      <c r="G141" s="20">
        <v>100000</v>
      </c>
      <c r="H141" s="20">
        <v>0</v>
      </c>
      <c r="I141" s="20">
        <v>100000</v>
      </c>
      <c r="J141" s="20">
        <v>0</v>
      </c>
      <c r="K141" s="20">
        <v>0</v>
      </c>
      <c r="L141" s="20">
        <v>100000</v>
      </c>
      <c r="M141" s="20">
        <v>0</v>
      </c>
      <c r="N141" s="20">
        <v>0</v>
      </c>
      <c r="O141" s="20">
        <v>0</v>
      </c>
      <c r="P141" s="63">
        <v>0</v>
      </c>
      <c r="Q141" s="20">
        <v>0</v>
      </c>
      <c r="R141" s="20">
        <v>0</v>
      </c>
      <c r="S141" s="20">
        <v>0</v>
      </c>
      <c r="T141" s="63">
        <v>0</v>
      </c>
      <c r="U141" s="20">
        <v>0</v>
      </c>
      <c r="V141" s="20">
        <v>0</v>
      </c>
      <c r="W141" s="47">
        <v>0</v>
      </c>
      <c r="X141" s="31"/>
      <c r="Y141" s="31"/>
      <c r="Z141" s="31"/>
      <c r="AA141" s="31"/>
      <c r="AB141" s="31"/>
    </row>
    <row r="142" spans="1:28" ht="15.75" customHeight="1" x14ac:dyDescent="0.25">
      <c r="A142" s="23"/>
      <c r="B142" s="52" t="s">
        <v>285</v>
      </c>
      <c r="C142" s="18" t="s">
        <v>286</v>
      </c>
      <c r="D142" s="20">
        <v>50000</v>
      </c>
      <c r="E142" s="20">
        <v>0</v>
      </c>
      <c r="F142" s="20">
        <v>0</v>
      </c>
      <c r="G142" s="20">
        <v>50000</v>
      </c>
      <c r="H142" s="20">
        <v>0</v>
      </c>
      <c r="I142" s="20">
        <v>50000</v>
      </c>
      <c r="J142" s="20">
        <v>0</v>
      </c>
      <c r="K142" s="20">
        <v>0</v>
      </c>
      <c r="L142" s="20">
        <v>50000</v>
      </c>
      <c r="M142" s="20">
        <v>0</v>
      </c>
      <c r="N142" s="20">
        <v>0</v>
      </c>
      <c r="O142" s="20">
        <v>0</v>
      </c>
      <c r="P142" s="63">
        <v>0</v>
      </c>
      <c r="Q142" s="20">
        <v>0</v>
      </c>
      <c r="R142" s="20">
        <v>0</v>
      </c>
      <c r="S142" s="20">
        <v>0</v>
      </c>
      <c r="T142" s="63">
        <v>0</v>
      </c>
      <c r="U142" s="20">
        <v>0</v>
      </c>
      <c r="V142" s="20">
        <v>0</v>
      </c>
      <c r="W142" s="47">
        <v>0</v>
      </c>
      <c r="X142" s="31"/>
      <c r="Y142" s="31"/>
      <c r="Z142" s="31"/>
      <c r="AA142" s="31"/>
      <c r="AB142" s="31"/>
    </row>
    <row r="143" spans="1:28" ht="15.75" customHeight="1" x14ac:dyDescent="0.25">
      <c r="A143" s="23"/>
      <c r="B143" s="52" t="s">
        <v>287</v>
      </c>
      <c r="C143" s="18" t="s">
        <v>288</v>
      </c>
      <c r="D143" s="20">
        <v>60000</v>
      </c>
      <c r="E143" s="20">
        <v>0</v>
      </c>
      <c r="F143" s="20">
        <v>0</v>
      </c>
      <c r="G143" s="20">
        <v>60000</v>
      </c>
      <c r="H143" s="20">
        <v>0</v>
      </c>
      <c r="I143" s="20">
        <v>60000</v>
      </c>
      <c r="J143" s="20">
        <v>0</v>
      </c>
      <c r="K143" s="20">
        <v>0</v>
      </c>
      <c r="L143" s="20">
        <v>60000</v>
      </c>
      <c r="M143" s="20">
        <v>0</v>
      </c>
      <c r="N143" s="20">
        <v>0</v>
      </c>
      <c r="O143" s="20">
        <v>0</v>
      </c>
      <c r="P143" s="63">
        <v>0</v>
      </c>
      <c r="Q143" s="20">
        <v>0</v>
      </c>
      <c r="R143" s="20">
        <v>0</v>
      </c>
      <c r="S143" s="20">
        <v>0</v>
      </c>
      <c r="T143" s="63">
        <v>0</v>
      </c>
      <c r="U143" s="20">
        <v>0</v>
      </c>
      <c r="V143" s="20">
        <v>0</v>
      </c>
      <c r="W143" s="47">
        <v>0</v>
      </c>
      <c r="X143" s="31"/>
      <c r="Y143" s="31"/>
      <c r="Z143" s="31"/>
      <c r="AA143" s="31"/>
      <c r="AB143" s="31"/>
    </row>
    <row r="144" spans="1:28" ht="15.75" customHeight="1" x14ac:dyDescent="0.25">
      <c r="A144" s="23"/>
      <c r="B144" s="52" t="s">
        <v>289</v>
      </c>
      <c r="C144" s="18" t="s">
        <v>290</v>
      </c>
      <c r="D144" s="20">
        <v>80000</v>
      </c>
      <c r="E144" s="20">
        <v>0</v>
      </c>
      <c r="F144" s="20">
        <v>0</v>
      </c>
      <c r="G144" s="20">
        <v>80000</v>
      </c>
      <c r="H144" s="20">
        <v>0</v>
      </c>
      <c r="I144" s="20">
        <v>80000</v>
      </c>
      <c r="J144" s="20">
        <v>0</v>
      </c>
      <c r="K144" s="20">
        <v>0</v>
      </c>
      <c r="L144" s="20">
        <v>80000</v>
      </c>
      <c r="M144" s="20">
        <v>0</v>
      </c>
      <c r="N144" s="20">
        <v>0</v>
      </c>
      <c r="O144" s="20">
        <v>0</v>
      </c>
      <c r="P144" s="63">
        <v>0</v>
      </c>
      <c r="Q144" s="20">
        <v>0</v>
      </c>
      <c r="R144" s="20">
        <v>0</v>
      </c>
      <c r="S144" s="20">
        <v>0</v>
      </c>
      <c r="T144" s="63">
        <v>0</v>
      </c>
      <c r="U144" s="20">
        <v>0</v>
      </c>
      <c r="V144" s="20">
        <v>0</v>
      </c>
      <c r="W144" s="47">
        <v>0</v>
      </c>
      <c r="X144" s="31"/>
      <c r="Y144" s="31"/>
      <c r="Z144" s="31"/>
      <c r="AA144" s="31"/>
      <c r="AB144" s="31"/>
    </row>
    <row r="145" spans="1:28" ht="15.75" customHeight="1" x14ac:dyDescent="0.25">
      <c r="A145" s="23"/>
      <c r="B145" s="52" t="s">
        <v>291</v>
      </c>
      <c r="C145" s="18" t="s">
        <v>292</v>
      </c>
      <c r="D145" s="20">
        <v>400000</v>
      </c>
      <c r="E145" s="20">
        <v>0</v>
      </c>
      <c r="F145" s="20">
        <v>-400000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63">
        <v>0</v>
      </c>
      <c r="Q145" s="20">
        <v>0</v>
      </c>
      <c r="R145" s="20">
        <v>0</v>
      </c>
      <c r="S145" s="20">
        <v>0</v>
      </c>
      <c r="T145" s="63">
        <v>0</v>
      </c>
      <c r="U145" s="20">
        <v>0</v>
      </c>
      <c r="V145" s="20">
        <v>0</v>
      </c>
      <c r="W145" s="47">
        <v>0</v>
      </c>
      <c r="X145" s="31"/>
      <c r="Y145" s="31"/>
      <c r="Z145" s="31"/>
      <c r="AA145" s="31"/>
      <c r="AB145" s="31"/>
    </row>
    <row r="146" spans="1:28" ht="15.75" customHeight="1" x14ac:dyDescent="0.25">
      <c r="A146" s="23"/>
      <c r="B146" s="52" t="s">
        <v>293</v>
      </c>
      <c r="C146" s="18" t="s">
        <v>294</v>
      </c>
      <c r="D146" s="20">
        <v>150000</v>
      </c>
      <c r="E146" s="20">
        <v>0</v>
      </c>
      <c r="F146" s="20">
        <v>0</v>
      </c>
      <c r="G146" s="20">
        <v>150000</v>
      </c>
      <c r="H146" s="20">
        <v>0</v>
      </c>
      <c r="I146" s="20">
        <v>150000</v>
      </c>
      <c r="J146" s="20">
        <v>0</v>
      </c>
      <c r="K146" s="20">
        <v>0</v>
      </c>
      <c r="L146" s="20">
        <v>150000</v>
      </c>
      <c r="M146" s="20">
        <v>0</v>
      </c>
      <c r="N146" s="20">
        <v>0</v>
      </c>
      <c r="O146" s="20">
        <v>0</v>
      </c>
      <c r="P146" s="63">
        <v>0</v>
      </c>
      <c r="Q146" s="20">
        <v>0</v>
      </c>
      <c r="R146" s="20">
        <v>0</v>
      </c>
      <c r="S146" s="20">
        <v>0</v>
      </c>
      <c r="T146" s="63">
        <v>0</v>
      </c>
      <c r="U146" s="20">
        <v>0</v>
      </c>
      <c r="V146" s="20">
        <v>0</v>
      </c>
      <c r="W146" s="47">
        <v>0</v>
      </c>
      <c r="X146" s="31"/>
      <c r="Y146" s="31"/>
      <c r="Z146" s="31"/>
      <c r="AA146" s="31"/>
      <c r="AB146" s="31"/>
    </row>
    <row r="147" spans="1:28" ht="15.75" customHeight="1" x14ac:dyDescent="0.25">
      <c r="A147" s="23"/>
      <c r="B147" s="52" t="s">
        <v>295</v>
      </c>
      <c r="C147" s="18" t="s">
        <v>296</v>
      </c>
      <c r="D147" s="20">
        <v>20000</v>
      </c>
      <c r="E147" s="20">
        <v>0</v>
      </c>
      <c r="F147" s="20">
        <v>0</v>
      </c>
      <c r="G147" s="20">
        <v>20000</v>
      </c>
      <c r="H147" s="20">
        <v>0</v>
      </c>
      <c r="I147" s="20">
        <v>20000</v>
      </c>
      <c r="J147" s="20">
        <v>0</v>
      </c>
      <c r="K147" s="20">
        <v>0</v>
      </c>
      <c r="L147" s="20">
        <v>20000</v>
      </c>
      <c r="M147" s="20">
        <v>0</v>
      </c>
      <c r="N147" s="20">
        <v>0</v>
      </c>
      <c r="O147" s="20">
        <v>0</v>
      </c>
      <c r="P147" s="63">
        <v>0</v>
      </c>
      <c r="Q147" s="20">
        <v>0</v>
      </c>
      <c r="R147" s="20">
        <v>0</v>
      </c>
      <c r="S147" s="20">
        <v>0</v>
      </c>
      <c r="T147" s="63">
        <v>0</v>
      </c>
      <c r="U147" s="20">
        <v>0</v>
      </c>
      <c r="V147" s="20">
        <v>0</v>
      </c>
      <c r="W147" s="47">
        <v>0</v>
      </c>
      <c r="X147" s="31"/>
      <c r="Y147" s="31"/>
      <c r="Z147" s="31"/>
      <c r="AA147" s="31"/>
      <c r="AB147" s="31"/>
    </row>
    <row r="148" spans="1:28" ht="15.75" customHeight="1" x14ac:dyDescent="0.25">
      <c r="A148" s="23"/>
      <c r="B148" s="52" t="s">
        <v>297</v>
      </c>
      <c r="C148" s="18" t="s">
        <v>298</v>
      </c>
      <c r="D148" s="20">
        <v>100000</v>
      </c>
      <c r="E148" s="20">
        <v>0</v>
      </c>
      <c r="F148" s="20">
        <v>0</v>
      </c>
      <c r="G148" s="20">
        <v>100000</v>
      </c>
      <c r="H148" s="20">
        <v>0</v>
      </c>
      <c r="I148" s="20">
        <v>100000</v>
      </c>
      <c r="J148" s="20">
        <v>0</v>
      </c>
      <c r="K148" s="20">
        <v>0</v>
      </c>
      <c r="L148" s="20">
        <v>100000</v>
      </c>
      <c r="M148" s="20">
        <v>0</v>
      </c>
      <c r="N148" s="20">
        <v>0</v>
      </c>
      <c r="O148" s="20">
        <v>0</v>
      </c>
      <c r="P148" s="63">
        <v>0</v>
      </c>
      <c r="Q148" s="20">
        <v>0</v>
      </c>
      <c r="R148" s="20">
        <v>0</v>
      </c>
      <c r="S148" s="20">
        <v>0</v>
      </c>
      <c r="T148" s="63">
        <v>0</v>
      </c>
      <c r="U148" s="20">
        <v>0</v>
      </c>
      <c r="V148" s="20">
        <v>0</v>
      </c>
      <c r="W148" s="47">
        <v>0</v>
      </c>
      <c r="X148" s="31"/>
      <c r="Y148" s="31"/>
      <c r="Z148" s="31"/>
      <c r="AA148" s="31"/>
      <c r="AB148" s="31"/>
    </row>
    <row r="149" spans="1:28" ht="15.75" customHeight="1" x14ac:dyDescent="0.25">
      <c r="A149" s="23"/>
      <c r="B149" s="52" t="s">
        <v>299</v>
      </c>
      <c r="C149" s="18" t="s">
        <v>300</v>
      </c>
      <c r="D149" s="20">
        <v>96000</v>
      </c>
      <c r="E149" s="20">
        <v>0</v>
      </c>
      <c r="F149" s="20">
        <v>0</v>
      </c>
      <c r="G149" s="20">
        <v>96000</v>
      </c>
      <c r="H149" s="20">
        <v>0</v>
      </c>
      <c r="I149" s="20">
        <v>96000</v>
      </c>
      <c r="J149" s="20">
        <v>0</v>
      </c>
      <c r="K149" s="20">
        <v>0</v>
      </c>
      <c r="L149" s="20">
        <v>96000</v>
      </c>
      <c r="M149" s="20">
        <v>0</v>
      </c>
      <c r="N149" s="20">
        <v>0</v>
      </c>
      <c r="O149" s="20">
        <v>0</v>
      </c>
      <c r="P149" s="63">
        <v>0</v>
      </c>
      <c r="Q149" s="20">
        <v>0</v>
      </c>
      <c r="R149" s="20">
        <v>0</v>
      </c>
      <c r="S149" s="20">
        <v>0</v>
      </c>
      <c r="T149" s="63">
        <v>0</v>
      </c>
      <c r="U149" s="20">
        <v>0</v>
      </c>
      <c r="V149" s="20">
        <v>0</v>
      </c>
      <c r="W149" s="47">
        <v>0</v>
      </c>
      <c r="X149" s="31"/>
      <c r="Y149" s="31"/>
      <c r="Z149" s="31"/>
      <c r="AA149" s="31"/>
      <c r="AB149" s="31"/>
    </row>
    <row r="150" spans="1:28" ht="15.75" customHeight="1" x14ac:dyDescent="0.25">
      <c r="A150" s="23"/>
      <c r="B150" s="52" t="s">
        <v>301</v>
      </c>
      <c r="C150" s="18" t="s">
        <v>302</v>
      </c>
      <c r="D150" s="20">
        <v>392000</v>
      </c>
      <c r="E150" s="20">
        <v>0</v>
      </c>
      <c r="F150" s="20">
        <v>0</v>
      </c>
      <c r="G150" s="20">
        <v>392000</v>
      </c>
      <c r="H150" s="20">
        <v>0</v>
      </c>
      <c r="I150" s="20">
        <v>392000</v>
      </c>
      <c r="J150" s="20">
        <v>0</v>
      </c>
      <c r="K150" s="20">
        <v>0</v>
      </c>
      <c r="L150" s="20">
        <v>392000</v>
      </c>
      <c r="M150" s="20">
        <v>0</v>
      </c>
      <c r="N150" s="20">
        <v>0</v>
      </c>
      <c r="O150" s="20">
        <v>0</v>
      </c>
      <c r="P150" s="63">
        <v>0</v>
      </c>
      <c r="Q150" s="20">
        <v>0</v>
      </c>
      <c r="R150" s="20">
        <v>0</v>
      </c>
      <c r="S150" s="20">
        <v>0</v>
      </c>
      <c r="T150" s="63">
        <v>0</v>
      </c>
      <c r="U150" s="20">
        <v>0</v>
      </c>
      <c r="V150" s="20">
        <v>0</v>
      </c>
      <c r="W150" s="47">
        <v>0</v>
      </c>
      <c r="X150" s="31"/>
      <c r="Y150" s="31"/>
      <c r="Z150" s="31"/>
      <c r="AA150" s="31"/>
      <c r="AB150" s="31"/>
    </row>
    <row r="151" spans="1:28" ht="30" x14ac:dyDescent="0.25">
      <c r="A151" s="23"/>
      <c r="B151" s="52" t="s">
        <v>303</v>
      </c>
      <c r="C151" s="18" t="s">
        <v>304</v>
      </c>
      <c r="D151" s="20">
        <v>12170000</v>
      </c>
      <c r="E151" s="20">
        <v>0</v>
      </c>
      <c r="F151" s="20">
        <v>-10170000</v>
      </c>
      <c r="G151" s="20">
        <v>2000000</v>
      </c>
      <c r="H151" s="20">
        <v>0</v>
      </c>
      <c r="I151" s="20">
        <v>2000000</v>
      </c>
      <c r="J151" s="20">
        <v>0</v>
      </c>
      <c r="K151" s="20">
        <v>2000000</v>
      </c>
      <c r="L151" s="20">
        <v>0</v>
      </c>
      <c r="M151" s="20">
        <v>0</v>
      </c>
      <c r="N151" s="20">
        <v>1364000</v>
      </c>
      <c r="O151" s="20">
        <v>636000</v>
      </c>
      <c r="P151" s="63">
        <v>68.2</v>
      </c>
      <c r="Q151" s="20">
        <v>0</v>
      </c>
      <c r="R151" s="20">
        <v>1364000</v>
      </c>
      <c r="S151" s="20">
        <v>0</v>
      </c>
      <c r="T151" s="63">
        <v>68.2</v>
      </c>
      <c r="U151" s="20">
        <v>0</v>
      </c>
      <c r="V151" s="20">
        <v>1364000</v>
      </c>
      <c r="W151" s="47">
        <v>0</v>
      </c>
      <c r="X151" s="31"/>
      <c r="Y151" s="31"/>
      <c r="Z151" s="31"/>
      <c r="AA151" s="31"/>
      <c r="AB151" s="31"/>
    </row>
    <row r="152" spans="1:28" ht="30" x14ac:dyDescent="0.25">
      <c r="A152" s="21"/>
      <c r="B152" s="51" t="s">
        <v>305</v>
      </c>
      <c r="C152" s="17" t="s">
        <v>306</v>
      </c>
      <c r="D152" s="22">
        <f t="shared" ref="D152:O152" si="123">SUM(D153:D173)</f>
        <v>2986000</v>
      </c>
      <c r="E152" s="22">
        <f t="shared" si="123"/>
        <v>0</v>
      </c>
      <c r="F152" s="22">
        <f t="shared" si="123"/>
        <v>0</v>
      </c>
      <c r="G152" s="22">
        <f t="shared" si="123"/>
        <v>2986000</v>
      </c>
      <c r="H152" s="22">
        <f t="shared" si="123"/>
        <v>0</v>
      </c>
      <c r="I152" s="22">
        <f t="shared" si="123"/>
        <v>2986000</v>
      </c>
      <c r="J152" s="22">
        <f t="shared" si="123"/>
        <v>0</v>
      </c>
      <c r="K152" s="22">
        <f t="shared" si="123"/>
        <v>300043</v>
      </c>
      <c r="L152" s="22">
        <f t="shared" si="123"/>
        <v>2685957</v>
      </c>
      <c r="M152" s="22">
        <f t="shared" si="123"/>
        <v>0</v>
      </c>
      <c r="N152" s="22">
        <f t="shared" si="123"/>
        <v>300043</v>
      </c>
      <c r="O152" s="22">
        <f t="shared" si="123"/>
        <v>0</v>
      </c>
      <c r="P152" s="62">
        <f>N152/I152*100</f>
        <v>10.048325519089083</v>
      </c>
      <c r="Q152" s="22">
        <f t="shared" ref="Q152:S152" si="124">SUM(Q153:Q173)</f>
        <v>84893</v>
      </c>
      <c r="R152" s="22">
        <f t="shared" si="124"/>
        <v>90412</v>
      </c>
      <c r="S152" s="22">
        <f t="shared" si="124"/>
        <v>209631</v>
      </c>
      <c r="T152" s="62">
        <f>(R152/I152)*100</f>
        <v>3.0278633623576692</v>
      </c>
      <c r="U152" s="22">
        <f t="shared" ref="U152:V152" si="125">SUM(U153:U173)</f>
        <v>84893</v>
      </c>
      <c r="V152" s="22">
        <f t="shared" si="125"/>
        <v>90412</v>
      </c>
      <c r="W152" s="48"/>
      <c r="X152" s="35"/>
      <c r="Y152" s="35"/>
      <c r="Z152" s="35"/>
      <c r="AA152" s="35"/>
      <c r="AB152" s="35"/>
    </row>
    <row r="153" spans="1:28" ht="15.75" customHeight="1" x14ac:dyDescent="0.25">
      <c r="A153" s="23"/>
      <c r="B153" s="52" t="s">
        <v>307</v>
      </c>
      <c r="C153" s="18" t="s">
        <v>308</v>
      </c>
      <c r="D153" s="20">
        <v>296000</v>
      </c>
      <c r="E153" s="20">
        <v>0</v>
      </c>
      <c r="F153" s="20">
        <v>0</v>
      </c>
      <c r="G153" s="20">
        <v>296000</v>
      </c>
      <c r="H153" s="20">
        <v>0</v>
      </c>
      <c r="I153" s="20">
        <v>296000</v>
      </c>
      <c r="J153" s="20">
        <v>0</v>
      </c>
      <c r="K153" s="20">
        <v>0</v>
      </c>
      <c r="L153" s="20">
        <v>296000</v>
      </c>
      <c r="M153" s="20">
        <v>0</v>
      </c>
      <c r="N153" s="20">
        <v>0</v>
      </c>
      <c r="O153" s="20">
        <v>0</v>
      </c>
      <c r="P153" s="63">
        <v>0</v>
      </c>
      <c r="Q153" s="20">
        <v>0</v>
      </c>
      <c r="R153" s="20">
        <v>0</v>
      </c>
      <c r="S153" s="20">
        <v>0</v>
      </c>
      <c r="T153" s="63">
        <v>0</v>
      </c>
      <c r="U153" s="20">
        <v>0</v>
      </c>
      <c r="V153" s="20">
        <v>0</v>
      </c>
      <c r="W153" s="47">
        <v>0</v>
      </c>
      <c r="X153" s="31"/>
      <c r="Y153" s="31"/>
      <c r="Z153" s="31"/>
      <c r="AA153" s="31"/>
      <c r="AB153" s="31"/>
    </row>
    <row r="154" spans="1:28" ht="15.75" customHeight="1" x14ac:dyDescent="0.25">
      <c r="A154" s="23"/>
      <c r="B154" s="52" t="s">
        <v>309</v>
      </c>
      <c r="C154" s="18" t="s">
        <v>310</v>
      </c>
      <c r="D154" s="20">
        <v>140000</v>
      </c>
      <c r="E154" s="20">
        <v>0</v>
      </c>
      <c r="F154" s="20">
        <v>0</v>
      </c>
      <c r="G154" s="20">
        <v>140000</v>
      </c>
      <c r="H154" s="20">
        <v>0</v>
      </c>
      <c r="I154" s="20">
        <v>140000</v>
      </c>
      <c r="J154" s="20">
        <v>0</v>
      </c>
      <c r="K154" s="20">
        <v>0</v>
      </c>
      <c r="L154" s="20">
        <v>140000</v>
      </c>
      <c r="M154" s="20">
        <v>0</v>
      </c>
      <c r="N154" s="20">
        <v>0</v>
      </c>
      <c r="O154" s="20">
        <v>0</v>
      </c>
      <c r="P154" s="63">
        <v>0</v>
      </c>
      <c r="Q154" s="20">
        <v>0</v>
      </c>
      <c r="R154" s="20">
        <v>0</v>
      </c>
      <c r="S154" s="20">
        <v>0</v>
      </c>
      <c r="T154" s="63">
        <v>0</v>
      </c>
      <c r="U154" s="20">
        <v>0</v>
      </c>
      <c r="V154" s="20">
        <v>0</v>
      </c>
      <c r="W154" s="47">
        <v>0</v>
      </c>
      <c r="X154" s="31"/>
      <c r="Y154" s="31"/>
      <c r="Z154" s="31"/>
      <c r="AA154" s="31"/>
      <c r="AB154" s="31"/>
    </row>
    <row r="155" spans="1:28" ht="15.75" customHeight="1" x14ac:dyDescent="0.25">
      <c r="A155" s="23"/>
      <c r="B155" s="52" t="s">
        <v>311</v>
      </c>
      <c r="C155" s="18" t="s">
        <v>312</v>
      </c>
      <c r="D155" s="20">
        <v>420000</v>
      </c>
      <c r="E155" s="20">
        <v>0</v>
      </c>
      <c r="F155" s="20">
        <v>0</v>
      </c>
      <c r="G155" s="20">
        <v>420000</v>
      </c>
      <c r="H155" s="20">
        <v>0</v>
      </c>
      <c r="I155" s="20">
        <v>420000</v>
      </c>
      <c r="J155" s="20">
        <v>0</v>
      </c>
      <c r="K155" s="20">
        <v>0</v>
      </c>
      <c r="L155" s="20">
        <v>420000</v>
      </c>
      <c r="M155" s="20">
        <v>0</v>
      </c>
      <c r="N155" s="20">
        <v>0</v>
      </c>
      <c r="O155" s="20">
        <v>0</v>
      </c>
      <c r="P155" s="63">
        <v>0</v>
      </c>
      <c r="Q155" s="20">
        <v>0</v>
      </c>
      <c r="R155" s="20">
        <v>0</v>
      </c>
      <c r="S155" s="20">
        <v>0</v>
      </c>
      <c r="T155" s="63">
        <v>0</v>
      </c>
      <c r="U155" s="20">
        <v>0</v>
      </c>
      <c r="V155" s="20">
        <v>0</v>
      </c>
      <c r="W155" s="47">
        <v>0</v>
      </c>
      <c r="X155" s="31"/>
      <c r="Y155" s="31"/>
      <c r="Z155" s="31"/>
      <c r="AA155" s="31"/>
      <c r="AB155" s="31"/>
    </row>
    <row r="156" spans="1:28" ht="15.75" customHeight="1" x14ac:dyDescent="0.25">
      <c r="A156" s="23"/>
      <c r="B156" s="52" t="s">
        <v>313</v>
      </c>
      <c r="C156" s="18" t="s">
        <v>314</v>
      </c>
      <c r="D156" s="20">
        <v>60000</v>
      </c>
      <c r="E156" s="20">
        <v>0</v>
      </c>
      <c r="F156" s="20">
        <v>0</v>
      </c>
      <c r="G156" s="20">
        <v>60000</v>
      </c>
      <c r="H156" s="20">
        <v>0</v>
      </c>
      <c r="I156" s="20">
        <v>60000</v>
      </c>
      <c r="J156" s="20">
        <v>0</v>
      </c>
      <c r="K156" s="20">
        <v>0</v>
      </c>
      <c r="L156" s="20">
        <v>60000</v>
      </c>
      <c r="M156" s="20">
        <v>0</v>
      </c>
      <c r="N156" s="20">
        <v>0</v>
      </c>
      <c r="O156" s="20">
        <v>0</v>
      </c>
      <c r="P156" s="63">
        <v>0</v>
      </c>
      <c r="Q156" s="20">
        <v>0</v>
      </c>
      <c r="R156" s="20">
        <v>0</v>
      </c>
      <c r="S156" s="20">
        <v>0</v>
      </c>
      <c r="T156" s="63">
        <v>0</v>
      </c>
      <c r="U156" s="20">
        <v>0</v>
      </c>
      <c r="V156" s="20">
        <v>0</v>
      </c>
      <c r="W156" s="47">
        <v>0</v>
      </c>
      <c r="X156" s="31"/>
      <c r="Y156" s="31"/>
      <c r="Z156" s="31"/>
      <c r="AA156" s="31"/>
      <c r="AB156" s="31"/>
    </row>
    <row r="157" spans="1:28" ht="15.75" customHeight="1" x14ac:dyDescent="0.25">
      <c r="A157" s="23"/>
      <c r="B157" s="52" t="s">
        <v>315</v>
      </c>
      <c r="C157" s="18" t="s">
        <v>316</v>
      </c>
      <c r="D157" s="20">
        <v>200000</v>
      </c>
      <c r="E157" s="20">
        <v>0</v>
      </c>
      <c r="F157" s="20">
        <v>0</v>
      </c>
      <c r="G157" s="20">
        <v>200000</v>
      </c>
      <c r="H157" s="20">
        <v>0</v>
      </c>
      <c r="I157" s="20">
        <v>200000</v>
      </c>
      <c r="J157" s="20">
        <v>0</v>
      </c>
      <c r="K157" s="20">
        <v>0</v>
      </c>
      <c r="L157" s="20">
        <v>200000</v>
      </c>
      <c r="M157" s="20">
        <v>0</v>
      </c>
      <c r="N157" s="20">
        <v>0</v>
      </c>
      <c r="O157" s="20">
        <v>0</v>
      </c>
      <c r="P157" s="63">
        <v>0</v>
      </c>
      <c r="Q157" s="20">
        <v>0</v>
      </c>
      <c r="R157" s="20">
        <v>0</v>
      </c>
      <c r="S157" s="20">
        <v>0</v>
      </c>
      <c r="T157" s="63">
        <v>0</v>
      </c>
      <c r="U157" s="20">
        <v>0</v>
      </c>
      <c r="V157" s="20">
        <v>0</v>
      </c>
      <c r="W157" s="47">
        <v>0</v>
      </c>
      <c r="X157" s="31"/>
      <c r="Y157" s="31"/>
      <c r="Z157" s="31"/>
      <c r="AA157" s="31"/>
      <c r="AB157" s="31"/>
    </row>
    <row r="158" spans="1:28" ht="15.75" customHeight="1" x14ac:dyDescent="0.25">
      <c r="A158" s="23"/>
      <c r="B158" s="52" t="s">
        <v>317</v>
      </c>
      <c r="C158" s="18" t="s">
        <v>318</v>
      </c>
      <c r="D158" s="20">
        <v>81000</v>
      </c>
      <c r="E158" s="20">
        <v>0</v>
      </c>
      <c r="F158" s="20">
        <v>0</v>
      </c>
      <c r="G158" s="20">
        <v>81000</v>
      </c>
      <c r="H158" s="20">
        <v>0</v>
      </c>
      <c r="I158" s="20">
        <v>81000</v>
      </c>
      <c r="J158" s="20">
        <v>0</v>
      </c>
      <c r="K158" s="20">
        <v>0</v>
      </c>
      <c r="L158" s="20">
        <v>81000</v>
      </c>
      <c r="M158" s="20">
        <v>0</v>
      </c>
      <c r="N158" s="20">
        <v>0</v>
      </c>
      <c r="O158" s="20">
        <v>0</v>
      </c>
      <c r="P158" s="63">
        <v>0</v>
      </c>
      <c r="Q158" s="20">
        <v>0</v>
      </c>
      <c r="R158" s="20">
        <v>0</v>
      </c>
      <c r="S158" s="20">
        <v>0</v>
      </c>
      <c r="T158" s="63">
        <v>0</v>
      </c>
      <c r="U158" s="20">
        <v>0</v>
      </c>
      <c r="V158" s="20">
        <v>0</v>
      </c>
      <c r="W158" s="47">
        <v>0</v>
      </c>
      <c r="X158" s="31"/>
      <c r="Y158" s="31"/>
      <c r="Z158" s="31"/>
      <c r="AA158" s="31"/>
      <c r="AB158" s="31"/>
    </row>
    <row r="159" spans="1:28" ht="15.75" customHeight="1" x14ac:dyDescent="0.25">
      <c r="A159" s="23"/>
      <c r="B159" s="52" t="s">
        <v>319</v>
      </c>
      <c r="C159" s="18" t="s">
        <v>320</v>
      </c>
      <c r="D159" s="20">
        <v>60000</v>
      </c>
      <c r="E159" s="20">
        <v>0</v>
      </c>
      <c r="F159" s="20">
        <v>0</v>
      </c>
      <c r="G159" s="20">
        <v>60000</v>
      </c>
      <c r="H159" s="20">
        <v>0</v>
      </c>
      <c r="I159" s="20">
        <v>60000</v>
      </c>
      <c r="J159" s="20">
        <v>0</v>
      </c>
      <c r="K159" s="20">
        <v>0</v>
      </c>
      <c r="L159" s="20">
        <v>60000</v>
      </c>
      <c r="M159" s="20">
        <v>0</v>
      </c>
      <c r="N159" s="20">
        <v>0</v>
      </c>
      <c r="O159" s="20">
        <v>0</v>
      </c>
      <c r="P159" s="63">
        <v>0</v>
      </c>
      <c r="Q159" s="20">
        <v>0</v>
      </c>
      <c r="R159" s="20">
        <v>0</v>
      </c>
      <c r="S159" s="20">
        <v>0</v>
      </c>
      <c r="T159" s="63">
        <v>0</v>
      </c>
      <c r="U159" s="20">
        <v>0</v>
      </c>
      <c r="V159" s="20">
        <v>0</v>
      </c>
      <c r="W159" s="47">
        <v>0</v>
      </c>
      <c r="X159" s="31"/>
      <c r="Y159" s="31"/>
      <c r="Z159" s="31"/>
      <c r="AA159" s="31"/>
      <c r="AB159" s="31"/>
    </row>
    <row r="160" spans="1:28" ht="15.75" customHeight="1" x14ac:dyDescent="0.25">
      <c r="A160" s="23"/>
      <c r="B160" s="52" t="s">
        <v>321</v>
      </c>
      <c r="C160" s="18" t="s">
        <v>322</v>
      </c>
      <c r="D160" s="20">
        <v>76000</v>
      </c>
      <c r="E160" s="20">
        <v>0</v>
      </c>
      <c r="F160" s="20">
        <v>0</v>
      </c>
      <c r="G160" s="20">
        <v>76000</v>
      </c>
      <c r="H160" s="20">
        <v>0</v>
      </c>
      <c r="I160" s="20">
        <v>76000</v>
      </c>
      <c r="J160" s="20">
        <v>0</v>
      </c>
      <c r="K160" s="20">
        <v>0</v>
      </c>
      <c r="L160" s="20">
        <v>76000</v>
      </c>
      <c r="M160" s="20">
        <v>0</v>
      </c>
      <c r="N160" s="20">
        <v>0</v>
      </c>
      <c r="O160" s="20">
        <v>0</v>
      </c>
      <c r="P160" s="63">
        <v>0</v>
      </c>
      <c r="Q160" s="20">
        <v>0</v>
      </c>
      <c r="R160" s="20">
        <v>0</v>
      </c>
      <c r="S160" s="20">
        <v>0</v>
      </c>
      <c r="T160" s="63">
        <v>0</v>
      </c>
      <c r="U160" s="20">
        <v>0</v>
      </c>
      <c r="V160" s="20">
        <v>0</v>
      </c>
      <c r="W160" s="47">
        <v>0</v>
      </c>
      <c r="X160" s="31"/>
      <c r="Y160" s="31"/>
      <c r="Z160" s="31"/>
      <c r="AA160" s="31"/>
      <c r="AB160" s="31"/>
    </row>
    <row r="161" spans="1:28" ht="30" x14ac:dyDescent="0.25">
      <c r="A161" s="23"/>
      <c r="B161" s="52" t="s">
        <v>323</v>
      </c>
      <c r="C161" s="18" t="s">
        <v>324</v>
      </c>
      <c r="D161" s="20">
        <v>40000</v>
      </c>
      <c r="E161" s="20">
        <v>0</v>
      </c>
      <c r="F161" s="20">
        <v>0</v>
      </c>
      <c r="G161" s="20">
        <v>40000</v>
      </c>
      <c r="H161" s="20">
        <v>0</v>
      </c>
      <c r="I161" s="20">
        <v>40000</v>
      </c>
      <c r="J161" s="20">
        <v>0</v>
      </c>
      <c r="K161" s="20">
        <v>0</v>
      </c>
      <c r="L161" s="20">
        <v>40000</v>
      </c>
      <c r="M161" s="20">
        <v>0</v>
      </c>
      <c r="N161" s="20">
        <v>0</v>
      </c>
      <c r="O161" s="20">
        <v>0</v>
      </c>
      <c r="P161" s="63">
        <v>0</v>
      </c>
      <c r="Q161" s="20">
        <v>0</v>
      </c>
      <c r="R161" s="20">
        <v>0</v>
      </c>
      <c r="S161" s="20">
        <v>0</v>
      </c>
      <c r="T161" s="63">
        <v>0</v>
      </c>
      <c r="U161" s="20">
        <v>0</v>
      </c>
      <c r="V161" s="20">
        <v>0</v>
      </c>
      <c r="W161" s="47">
        <v>0</v>
      </c>
      <c r="X161" s="31"/>
      <c r="Y161" s="31"/>
      <c r="Z161" s="31"/>
      <c r="AA161" s="31"/>
      <c r="AB161" s="31"/>
    </row>
    <row r="162" spans="1:28" ht="30" x14ac:dyDescent="0.25">
      <c r="A162" s="23"/>
      <c r="B162" s="52" t="s">
        <v>325</v>
      </c>
      <c r="C162" s="18" t="s">
        <v>326</v>
      </c>
      <c r="D162" s="20">
        <v>100000</v>
      </c>
      <c r="E162" s="20">
        <v>0</v>
      </c>
      <c r="F162" s="20">
        <v>0</v>
      </c>
      <c r="G162" s="20">
        <v>100000</v>
      </c>
      <c r="H162" s="20">
        <v>0</v>
      </c>
      <c r="I162" s="20">
        <v>100000</v>
      </c>
      <c r="J162" s="20">
        <v>0</v>
      </c>
      <c r="K162" s="20">
        <v>0</v>
      </c>
      <c r="L162" s="20">
        <v>100000</v>
      </c>
      <c r="M162" s="20">
        <v>0</v>
      </c>
      <c r="N162" s="20">
        <v>0</v>
      </c>
      <c r="O162" s="20">
        <v>0</v>
      </c>
      <c r="P162" s="63">
        <v>0</v>
      </c>
      <c r="Q162" s="20">
        <v>0</v>
      </c>
      <c r="R162" s="20">
        <v>0</v>
      </c>
      <c r="S162" s="20">
        <v>0</v>
      </c>
      <c r="T162" s="63">
        <v>0</v>
      </c>
      <c r="U162" s="20">
        <v>0</v>
      </c>
      <c r="V162" s="20">
        <v>0</v>
      </c>
      <c r="W162" s="47">
        <v>0</v>
      </c>
      <c r="X162" s="31"/>
      <c r="Y162" s="31"/>
      <c r="Z162" s="31"/>
      <c r="AA162" s="31"/>
      <c r="AB162" s="31"/>
    </row>
    <row r="163" spans="1:28" ht="15.75" customHeight="1" x14ac:dyDescent="0.25">
      <c r="A163" s="23"/>
      <c r="B163" s="52" t="s">
        <v>327</v>
      </c>
      <c r="C163" s="18" t="s">
        <v>328</v>
      </c>
      <c r="D163" s="20">
        <v>32000</v>
      </c>
      <c r="E163" s="20">
        <v>0</v>
      </c>
      <c r="F163" s="20">
        <v>0</v>
      </c>
      <c r="G163" s="20">
        <v>32000</v>
      </c>
      <c r="H163" s="20">
        <v>0</v>
      </c>
      <c r="I163" s="20">
        <v>32000</v>
      </c>
      <c r="J163" s="20">
        <v>0</v>
      </c>
      <c r="K163" s="20">
        <v>0</v>
      </c>
      <c r="L163" s="20">
        <v>32000</v>
      </c>
      <c r="M163" s="20">
        <v>0</v>
      </c>
      <c r="N163" s="20">
        <v>0</v>
      </c>
      <c r="O163" s="20">
        <v>0</v>
      </c>
      <c r="P163" s="63">
        <v>0</v>
      </c>
      <c r="Q163" s="20">
        <v>0</v>
      </c>
      <c r="R163" s="20">
        <v>0</v>
      </c>
      <c r="S163" s="20">
        <v>0</v>
      </c>
      <c r="T163" s="63">
        <v>0</v>
      </c>
      <c r="U163" s="20">
        <v>0</v>
      </c>
      <c r="V163" s="20">
        <v>0</v>
      </c>
      <c r="W163" s="47">
        <v>0</v>
      </c>
      <c r="X163" s="31"/>
      <c r="Y163" s="31"/>
      <c r="Z163" s="31"/>
      <c r="AA163" s="31"/>
      <c r="AB163" s="31"/>
    </row>
    <row r="164" spans="1:28" ht="15.75" customHeight="1" x14ac:dyDescent="0.25">
      <c r="A164" s="23"/>
      <c r="B164" s="52" t="s">
        <v>329</v>
      </c>
      <c r="C164" s="18" t="s">
        <v>330</v>
      </c>
      <c r="D164" s="20">
        <v>40000</v>
      </c>
      <c r="E164" s="20">
        <v>0</v>
      </c>
      <c r="F164" s="20">
        <v>0</v>
      </c>
      <c r="G164" s="20">
        <v>40000</v>
      </c>
      <c r="H164" s="20">
        <v>0</v>
      </c>
      <c r="I164" s="20">
        <v>40000</v>
      </c>
      <c r="J164" s="20">
        <v>0</v>
      </c>
      <c r="K164" s="20">
        <v>0</v>
      </c>
      <c r="L164" s="20">
        <v>40000</v>
      </c>
      <c r="M164" s="20">
        <v>0</v>
      </c>
      <c r="N164" s="20">
        <v>0</v>
      </c>
      <c r="O164" s="20">
        <v>0</v>
      </c>
      <c r="P164" s="63">
        <v>0</v>
      </c>
      <c r="Q164" s="20">
        <v>0</v>
      </c>
      <c r="R164" s="20">
        <v>0</v>
      </c>
      <c r="S164" s="20">
        <v>0</v>
      </c>
      <c r="T164" s="63">
        <v>0</v>
      </c>
      <c r="U164" s="20">
        <v>0</v>
      </c>
      <c r="V164" s="20">
        <v>0</v>
      </c>
      <c r="W164" s="47">
        <v>0</v>
      </c>
      <c r="X164" s="31"/>
      <c r="Y164" s="31"/>
      <c r="Z164" s="31"/>
      <c r="AA164" s="31"/>
      <c r="AB164" s="31"/>
    </row>
    <row r="165" spans="1:28" ht="15.75" customHeight="1" x14ac:dyDescent="0.25">
      <c r="A165" s="23"/>
      <c r="B165" s="52" t="s">
        <v>331</v>
      </c>
      <c r="C165" s="18" t="s">
        <v>332</v>
      </c>
      <c r="D165" s="20">
        <v>20000</v>
      </c>
      <c r="E165" s="20">
        <v>0</v>
      </c>
      <c r="F165" s="20">
        <v>0</v>
      </c>
      <c r="G165" s="20">
        <v>20000</v>
      </c>
      <c r="H165" s="20">
        <v>0</v>
      </c>
      <c r="I165" s="20">
        <v>20000</v>
      </c>
      <c r="J165" s="20">
        <v>0</v>
      </c>
      <c r="K165" s="20">
        <v>0</v>
      </c>
      <c r="L165" s="20">
        <v>20000</v>
      </c>
      <c r="M165" s="20">
        <v>0</v>
      </c>
      <c r="N165" s="20">
        <v>0</v>
      </c>
      <c r="O165" s="20">
        <v>0</v>
      </c>
      <c r="P165" s="63">
        <v>0</v>
      </c>
      <c r="Q165" s="20">
        <v>0</v>
      </c>
      <c r="R165" s="20">
        <v>0</v>
      </c>
      <c r="S165" s="20">
        <v>0</v>
      </c>
      <c r="T165" s="63">
        <v>0</v>
      </c>
      <c r="U165" s="20">
        <v>0</v>
      </c>
      <c r="V165" s="20">
        <v>0</v>
      </c>
      <c r="W165" s="47">
        <v>0</v>
      </c>
      <c r="X165" s="31"/>
      <c r="Y165" s="31"/>
      <c r="Z165" s="31"/>
      <c r="AA165" s="31"/>
      <c r="AB165" s="31"/>
    </row>
    <row r="166" spans="1:28" ht="15.75" customHeight="1" x14ac:dyDescent="0.25">
      <c r="A166" s="23"/>
      <c r="B166" s="52" t="s">
        <v>333</v>
      </c>
      <c r="C166" s="18" t="s">
        <v>334</v>
      </c>
      <c r="D166" s="20">
        <v>190000</v>
      </c>
      <c r="E166" s="20">
        <v>0</v>
      </c>
      <c r="F166" s="20">
        <v>0</v>
      </c>
      <c r="G166" s="20">
        <v>190000</v>
      </c>
      <c r="H166" s="20">
        <v>0</v>
      </c>
      <c r="I166" s="20">
        <v>190000</v>
      </c>
      <c r="J166" s="20">
        <v>0</v>
      </c>
      <c r="K166" s="20">
        <v>54298</v>
      </c>
      <c r="L166" s="20">
        <v>135702</v>
      </c>
      <c r="M166" s="20">
        <v>0</v>
      </c>
      <c r="N166" s="20">
        <v>54298</v>
      </c>
      <c r="O166" s="20">
        <v>0</v>
      </c>
      <c r="P166" s="63">
        <v>28.58</v>
      </c>
      <c r="Q166" s="20">
        <v>11161</v>
      </c>
      <c r="R166" s="20">
        <v>11161</v>
      </c>
      <c r="S166" s="20">
        <v>43137</v>
      </c>
      <c r="T166" s="63">
        <v>5.87</v>
      </c>
      <c r="U166" s="20">
        <v>11161</v>
      </c>
      <c r="V166" s="20">
        <v>11161</v>
      </c>
      <c r="W166" s="47">
        <v>0</v>
      </c>
      <c r="X166" s="31"/>
      <c r="Y166" s="31"/>
      <c r="Z166" s="31"/>
      <c r="AA166" s="31"/>
      <c r="AB166" s="31"/>
    </row>
    <row r="167" spans="1:28" ht="15.75" customHeight="1" x14ac:dyDescent="0.25">
      <c r="A167" s="23"/>
      <c r="B167" s="52" t="s">
        <v>335</v>
      </c>
      <c r="C167" s="18" t="s">
        <v>336</v>
      </c>
      <c r="D167" s="20">
        <v>70000</v>
      </c>
      <c r="E167" s="20">
        <v>0</v>
      </c>
      <c r="F167" s="20">
        <v>0</v>
      </c>
      <c r="G167" s="20">
        <v>70000</v>
      </c>
      <c r="H167" s="20">
        <v>0</v>
      </c>
      <c r="I167" s="20">
        <v>70000</v>
      </c>
      <c r="J167" s="20">
        <v>0</v>
      </c>
      <c r="K167" s="20">
        <v>13528</v>
      </c>
      <c r="L167" s="20">
        <v>56472</v>
      </c>
      <c r="M167" s="20">
        <v>0</v>
      </c>
      <c r="N167" s="20">
        <v>13528</v>
      </c>
      <c r="O167" s="20">
        <v>0</v>
      </c>
      <c r="P167" s="63">
        <v>19.329999999999998</v>
      </c>
      <c r="Q167" s="20">
        <v>10732</v>
      </c>
      <c r="R167" s="20">
        <v>10732</v>
      </c>
      <c r="S167" s="20">
        <v>2796</v>
      </c>
      <c r="T167" s="63">
        <v>15.33</v>
      </c>
      <c r="U167" s="20">
        <v>10732</v>
      </c>
      <c r="V167" s="20">
        <v>10732</v>
      </c>
      <c r="W167" s="47">
        <v>0</v>
      </c>
      <c r="X167" s="31"/>
      <c r="Y167" s="31"/>
      <c r="Z167" s="31"/>
      <c r="AA167" s="31"/>
      <c r="AB167" s="31"/>
    </row>
    <row r="168" spans="1:28" ht="15.75" customHeight="1" x14ac:dyDescent="0.25">
      <c r="A168" s="23"/>
      <c r="B168" s="52" t="s">
        <v>337</v>
      </c>
      <c r="C168" s="18" t="s">
        <v>338</v>
      </c>
      <c r="D168" s="20">
        <v>120000</v>
      </c>
      <c r="E168" s="20">
        <v>0</v>
      </c>
      <c r="F168" s="20">
        <v>0</v>
      </c>
      <c r="G168" s="20">
        <v>120000</v>
      </c>
      <c r="H168" s="20">
        <v>0</v>
      </c>
      <c r="I168" s="20">
        <v>120000</v>
      </c>
      <c r="J168" s="20">
        <v>0</v>
      </c>
      <c r="K168" s="20">
        <v>23190</v>
      </c>
      <c r="L168" s="20">
        <v>96810</v>
      </c>
      <c r="M168" s="20">
        <v>0</v>
      </c>
      <c r="N168" s="20">
        <v>23190</v>
      </c>
      <c r="O168" s="20">
        <v>0</v>
      </c>
      <c r="P168" s="63">
        <v>19.329999999999998</v>
      </c>
      <c r="Q168" s="20">
        <v>13780</v>
      </c>
      <c r="R168" s="20">
        <v>13780</v>
      </c>
      <c r="S168" s="20">
        <v>9410</v>
      </c>
      <c r="T168" s="63">
        <v>11.48</v>
      </c>
      <c r="U168" s="20">
        <v>13780</v>
      </c>
      <c r="V168" s="20">
        <v>13780</v>
      </c>
      <c r="W168" s="47">
        <v>0</v>
      </c>
      <c r="X168" s="31"/>
      <c r="Y168" s="31"/>
      <c r="Z168" s="31"/>
      <c r="AA168" s="31"/>
      <c r="AB168" s="31"/>
    </row>
    <row r="169" spans="1:28" ht="15.75" customHeight="1" x14ac:dyDescent="0.25">
      <c r="A169" s="23"/>
      <c r="B169" s="52" t="s">
        <v>339</v>
      </c>
      <c r="C169" s="18" t="s">
        <v>340</v>
      </c>
      <c r="D169" s="20">
        <v>84000</v>
      </c>
      <c r="E169" s="20">
        <v>0</v>
      </c>
      <c r="F169" s="20">
        <v>0</v>
      </c>
      <c r="G169" s="20">
        <v>84000</v>
      </c>
      <c r="H169" s="20">
        <v>0</v>
      </c>
      <c r="I169" s="20">
        <v>84000</v>
      </c>
      <c r="J169" s="20">
        <v>0</v>
      </c>
      <c r="K169" s="20">
        <v>16233</v>
      </c>
      <c r="L169" s="20">
        <v>67767</v>
      </c>
      <c r="M169" s="20">
        <v>0</v>
      </c>
      <c r="N169" s="20">
        <v>16233</v>
      </c>
      <c r="O169" s="20">
        <v>0</v>
      </c>
      <c r="P169" s="63">
        <v>19.329999999999998</v>
      </c>
      <c r="Q169" s="20">
        <v>6345</v>
      </c>
      <c r="R169" s="20">
        <v>6345</v>
      </c>
      <c r="S169" s="20">
        <v>9888</v>
      </c>
      <c r="T169" s="63">
        <v>7.55</v>
      </c>
      <c r="U169" s="20">
        <v>6345</v>
      </c>
      <c r="V169" s="20">
        <v>6345</v>
      </c>
      <c r="W169" s="47">
        <v>0</v>
      </c>
      <c r="X169" s="31"/>
      <c r="Y169" s="31"/>
      <c r="Z169" s="31"/>
      <c r="AA169" s="31"/>
      <c r="AB169" s="31"/>
    </row>
    <row r="170" spans="1:28" ht="15.75" customHeight="1" x14ac:dyDescent="0.25">
      <c r="A170" s="23"/>
      <c r="B170" s="52" t="s">
        <v>341</v>
      </c>
      <c r="C170" s="18" t="s">
        <v>342</v>
      </c>
      <c r="D170" s="20">
        <v>78000</v>
      </c>
      <c r="E170" s="20">
        <v>0</v>
      </c>
      <c r="F170" s="20">
        <v>0</v>
      </c>
      <c r="G170" s="20">
        <v>78000</v>
      </c>
      <c r="H170" s="20">
        <v>0</v>
      </c>
      <c r="I170" s="20">
        <v>78000</v>
      </c>
      <c r="J170" s="20">
        <v>0</v>
      </c>
      <c r="K170" s="20">
        <v>15074</v>
      </c>
      <c r="L170" s="20">
        <v>62926</v>
      </c>
      <c r="M170" s="20">
        <v>0</v>
      </c>
      <c r="N170" s="20">
        <v>15074</v>
      </c>
      <c r="O170" s="20">
        <v>0</v>
      </c>
      <c r="P170" s="63">
        <v>19.329999999999998</v>
      </c>
      <c r="Q170" s="20">
        <v>7664</v>
      </c>
      <c r="R170" s="20">
        <v>13183</v>
      </c>
      <c r="S170" s="20">
        <v>1891</v>
      </c>
      <c r="T170" s="63">
        <v>16.899999999999999</v>
      </c>
      <c r="U170" s="20">
        <v>7664</v>
      </c>
      <c r="V170" s="20">
        <v>13183</v>
      </c>
      <c r="W170" s="47">
        <v>0</v>
      </c>
      <c r="X170" s="31"/>
      <c r="Y170" s="31"/>
      <c r="Z170" s="31"/>
      <c r="AA170" s="31"/>
      <c r="AB170" s="31"/>
    </row>
    <row r="171" spans="1:28" ht="15.75" customHeight="1" x14ac:dyDescent="0.25">
      <c r="A171" s="23"/>
      <c r="B171" s="52" t="s">
        <v>343</v>
      </c>
      <c r="C171" s="18" t="s">
        <v>344</v>
      </c>
      <c r="D171" s="20">
        <v>479000</v>
      </c>
      <c r="E171" s="20">
        <v>0</v>
      </c>
      <c r="F171" s="20">
        <v>0</v>
      </c>
      <c r="G171" s="20">
        <v>479000</v>
      </c>
      <c r="H171" s="20">
        <v>0</v>
      </c>
      <c r="I171" s="20">
        <v>479000</v>
      </c>
      <c r="J171" s="20">
        <v>0</v>
      </c>
      <c r="K171" s="20">
        <v>92569</v>
      </c>
      <c r="L171" s="20">
        <v>386431</v>
      </c>
      <c r="M171" s="20">
        <v>0</v>
      </c>
      <c r="N171" s="20">
        <v>92569</v>
      </c>
      <c r="O171" s="20">
        <v>0</v>
      </c>
      <c r="P171" s="63">
        <v>19.329999999999998</v>
      </c>
      <c r="Q171" s="20">
        <v>13823</v>
      </c>
      <c r="R171" s="20">
        <v>13823</v>
      </c>
      <c r="S171" s="20">
        <v>78746</v>
      </c>
      <c r="T171" s="63">
        <v>2.89</v>
      </c>
      <c r="U171" s="20">
        <v>13823</v>
      </c>
      <c r="V171" s="20">
        <v>13823</v>
      </c>
      <c r="W171" s="47">
        <v>0</v>
      </c>
      <c r="X171" s="31"/>
      <c r="Y171" s="31"/>
      <c r="Z171" s="31"/>
      <c r="AA171" s="31"/>
      <c r="AB171" s="31"/>
    </row>
    <row r="172" spans="1:28" ht="15.75" customHeight="1" x14ac:dyDescent="0.25">
      <c r="A172" s="23"/>
      <c r="B172" s="52" t="s">
        <v>345</v>
      </c>
      <c r="C172" s="18" t="s">
        <v>346</v>
      </c>
      <c r="D172" s="20">
        <v>363000</v>
      </c>
      <c r="E172" s="20">
        <v>0</v>
      </c>
      <c r="F172" s="20">
        <v>0</v>
      </c>
      <c r="G172" s="20">
        <v>363000</v>
      </c>
      <c r="H172" s="20">
        <v>0</v>
      </c>
      <c r="I172" s="20">
        <v>363000</v>
      </c>
      <c r="J172" s="20">
        <v>0</v>
      </c>
      <c r="K172" s="20">
        <v>70151</v>
      </c>
      <c r="L172" s="20">
        <v>292849</v>
      </c>
      <c r="M172" s="20">
        <v>0</v>
      </c>
      <c r="N172" s="20">
        <v>70151</v>
      </c>
      <c r="O172" s="20">
        <v>0</v>
      </c>
      <c r="P172" s="63">
        <v>19.329999999999998</v>
      </c>
      <c r="Q172" s="20">
        <v>14919</v>
      </c>
      <c r="R172" s="20">
        <v>14919</v>
      </c>
      <c r="S172" s="20">
        <v>55232</v>
      </c>
      <c r="T172" s="63">
        <v>4.1100000000000003</v>
      </c>
      <c r="U172" s="20">
        <v>14919</v>
      </c>
      <c r="V172" s="20">
        <v>14919</v>
      </c>
      <c r="W172" s="47">
        <v>0</v>
      </c>
      <c r="X172" s="31"/>
      <c r="Y172" s="31"/>
      <c r="Z172" s="31"/>
      <c r="AA172" s="31"/>
      <c r="AB172" s="31"/>
    </row>
    <row r="173" spans="1:28" ht="15.75" customHeight="1" x14ac:dyDescent="0.25">
      <c r="A173" s="23"/>
      <c r="B173" s="52" t="s">
        <v>347</v>
      </c>
      <c r="C173" s="18" t="s">
        <v>348</v>
      </c>
      <c r="D173" s="20">
        <v>37000</v>
      </c>
      <c r="E173" s="20">
        <v>0</v>
      </c>
      <c r="F173" s="20">
        <v>0</v>
      </c>
      <c r="G173" s="20">
        <v>37000</v>
      </c>
      <c r="H173" s="20">
        <v>0</v>
      </c>
      <c r="I173" s="20">
        <v>37000</v>
      </c>
      <c r="J173" s="20">
        <v>0</v>
      </c>
      <c r="K173" s="20">
        <v>15000</v>
      </c>
      <c r="L173" s="20">
        <v>22000</v>
      </c>
      <c r="M173" s="20">
        <v>0</v>
      </c>
      <c r="N173" s="20">
        <v>15000</v>
      </c>
      <c r="O173" s="20">
        <v>0</v>
      </c>
      <c r="P173" s="63">
        <v>40.54</v>
      </c>
      <c r="Q173" s="20">
        <v>6469</v>
      </c>
      <c r="R173" s="20">
        <v>6469</v>
      </c>
      <c r="S173" s="20">
        <v>8531</v>
      </c>
      <c r="T173" s="63">
        <v>17.48</v>
      </c>
      <c r="U173" s="20">
        <v>6469</v>
      </c>
      <c r="V173" s="20">
        <v>6469</v>
      </c>
      <c r="W173" s="47">
        <v>0</v>
      </c>
      <c r="X173" s="31"/>
      <c r="Y173" s="31"/>
      <c r="Z173" s="31"/>
      <c r="AA173" s="31"/>
      <c r="AB173" s="31"/>
    </row>
    <row r="174" spans="1:28" ht="30" x14ac:dyDescent="0.25">
      <c r="A174" s="21"/>
      <c r="B174" s="51" t="s">
        <v>349</v>
      </c>
      <c r="C174" s="17" t="s">
        <v>350</v>
      </c>
      <c r="D174" s="22">
        <f t="shared" ref="D174:O174" si="126">+D175</f>
        <v>4530000</v>
      </c>
      <c r="E174" s="22">
        <f t="shared" si="126"/>
        <v>0</v>
      </c>
      <c r="F174" s="22">
        <f t="shared" si="126"/>
        <v>0</v>
      </c>
      <c r="G174" s="22">
        <f t="shared" si="126"/>
        <v>4530000</v>
      </c>
      <c r="H174" s="22">
        <f t="shared" si="126"/>
        <v>0</v>
      </c>
      <c r="I174" s="22">
        <f t="shared" si="126"/>
        <v>4530000</v>
      </c>
      <c r="J174" s="22">
        <f t="shared" si="126"/>
        <v>0</v>
      </c>
      <c r="K174" s="22">
        <f t="shared" si="126"/>
        <v>4479457</v>
      </c>
      <c r="L174" s="22">
        <f t="shared" si="126"/>
        <v>50543</v>
      </c>
      <c r="M174" s="22">
        <f t="shared" si="126"/>
        <v>0</v>
      </c>
      <c r="N174" s="22">
        <f t="shared" si="126"/>
        <v>3612000</v>
      </c>
      <c r="O174" s="22">
        <f t="shared" si="126"/>
        <v>867457</v>
      </c>
      <c r="P174" s="62">
        <f t="shared" ref="P174:P175" si="127">N174/I174*100</f>
        <v>79.735099337748352</v>
      </c>
      <c r="Q174" s="22">
        <f t="shared" ref="Q174:S174" si="128">+Q175</f>
        <v>3239583</v>
      </c>
      <c r="R174" s="22">
        <f t="shared" si="128"/>
        <v>3612000</v>
      </c>
      <c r="S174" s="22">
        <f t="shared" si="128"/>
        <v>0</v>
      </c>
      <c r="T174" s="62">
        <f t="shared" ref="T174:T175" si="129">(R174/I174)*100</f>
        <v>79.735099337748352</v>
      </c>
      <c r="U174" s="22">
        <f t="shared" ref="U174:W174" si="130">+U175</f>
        <v>3239583</v>
      </c>
      <c r="V174" s="22">
        <f t="shared" si="130"/>
        <v>3612000</v>
      </c>
      <c r="W174" s="48">
        <f t="shared" si="130"/>
        <v>0</v>
      </c>
      <c r="X174" s="35"/>
      <c r="Y174" s="35"/>
      <c r="Z174" s="35"/>
      <c r="AA174" s="35"/>
      <c r="AB174" s="35"/>
    </row>
    <row r="175" spans="1:28" ht="30" x14ac:dyDescent="0.25">
      <c r="A175" s="21"/>
      <c r="B175" s="51" t="s">
        <v>351</v>
      </c>
      <c r="C175" s="17" t="s">
        <v>352</v>
      </c>
      <c r="D175" s="22">
        <f t="shared" ref="D175:O175" si="131">SUM(D176:D195)</f>
        <v>4530000</v>
      </c>
      <c r="E175" s="22">
        <f t="shared" si="131"/>
        <v>0</v>
      </c>
      <c r="F175" s="22">
        <f t="shared" si="131"/>
        <v>0</v>
      </c>
      <c r="G175" s="22">
        <f t="shared" si="131"/>
        <v>4530000</v>
      </c>
      <c r="H175" s="22">
        <f t="shared" si="131"/>
        <v>0</v>
      </c>
      <c r="I175" s="22">
        <f t="shared" si="131"/>
        <v>4530000</v>
      </c>
      <c r="J175" s="22">
        <f t="shared" si="131"/>
        <v>0</v>
      </c>
      <c r="K175" s="22">
        <f t="shared" si="131"/>
        <v>4479457</v>
      </c>
      <c r="L175" s="22">
        <f t="shared" si="131"/>
        <v>50543</v>
      </c>
      <c r="M175" s="22">
        <f t="shared" si="131"/>
        <v>0</v>
      </c>
      <c r="N175" s="22">
        <f t="shared" si="131"/>
        <v>3612000</v>
      </c>
      <c r="O175" s="22">
        <f t="shared" si="131"/>
        <v>867457</v>
      </c>
      <c r="P175" s="62">
        <f t="shared" si="127"/>
        <v>79.735099337748352</v>
      </c>
      <c r="Q175" s="22">
        <f t="shared" ref="Q175:S175" si="132">SUM(Q176:Q195)</f>
        <v>3239583</v>
      </c>
      <c r="R175" s="22">
        <f t="shared" si="132"/>
        <v>3612000</v>
      </c>
      <c r="S175" s="22">
        <f t="shared" si="132"/>
        <v>0</v>
      </c>
      <c r="T175" s="62">
        <f t="shared" si="129"/>
        <v>79.735099337748352</v>
      </c>
      <c r="U175" s="22">
        <f t="shared" ref="U175:W175" si="133">SUM(U176:U195)</f>
        <v>3239583</v>
      </c>
      <c r="V175" s="22">
        <f t="shared" si="133"/>
        <v>3612000</v>
      </c>
      <c r="W175" s="48">
        <f t="shared" si="133"/>
        <v>0</v>
      </c>
      <c r="X175" s="35"/>
      <c r="Y175" s="35"/>
      <c r="Z175" s="35"/>
      <c r="AA175" s="35"/>
      <c r="AB175" s="35"/>
    </row>
    <row r="176" spans="1:28" ht="15.75" customHeight="1" x14ac:dyDescent="0.25">
      <c r="A176" s="23"/>
      <c r="B176" s="52" t="s">
        <v>353</v>
      </c>
      <c r="C176" s="18" t="s">
        <v>354</v>
      </c>
      <c r="D176" s="20">
        <v>500000</v>
      </c>
      <c r="E176" s="20">
        <v>0</v>
      </c>
      <c r="F176" s="20">
        <v>0</v>
      </c>
      <c r="G176" s="20">
        <v>500000</v>
      </c>
      <c r="H176" s="20">
        <v>0</v>
      </c>
      <c r="I176" s="20">
        <v>500000</v>
      </c>
      <c r="J176" s="20">
        <v>0</v>
      </c>
      <c r="K176" s="20">
        <v>500000</v>
      </c>
      <c r="L176" s="20">
        <v>0</v>
      </c>
      <c r="M176" s="20">
        <v>0</v>
      </c>
      <c r="N176" s="20">
        <v>398675</v>
      </c>
      <c r="O176" s="20">
        <v>101325</v>
      </c>
      <c r="P176" s="63">
        <v>79.739999999999995</v>
      </c>
      <c r="Q176" s="20">
        <v>357008</v>
      </c>
      <c r="R176" s="20">
        <v>398675</v>
      </c>
      <c r="S176" s="20">
        <v>0</v>
      </c>
      <c r="T176" s="63">
        <v>79.739999999999995</v>
      </c>
      <c r="U176" s="20">
        <v>357008</v>
      </c>
      <c r="V176" s="20">
        <v>398675</v>
      </c>
      <c r="W176" s="47">
        <v>0</v>
      </c>
      <c r="X176" s="31"/>
      <c r="Y176" s="31"/>
      <c r="Z176" s="31"/>
      <c r="AA176" s="31"/>
      <c r="AB176" s="31"/>
    </row>
    <row r="177" spans="1:28" ht="30" x14ac:dyDescent="0.25">
      <c r="A177" s="23"/>
      <c r="B177" s="52" t="s">
        <v>355</v>
      </c>
      <c r="C177" s="18" t="s">
        <v>356</v>
      </c>
      <c r="D177" s="20">
        <v>240000</v>
      </c>
      <c r="E177" s="20">
        <v>0</v>
      </c>
      <c r="F177" s="20">
        <v>0</v>
      </c>
      <c r="G177" s="20">
        <v>240000</v>
      </c>
      <c r="H177" s="20">
        <v>0</v>
      </c>
      <c r="I177" s="20">
        <v>240000</v>
      </c>
      <c r="J177" s="20">
        <v>0</v>
      </c>
      <c r="K177" s="20">
        <v>240000</v>
      </c>
      <c r="L177" s="20">
        <v>0</v>
      </c>
      <c r="M177" s="20">
        <v>0</v>
      </c>
      <c r="N177" s="20">
        <v>191364</v>
      </c>
      <c r="O177" s="20">
        <v>48636</v>
      </c>
      <c r="P177" s="63">
        <v>79.739999999999995</v>
      </c>
      <c r="Q177" s="20">
        <v>171364</v>
      </c>
      <c r="R177" s="20">
        <v>191364</v>
      </c>
      <c r="S177" s="20">
        <v>0</v>
      </c>
      <c r="T177" s="63">
        <v>79.739999999999995</v>
      </c>
      <c r="U177" s="20">
        <v>171364</v>
      </c>
      <c r="V177" s="20">
        <v>191364</v>
      </c>
      <c r="W177" s="47">
        <v>0</v>
      </c>
      <c r="X177" s="31"/>
      <c r="Y177" s="31"/>
      <c r="Z177" s="31"/>
      <c r="AA177" s="31"/>
      <c r="AB177" s="31"/>
    </row>
    <row r="178" spans="1:28" ht="15.75" customHeight="1" x14ac:dyDescent="0.25">
      <c r="A178" s="23"/>
      <c r="B178" s="52" t="s">
        <v>357</v>
      </c>
      <c r="C178" s="18" t="s">
        <v>358</v>
      </c>
      <c r="D178" s="20">
        <v>80000</v>
      </c>
      <c r="E178" s="20">
        <v>0</v>
      </c>
      <c r="F178" s="20">
        <v>0</v>
      </c>
      <c r="G178" s="20">
        <v>80000</v>
      </c>
      <c r="H178" s="20">
        <v>0</v>
      </c>
      <c r="I178" s="20">
        <v>80000</v>
      </c>
      <c r="J178" s="20">
        <v>0</v>
      </c>
      <c r="K178" s="20">
        <v>63788</v>
      </c>
      <c r="L178" s="20">
        <v>16212</v>
      </c>
      <c r="M178" s="20">
        <v>0</v>
      </c>
      <c r="N178" s="20">
        <v>63788</v>
      </c>
      <c r="O178" s="20">
        <v>0</v>
      </c>
      <c r="P178" s="63">
        <v>79.739999999999995</v>
      </c>
      <c r="Q178" s="20">
        <v>63788</v>
      </c>
      <c r="R178" s="20">
        <v>63788</v>
      </c>
      <c r="S178" s="20">
        <v>0</v>
      </c>
      <c r="T178" s="63">
        <v>79.739999999999995</v>
      </c>
      <c r="U178" s="20">
        <v>63788</v>
      </c>
      <c r="V178" s="20">
        <v>63788</v>
      </c>
      <c r="W178" s="47">
        <v>0</v>
      </c>
      <c r="X178" s="31"/>
      <c r="Y178" s="31"/>
      <c r="Z178" s="31"/>
      <c r="AA178" s="31"/>
      <c r="AB178" s="31"/>
    </row>
    <row r="179" spans="1:28" ht="15.75" customHeight="1" x14ac:dyDescent="0.25">
      <c r="A179" s="23"/>
      <c r="B179" s="52" t="s">
        <v>359</v>
      </c>
      <c r="C179" s="18" t="s">
        <v>360</v>
      </c>
      <c r="D179" s="20">
        <v>10000</v>
      </c>
      <c r="E179" s="20">
        <v>0</v>
      </c>
      <c r="F179" s="20">
        <v>0</v>
      </c>
      <c r="G179" s="20">
        <v>10000</v>
      </c>
      <c r="H179" s="20">
        <v>0</v>
      </c>
      <c r="I179" s="20">
        <v>10000</v>
      </c>
      <c r="J179" s="20">
        <v>0</v>
      </c>
      <c r="K179" s="20">
        <v>10000</v>
      </c>
      <c r="L179" s="20">
        <v>0</v>
      </c>
      <c r="M179" s="20">
        <v>0</v>
      </c>
      <c r="N179" s="20">
        <v>7974</v>
      </c>
      <c r="O179" s="20">
        <v>2026</v>
      </c>
      <c r="P179" s="63">
        <v>79.739999999999995</v>
      </c>
      <c r="Q179" s="20">
        <v>7141</v>
      </c>
      <c r="R179" s="20">
        <v>7974</v>
      </c>
      <c r="S179" s="20">
        <v>0</v>
      </c>
      <c r="T179" s="63">
        <v>79.739999999999995</v>
      </c>
      <c r="U179" s="20">
        <v>7141</v>
      </c>
      <c r="V179" s="20">
        <v>7974</v>
      </c>
      <c r="W179" s="47">
        <v>0</v>
      </c>
      <c r="X179" s="31"/>
      <c r="Y179" s="31"/>
      <c r="Z179" s="31"/>
      <c r="AA179" s="31"/>
      <c r="AB179" s="31"/>
    </row>
    <row r="180" spans="1:28" ht="15.75" customHeight="1" x14ac:dyDescent="0.25">
      <c r="A180" s="23"/>
      <c r="B180" s="52" t="s">
        <v>361</v>
      </c>
      <c r="C180" s="18" t="s">
        <v>362</v>
      </c>
      <c r="D180" s="20">
        <v>162000</v>
      </c>
      <c r="E180" s="20">
        <v>0</v>
      </c>
      <c r="F180" s="20">
        <v>0</v>
      </c>
      <c r="G180" s="20">
        <v>162000</v>
      </c>
      <c r="H180" s="20">
        <v>0</v>
      </c>
      <c r="I180" s="20">
        <v>162000</v>
      </c>
      <c r="J180" s="20">
        <v>0</v>
      </c>
      <c r="K180" s="20">
        <v>162000</v>
      </c>
      <c r="L180" s="20">
        <v>0</v>
      </c>
      <c r="M180" s="20">
        <v>0</v>
      </c>
      <c r="N180" s="20">
        <v>129171</v>
      </c>
      <c r="O180" s="20">
        <v>32829</v>
      </c>
      <c r="P180" s="63">
        <v>79.739999999999995</v>
      </c>
      <c r="Q180" s="20">
        <v>115671</v>
      </c>
      <c r="R180" s="20">
        <v>129171</v>
      </c>
      <c r="S180" s="20">
        <v>0</v>
      </c>
      <c r="T180" s="63">
        <v>79.739999999999995</v>
      </c>
      <c r="U180" s="20">
        <v>115671</v>
      </c>
      <c r="V180" s="20">
        <v>129171</v>
      </c>
      <c r="W180" s="47">
        <v>0</v>
      </c>
      <c r="X180" s="31"/>
      <c r="Y180" s="31"/>
      <c r="Z180" s="31"/>
      <c r="AA180" s="31"/>
      <c r="AB180" s="31"/>
    </row>
    <row r="181" spans="1:28" ht="15.75" customHeight="1" x14ac:dyDescent="0.25">
      <c r="A181" s="23"/>
      <c r="B181" s="52" t="s">
        <v>363</v>
      </c>
      <c r="C181" s="18" t="s">
        <v>364</v>
      </c>
      <c r="D181" s="20">
        <v>162000</v>
      </c>
      <c r="E181" s="20">
        <v>0</v>
      </c>
      <c r="F181" s="20">
        <v>0</v>
      </c>
      <c r="G181" s="20">
        <v>162000</v>
      </c>
      <c r="H181" s="20">
        <v>0</v>
      </c>
      <c r="I181" s="20">
        <v>162000</v>
      </c>
      <c r="J181" s="20">
        <v>0</v>
      </c>
      <c r="K181" s="20">
        <v>162000</v>
      </c>
      <c r="L181" s="20">
        <v>0</v>
      </c>
      <c r="M181" s="20">
        <v>0</v>
      </c>
      <c r="N181" s="20">
        <v>129171</v>
      </c>
      <c r="O181" s="20">
        <v>32829</v>
      </c>
      <c r="P181" s="63">
        <v>79.739999999999995</v>
      </c>
      <c r="Q181" s="20">
        <v>115671</v>
      </c>
      <c r="R181" s="20">
        <v>129171</v>
      </c>
      <c r="S181" s="20">
        <v>0</v>
      </c>
      <c r="T181" s="63">
        <v>79.739999999999995</v>
      </c>
      <c r="U181" s="20">
        <v>115671</v>
      </c>
      <c r="V181" s="20">
        <v>129171</v>
      </c>
      <c r="W181" s="47">
        <v>0</v>
      </c>
      <c r="X181" s="31"/>
      <c r="Y181" s="31"/>
      <c r="Z181" s="31"/>
      <c r="AA181" s="31"/>
      <c r="AB181" s="31"/>
    </row>
    <row r="182" spans="1:28" ht="15.75" customHeight="1" x14ac:dyDescent="0.25">
      <c r="A182" s="23"/>
      <c r="B182" s="52" t="s">
        <v>365</v>
      </c>
      <c r="C182" s="18" t="s">
        <v>366</v>
      </c>
      <c r="D182" s="20">
        <v>96000</v>
      </c>
      <c r="E182" s="20">
        <v>0</v>
      </c>
      <c r="F182" s="20">
        <v>0</v>
      </c>
      <c r="G182" s="20">
        <v>96000</v>
      </c>
      <c r="H182" s="20">
        <v>0</v>
      </c>
      <c r="I182" s="20">
        <v>96000</v>
      </c>
      <c r="J182" s="20">
        <v>0</v>
      </c>
      <c r="K182" s="20">
        <v>96000</v>
      </c>
      <c r="L182" s="20">
        <v>0</v>
      </c>
      <c r="M182" s="20">
        <v>0</v>
      </c>
      <c r="N182" s="20">
        <v>76546</v>
      </c>
      <c r="O182" s="20">
        <v>19454</v>
      </c>
      <c r="P182" s="63">
        <v>79.739999999999995</v>
      </c>
      <c r="Q182" s="20">
        <v>68546</v>
      </c>
      <c r="R182" s="20">
        <v>76546</v>
      </c>
      <c r="S182" s="20">
        <v>0</v>
      </c>
      <c r="T182" s="63">
        <v>79.739999999999995</v>
      </c>
      <c r="U182" s="20">
        <v>68546</v>
      </c>
      <c r="V182" s="20">
        <v>76546</v>
      </c>
      <c r="W182" s="47">
        <v>0</v>
      </c>
      <c r="X182" s="31"/>
      <c r="Y182" s="31"/>
      <c r="Z182" s="31"/>
      <c r="AA182" s="31"/>
      <c r="AB182" s="31"/>
    </row>
    <row r="183" spans="1:28" ht="15.75" customHeight="1" x14ac:dyDescent="0.25">
      <c r="A183" s="23"/>
      <c r="B183" s="52" t="s">
        <v>367</v>
      </c>
      <c r="C183" s="18" t="s">
        <v>368</v>
      </c>
      <c r="D183" s="20">
        <v>50000</v>
      </c>
      <c r="E183" s="20">
        <v>0</v>
      </c>
      <c r="F183" s="20">
        <v>0</v>
      </c>
      <c r="G183" s="20">
        <v>50000</v>
      </c>
      <c r="H183" s="20">
        <v>0</v>
      </c>
      <c r="I183" s="20">
        <v>50000</v>
      </c>
      <c r="J183" s="20">
        <v>0</v>
      </c>
      <c r="K183" s="20">
        <v>50000</v>
      </c>
      <c r="L183" s="20">
        <v>0</v>
      </c>
      <c r="M183" s="20">
        <v>0</v>
      </c>
      <c r="N183" s="20">
        <v>39868</v>
      </c>
      <c r="O183" s="20">
        <v>10132</v>
      </c>
      <c r="P183" s="63">
        <v>79.739999999999995</v>
      </c>
      <c r="Q183" s="20">
        <v>35701</v>
      </c>
      <c r="R183" s="20">
        <v>39868</v>
      </c>
      <c r="S183" s="20">
        <v>0</v>
      </c>
      <c r="T183" s="63">
        <v>79.739999999999995</v>
      </c>
      <c r="U183" s="20">
        <v>35701</v>
      </c>
      <c r="V183" s="20">
        <v>39868</v>
      </c>
      <c r="W183" s="47">
        <v>0</v>
      </c>
      <c r="X183" s="31"/>
      <c r="Y183" s="31"/>
      <c r="Z183" s="31"/>
      <c r="AA183" s="31"/>
      <c r="AB183" s="31"/>
    </row>
    <row r="184" spans="1:28" ht="15.75" customHeight="1" x14ac:dyDescent="0.25">
      <c r="A184" s="23"/>
      <c r="B184" s="52" t="s">
        <v>369</v>
      </c>
      <c r="C184" s="18" t="s">
        <v>370</v>
      </c>
      <c r="D184" s="20">
        <v>57000</v>
      </c>
      <c r="E184" s="20">
        <v>0</v>
      </c>
      <c r="F184" s="20">
        <v>0</v>
      </c>
      <c r="G184" s="20">
        <v>57000</v>
      </c>
      <c r="H184" s="20">
        <v>0</v>
      </c>
      <c r="I184" s="20">
        <v>57000</v>
      </c>
      <c r="J184" s="20">
        <v>0</v>
      </c>
      <c r="K184" s="20">
        <v>48000</v>
      </c>
      <c r="L184" s="20">
        <v>9000</v>
      </c>
      <c r="M184" s="20">
        <v>0</v>
      </c>
      <c r="N184" s="20">
        <v>45449</v>
      </c>
      <c r="O184" s="20">
        <v>2551</v>
      </c>
      <c r="P184" s="63">
        <v>79.739999999999995</v>
      </c>
      <c r="Q184" s="20">
        <v>45449</v>
      </c>
      <c r="R184" s="20">
        <v>45449</v>
      </c>
      <c r="S184" s="20">
        <v>0</v>
      </c>
      <c r="T184" s="63">
        <v>79.739999999999995</v>
      </c>
      <c r="U184" s="20">
        <v>45449</v>
      </c>
      <c r="V184" s="20">
        <v>45449</v>
      </c>
      <c r="W184" s="47">
        <v>0</v>
      </c>
      <c r="X184" s="31"/>
      <c r="Y184" s="31"/>
      <c r="Z184" s="31"/>
      <c r="AA184" s="31"/>
      <c r="AB184" s="31"/>
    </row>
    <row r="185" spans="1:28" ht="15.75" customHeight="1" x14ac:dyDescent="0.25">
      <c r="A185" s="23"/>
      <c r="B185" s="52" t="s">
        <v>371</v>
      </c>
      <c r="C185" s="18" t="s">
        <v>372</v>
      </c>
      <c r="D185" s="20">
        <v>60000</v>
      </c>
      <c r="E185" s="20">
        <v>0</v>
      </c>
      <c r="F185" s="20">
        <v>0</v>
      </c>
      <c r="G185" s="20">
        <v>60000</v>
      </c>
      <c r="H185" s="20">
        <v>0</v>
      </c>
      <c r="I185" s="20">
        <v>60000</v>
      </c>
      <c r="J185" s="20">
        <v>0</v>
      </c>
      <c r="K185" s="20">
        <v>60000</v>
      </c>
      <c r="L185" s="20">
        <v>0</v>
      </c>
      <c r="M185" s="20">
        <v>0</v>
      </c>
      <c r="N185" s="20">
        <v>47840</v>
      </c>
      <c r="O185" s="20">
        <v>12160</v>
      </c>
      <c r="P185" s="63">
        <v>79.73</v>
      </c>
      <c r="Q185" s="20">
        <v>42840</v>
      </c>
      <c r="R185" s="20">
        <v>47840</v>
      </c>
      <c r="S185" s="20">
        <v>0</v>
      </c>
      <c r="T185" s="63">
        <v>79.73</v>
      </c>
      <c r="U185" s="20">
        <v>42840</v>
      </c>
      <c r="V185" s="20">
        <v>47840</v>
      </c>
      <c r="W185" s="47">
        <v>0</v>
      </c>
      <c r="X185" s="31"/>
      <c r="Y185" s="31"/>
      <c r="Z185" s="31"/>
      <c r="AA185" s="31"/>
      <c r="AB185" s="31"/>
    </row>
    <row r="186" spans="1:28" ht="15.75" customHeight="1" x14ac:dyDescent="0.25">
      <c r="A186" s="23"/>
      <c r="B186" s="52" t="s">
        <v>373</v>
      </c>
      <c r="C186" s="18" t="s">
        <v>374</v>
      </c>
      <c r="D186" s="20">
        <v>300000</v>
      </c>
      <c r="E186" s="20">
        <v>0</v>
      </c>
      <c r="F186" s="20">
        <v>0</v>
      </c>
      <c r="G186" s="20">
        <v>300000</v>
      </c>
      <c r="H186" s="20">
        <v>0</v>
      </c>
      <c r="I186" s="20">
        <v>300000</v>
      </c>
      <c r="J186" s="20">
        <v>0</v>
      </c>
      <c r="K186" s="20">
        <v>300000</v>
      </c>
      <c r="L186" s="20">
        <v>0</v>
      </c>
      <c r="M186" s="20">
        <v>0</v>
      </c>
      <c r="N186" s="20">
        <v>239205</v>
      </c>
      <c r="O186" s="20">
        <v>60795</v>
      </c>
      <c r="P186" s="63">
        <v>79.739999999999995</v>
      </c>
      <c r="Q186" s="20">
        <v>214205</v>
      </c>
      <c r="R186" s="20">
        <v>239205</v>
      </c>
      <c r="S186" s="20">
        <v>0</v>
      </c>
      <c r="T186" s="63">
        <v>79.739999999999995</v>
      </c>
      <c r="U186" s="20">
        <v>214205</v>
      </c>
      <c r="V186" s="20">
        <v>239205</v>
      </c>
      <c r="W186" s="47">
        <v>0</v>
      </c>
      <c r="X186" s="31"/>
      <c r="Y186" s="31"/>
      <c r="Z186" s="31"/>
      <c r="AA186" s="31"/>
      <c r="AB186" s="31"/>
    </row>
    <row r="187" spans="1:28" ht="15.75" customHeight="1" x14ac:dyDescent="0.25">
      <c r="A187" s="23"/>
      <c r="B187" s="52" t="s">
        <v>375</v>
      </c>
      <c r="C187" s="18" t="s">
        <v>376</v>
      </c>
      <c r="D187" s="20">
        <v>168000</v>
      </c>
      <c r="E187" s="20">
        <v>0</v>
      </c>
      <c r="F187" s="20">
        <v>0</v>
      </c>
      <c r="G187" s="20">
        <v>168000</v>
      </c>
      <c r="H187" s="20">
        <v>0</v>
      </c>
      <c r="I187" s="20">
        <v>168000</v>
      </c>
      <c r="J187" s="20">
        <v>0</v>
      </c>
      <c r="K187" s="20">
        <v>168000</v>
      </c>
      <c r="L187" s="20">
        <v>0</v>
      </c>
      <c r="M187" s="20">
        <v>0</v>
      </c>
      <c r="N187" s="20">
        <v>133955</v>
      </c>
      <c r="O187" s="20">
        <v>34045</v>
      </c>
      <c r="P187" s="63">
        <v>79.739999999999995</v>
      </c>
      <c r="Q187" s="20">
        <v>119955</v>
      </c>
      <c r="R187" s="20">
        <v>133955</v>
      </c>
      <c r="S187" s="20">
        <v>0</v>
      </c>
      <c r="T187" s="63">
        <v>79.739999999999995</v>
      </c>
      <c r="U187" s="20">
        <v>119955</v>
      </c>
      <c r="V187" s="20">
        <v>133955</v>
      </c>
      <c r="W187" s="47">
        <v>0</v>
      </c>
      <c r="X187" s="31"/>
      <c r="Y187" s="31"/>
      <c r="Z187" s="31"/>
      <c r="AA187" s="31"/>
      <c r="AB187" s="31"/>
    </row>
    <row r="188" spans="1:28" ht="15.75" customHeight="1" x14ac:dyDescent="0.25">
      <c r="A188" s="23"/>
      <c r="B188" s="52" t="s">
        <v>377</v>
      </c>
      <c r="C188" s="18" t="s">
        <v>378</v>
      </c>
      <c r="D188" s="20">
        <v>30000</v>
      </c>
      <c r="E188" s="20">
        <v>0</v>
      </c>
      <c r="F188" s="20">
        <v>0</v>
      </c>
      <c r="G188" s="20">
        <v>30000</v>
      </c>
      <c r="H188" s="20">
        <v>0</v>
      </c>
      <c r="I188" s="20">
        <v>30000</v>
      </c>
      <c r="J188" s="20">
        <v>0</v>
      </c>
      <c r="K188" s="20">
        <v>30000</v>
      </c>
      <c r="L188" s="20">
        <v>0</v>
      </c>
      <c r="M188" s="20">
        <v>0</v>
      </c>
      <c r="N188" s="20">
        <v>23921</v>
      </c>
      <c r="O188" s="20">
        <v>6079</v>
      </c>
      <c r="P188" s="63">
        <v>79.739999999999995</v>
      </c>
      <c r="Q188" s="20">
        <v>21421</v>
      </c>
      <c r="R188" s="20">
        <v>23921</v>
      </c>
      <c r="S188" s="20">
        <v>0</v>
      </c>
      <c r="T188" s="63">
        <v>79.739999999999995</v>
      </c>
      <c r="U188" s="20">
        <v>21421</v>
      </c>
      <c r="V188" s="20">
        <v>23921</v>
      </c>
      <c r="W188" s="47">
        <v>0</v>
      </c>
      <c r="X188" s="31"/>
      <c r="Y188" s="31"/>
      <c r="Z188" s="31"/>
      <c r="AA188" s="31"/>
      <c r="AB188" s="31"/>
    </row>
    <row r="189" spans="1:28" ht="15.75" customHeight="1" x14ac:dyDescent="0.25">
      <c r="A189" s="23"/>
      <c r="B189" s="52" t="s">
        <v>379</v>
      </c>
      <c r="C189" s="18" t="s">
        <v>380</v>
      </c>
      <c r="D189" s="20">
        <v>60000</v>
      </c>
      <c r="E189" s="20">
        <v>0</v>
      </c>
      <c r="F189" s="20">
        <v>0</v>
      </c>
      <c r="G189" s="20">
        <v>60000</v>
      </c>
      <c r="H189" s="20">
        <v>0</v>
      </c>
      <c r="I189" s="20">
        <v>60000</v>
      </c>
      <c r="J189" s="20">
        <v>0</v>
      </c>
      <c r="K189" s="20">
        <v>60000</v>
      </c>
      <c r="L189" s="20">
        <v>0</v>
      </c>
      <c r="M189" s="20">
        <v>0</v>
      </c>
      <c r="N189" s="20">
        <v>47841</v>
      </c>
      <c r="O189" s="20">
        <v>12159</v>
      </c>
      <c r="P189" s="63">
        <v>79.739999999999995</v>
      </c>
      <c r="Q189" s="20">
        <v>42841</v>
      </c>
      <c r="R189" s="20">
        <v>47841</v>
      </c>
      <c r="S189" s="20">
        <v>0</v>
      </c>
      <c r="T189" s="63">
        <v>79.739999999999995</v>
      </c>
      <c r="U189" s="20">
        <v>42841</v>
      </c>
      <c r="V189" s="20">
        <v>47841</v>
      </c>
      <c r="W189" s="47">
        <v>0</v>
      </c>
      <c r="X189" s="31"/>
      <c r="Y189" s="31"/>
      <c r="Z189" s="31"/>
      <c r="AA189" s="31"/>
      <c r="AB189" s="31"/>
    </row>
    <row r="190" spans="1:28" ht="30" x14ac:dyDescent="0.25">
      <c r="A190" s="23"/>
      <c r="B190" s="52" t="s">
        <v>381</v>
      </c>
      <c r="C190" s="18" t="s">
        <v>382</v>
      </c>
      <c r="D190" s="20">
        <v>350000</v>
      </c>
      <c r="E190" s="20">
        <v>0</v>
      </c>
      <c r="F190" s="20">
        <v>0</v>
      </c>
      <c r="G190" s="20">
        <v>350000</v>
      </c>
      <c r="H190" s="20">
        <v>0</v>
      </c>
      <c r="I190" s="20">
        <v>350000</v>
      </c>
      <c r="J190" s="20">
        <v>0</v>
      </c>
      <c r="K190" s="20">
        <v>350000</v>
      </c>
      <c r="L190" s="20">
        <v>0</v>
      </c>
      <c r="M190" s="20">
        <v>0</v>
      </c>
      <c r="N190" s="20">
        <v>279073</v>
      </c>
      <c r="O190" s="20">
        <v>70927</v>
      </c>
      <c r="P190" s="63">
        <v>79.739999999999995</v>
      </c>
      <c r="Q190" s="20">
        <v>249906</v>
      </c>
      <c r="R190" s="20">
        <v>279073</v>
      </c>
      <c r="S190" s="20">
        <v>0</v>
      </c>
      <c r="T190" s="63">
        <v>79.739999999999995</v>
      </c>
      <c r="U190" s="20">
        <v>249906</v>
      </c>
      <c r="V190" s="20">
        <v>279073</v>
      </c>
      <c r="W190" s="47">
        <v>0</v>
      </c>
      <c r="X190" s="31"/>
      <c r="Y190" s="31"/>
      <c r="Z190" s="31"/>
      <c r="AA190" s="31"/>
      <c r="AB190" s="31"/>
    </row>
    <row r="191" spans="1:28" ht="15.75" customHeight="1" x14ac:dyDescent="0.25">
      <c r="A191" s="23"/>
      <c r="B191" s="52" t="s">
        <v>383</v>
      </c>
      <c r="C191" s="18" t="s">
        <v>384</v>
      </c>
      <c r="D191" s="20">
        <v>25000</v>
      </c>
      <c r="E191" s="20">
        <v>0</v>
      </c>
      <c r="F191" s="20">
        <v>0</v>
      </c>
      <c r="G191" s="20">
        <v>25000</v>
      </c>
      <c r="H191" s="20">
        <v>0</v>
      </c>
      <c r="I191" s="20">
        <v>25000</v>
      </c>
      <c r="J191" s="20">
        <v>0</v>
      </c>
      <c r="K191" s="20">
        <v>19934</v>
      </c>
      <c r="L191" s="20">
        <v>5066</v>
      </c>
      <c r="M191" s="20">
        <v>0</v>
      </c>
      <c r="N191" s="20">
        <v>19934</v>
      </c>
      <c r="O191" s="20">
        <v>0</v>
      </c>
      <c r="P191" s="63">
        <v>79.739999999999995</v>
      </c>
      <c r="Q191" s="20">
        <v>3184</v>
      </c>
      <c r="R191" s="20">
        <v>19934</v>
      </c>
      <c r="S191" s="20">
        <v>0</v>
      </c>
      <c r="T191" s="63">
        <v>79.739999999999995</v>
      </c>
      <c r="U191" s="20">
        <v>3184</v>
      </c>
      <c r="V191" s="20">
        <v>19934</v>
      </c>
      <c r="W191" s="47">
        <v>0</v>
      </c>
      <c r="X191" s="31"/>
      <c r="Y191" s="31"/>
      <c r="Z191" s="31"/>
      <c r="AA191" s="31"/>
      <c r="AB191" s="31"/>
    </row>
    <row r="192" spans="1:28" ht="30" x14ac:dyDescent="0.25">
      <c r="A192" s="23"/>
      <c r="B192" s="52" t="s">
        <v>385</v>
      </c>
      <c r="C192" s="18" t="s">
        <v>386</v>
      </c>
      <c r="D192" s="20">
        <v>100000</v>
      </c>
      <c r="E192" s="20">
        <v>0</v>
      </c>
      <c r="F192" s="20">
        <v>0</v>
      </c>
      <c r="G192" s="20">
        <v>100000</v>
      </c>
      <c r="H192" s="20">
        <v>0</v>
      </c>
      <c r="I192" s="20">
        <v>100000</v>
      </c>
      <c r="J192" s="20">
        <v>0</v>
      </c>
      <c r="K192" s="20">
        <v>79735</v>
      </c>
      <c r="L192" s="20">
        <v>20265</v>
      </c>
      <c r="M192" s="20">
        <v>0</v>
      </c>
      <c r="N192" s="20">
        <v>79735</v>
      </c>
      <c r="O192" s="20">
        <v>0</v>
      </c>
      <c r="P192" s="63">
        <v>79.739999999999995</v>
      </c>
      <c r="Q192" s="20">
        <v>79735</v>
      </c>
      <c r="R192" s="20">
        <v>79735</v>
      </c>
      <c r="S192" s="20">
        <v>0</v>
      </c>
      <c r="T192" s="63">
        <v>79.739999999999995</v>
      </c>
      <c r="U192" s="20">
        <v>79735</v>
      </c>
      <c r="V192" s="20">
        <v>79735</v>
      </c>
      <c r="W192" s="47">
        <v>0</v>
      </c>
      <c r="X192" s="31"/>
      <c r="Y192" s="31"/>
      <c r="Z192" s="31"/>
      <c r="AA192" s="31"/>
      <c r="AB192" s="31"/>
    </row>
    <row r="193" spans="1:28" ht="15.75" customHeight="1" x14ac:dyDescent="0.25">
      <c r="A193" s="23"/>
      <c r="B193" s="52" t="s">
        <v>387</v>
      </c>
      <c r="C193" s="18" t="s">
        <v>388</v>
      </c>
      <c r="D193" s="20">
        <v>180000</v>
      </c>
      <c r="E193" s="20">
        <v>0</v>
      </c>
      <c r="F193" s="20">
        <v>0</v>
      </c>
      <c r="G193" s="20">
        <v>180000</v>
      </c>
      <c r="H193" s="20">
        <v>0</v>
      </c>
      <c r="I193" s="20">
        <v>180000</v>
      </c>
      <c r="J193" s="20">
        <v>0</v>
      </c>
      <c r="K193" s="20">
        <v>180000</v>
      </c>
      <c r="L193" s="20">
        <v>0</v>
      </c>
      <c r="M193" s="20">
        <v>0</v>
      </c>
      <c r="N193" s="20">
        <v>143523</v>
      </c>
      <c r="O193" s="20">
        <v>36477</v>
      </c>
      <c r="P193" s="63">
        <v>79.739999999999995</v>
      </c>
      <c r="Q193" s="20">
        <v>128523</v>
      </c>
      <c r="R193" s="20">
        <v>143523</v>
      </c>
      <c r="S193" s="20">
        <v>0</v>
      </c>
      <c r="T193" s="63">
        <v>79.739999999999995</v>
      </c>
      <c r="U193" s="20">
        <v>128523</v>
      </c>
      <c r="V193" s="20">
        <v>143523</v>
      </c>
      <c r="W193" s="47">
        <v>0</v>
      </c>
      <c r="X193" s="31"/>
      <c r="Y193" s="31"/>
      <c r="Z193" s="31"/>
      <c r="AA193" s="31"/>
      <c r="AB193" s="31"/>
    </row>
    <row r="194" spans="1:28" ht="15.75" customHeight="1" x14ac:dyDescent="0.25">
      <c r="A194" s="23"/>
      <c r="B194" s="52" t="s">
        <v>389</v>
      </c>
      <c r="C194" s="18" t="s">
        <v>390</v>
      </c>
      <c r="D194" s="20">
        <v>900000</v>
      </c>
      <c r="E194" s="20">
        <v>0</v>
      </c>
      <c r="F194" s="20">
        <v>0</v>
      </c>
      <c r="G194" s="20">
        <v>900000</v>
      </c>
      <c r="H194" s="20">
        <v>0</v>
      </c>
      <c r="I194" s="20">
        <v>900000</v>
      </c>
      <c r="J194" s="20">
        <v>0</v>
      </c>
      <c r="K194" s="20">
        <v>900000</v>
      </c>
      <c r="L194" s="20">
        <v>0</v>
      </c>
      <c r="M194" s="20">
        <v>0</v>
      </c>
      <c r="N194" s="20">
        <v>717616</v>
      </c>
      <c r="O194" s="20">
        <v>182384</v>
      </c>
      <c r="P194" s="63">
        <v>79.739999999999995</v>
      </c>
      <c r="Q194" s="20">
        <v>642616</v>
      </c>
      <c r="R194" s="20">
        <v>717616</v>
      </c>
      <c r="S194" s="20">
        <v>0</v>
      </c>
      <c r="T194" s="63">
        <v>79.739999999999995</v>
      </c>
      <c r="U194" s="20">
        <v>642616</v>
      </c>
      <c r="V194" s="20">
        <v>717616</v>
      </c>
      <c r="W194" s="47">
        <v>0</v>
      </c>
      <c r="X194" s="31"/>
      <c r="Y194" s="31"/>
      <c r="Z194" s="31"/>
      <c r="AA194" s="31"/>
      <c r="AB194" s="31"/>
    </row>
    <row r="195" spans="1:28" ht="15.75" customHeight="1" x14ac:dyDescent="0.25">
      <c r="A195" s="23"/>
      <c r="B195" s="52" t="s">
        <v>391</v>
      </c>
      <c r="C195" s="18" t="s">
        <v>392</v>
      </c>
      <c r="D195" s="20">
        <v>1000000</v>
      </c>
      <c r="E195" s="20">
        <v>0</v>
      </c>
      <c r="F195" s="20">
        <v>0</v>
      </c>
      <c r="G195" s="20">
        <v>1000000</v>
      </c>
      <c r="H195" s="20">
        <v>0</v>
      </c>
      <c r="I195" s="20">
        <v>1000000</v>
      </c>
      <c r="J195" s="20">
        <v>0</v>
      </c>
      <c r="K195" s="20">
        <v>1000000</v>
      </c>
      <c r="L195" s="20">
        <v>0</v>
      </c>
      <c r="M195" s="20">
        <v>0</v>
      </c>
      <c r="N195" s="20">
        <v>797351</v>
      </c>
      <c r="O195" s="20">
        <v>202649</v>
      </c>
      <c r="P195" s="63">
        <v>79.739999999999995</v>
      </c>
      <c r="Q195" s="20">
        <v>714018</v>
      </c>
      <c r="R195" s="20">
        <v>797351</v>
      </c>
      <c r="S195" s="20">
        <v>0</v>
      </c>
      <c r="T195" s="63">
        <v>79.739999999999995</v>
      </c>
      <c r="U195" s="20">
        <v>714018</v>
      </c>
      <c r="V195" s="20">
        <v>797351</v>
      </c>
      <c r="W195" s="47">
        <v>0</v>
      </c>
      <c r="X195" s="31"/>
      <c r="Y195" s="31"/>
      <c r="Z195" s="31"/>
      <c r="AA195" s="31"/>
      <c r="AB195" s="31"/>
    </row>
    <row r="196" spans="1:28" ht="15.75" customHeight="1" x14ac:dyDescent="0.25">
      <c r="A196" s="21"/>
      <c r="B196" s="53" t="s">
        <v>393</v>
      </c>
      <c r="C196" s="15" t="s">
        <v>394</v>
      </c>
      <c r="D196" s="16">
        <f t="shared" ref="D196:O196" si="134">+D197+D204+D213+D238</f>
        <v>1097518000</v>
      </c>
      <c r="E196" s="16">
        <f t="shared" si="134"/>
        <v>0</v>
      </c>
      <c r="F196" s="16">
        <f t="shared" si="134"/>
        <v>-2820516</v>
      </c>
      <c r="G196" s="16">
        <f t="shared" si="134"/>
        <v>1094697484</v>
      </c>
      <c r="H196" s="16">
        <f t="shared" si="134"/>
        <v>0</v>
      </c>
      <c r="I196" s="16">
        <f t="shared" si="134"/>
        <v>1094697484</v>
      </c>
      <c r="J196" s="16">
        <f t="shared" si="134"/>
        <v>36208536</v>
      </c>
      <c r="K196" s="16">
        <f t="shared" si="134"/>
        <v>742649744</v>
      </c>
      <c r="L196" s="16">
        <f t="shared" si="134"/>
        <v>352047740</v>
      </c>
      <c r="M196" s="16">
        <f t="shared" si="134"/>
        <v>7325717</v>
      </c>
      <c r="N196" s="16">
        <f t="shared" si="134"/>
        <v>594471248</v>
      </c>
      <c r="O196" s="16">
        <f t="shared" si="134"/>
        <v>148178496</v>
      </c>
      <c r="P196" s="62">
        <f t="shared" ref="P196:P198" si="135">N196/I196*100</f>
        <v>54.304614442687438</v>
      </c>
      <c r="Q196" s="16">
        <f t="shared" ref="Q196:S196" si="136">+Q197+Q204+Q213+Q238</f>
        <v>51803330</v>
      </c>
      <c r="R196" s="16">
        <f t="shared" si="136"/>
        <v>214019812</v>
      </c>
      <c r="S196" s="16">
        <f t="shared" si="136"/>
        <v>380451436</v>
      </c>
      <c r="T196" s="62">
        <f t="shared" ref="T196:T198" si="137">(R196/I196)*100</f>
        <v>19.550589558128554</v>
      </c>
      <c r="U196" s="16">
        <f t="shared" ref="U196:W196" si="138">+U197+U204+U213+U238</f>
        <v>51803330</v>
      </c>
      <c r="V196" s="16">
        <f t="shared" si="138"/>
        <v>214019812</v>
      </c>
      <c r="W196" s="43">
        <f t="shared" si="138"/>
        <v>0</v>
      </c>
      <c r="X196" s="35"/>
      <c r="Y196" s="35"/>
      <c r="Z196" s="35"/>
      <c r="AA196" s="35"/>
      <c r="AB196" s="35"/>
    </row>
    <row r="197" spans="1:28" ht="75" x14ac:dyDescent="0.25">
      <c r="A197" s="21"/>
      <c r="B197" s="51" t="s">
        <v>395</v>
      </c>
      <c r="C197" s="17" t="s">
        <v>396</v>
      </c>
      <c r="D197" s="22">
        <f t="shared" ref="D197:O197" si="139">+D198+D200+D202</f>
        <v>29302000</v>
      </c>
      <c r="E197" s="22">
        <f t="shared" si="139"/>
        <v>0</v>
      </c>
      <c r="F197" s="22">
        <f t="shared" si="139"/>
        <v>-20542000</v>
      </c>
      <c r="G197" s="22">
        <f t="shared" si="139"/>
        <v>8760000</v>
      </c>
      <c r="H197" s="22">
        <f t="shared" si="139"/>
        <v>0</v>
      </c>
      <c r="I197" s="22">
        <f t="shared" si="139"/>
        <v>8760000</v>
      </c>
      <c r="J197" s="22">
        <f t="shared" si="139"/>
        <v>0</v>
      </c>
      <c r="K197" s="22">
        <f t="shared" si="139"/>
        <v>8760000</v>
      </c>
      <c r="L197" s="22">
        <f t="shared" si="139"/>
        <v>0</v>
      </c>
      <c r="M197" s="22">
        <f t="shared" si="139"/>
        <v>0</v>
      </c>
      <c r="N197" s="22">
        <f t="shared" si="139"/>
        <v>8260000</v>
      </c>
      <c r="O197" s="22">
        <f t="shared" si="139"/>
        <v>500000</v>
      </c>
      <c r="P197" s="62">
        <f t="shared" si="135"/>
        <v>94.292237442922371</v>
      </c>
      <c r="Q197" s="22">
        <f t="shared" ref="Q197:S197" si="140">+Q198+Q200+Q202</f>
        <v>0</v>
      </c>
      <c r="R197" s="22">
        <f t="shared" si="140"/>
        <v>0</v>
      </c>
      <c r="S197" s="22">
        <f t="shared" si="140"/>
        <v>8260000</v>
      </c>
      <c r="T197" s="62">
        <f t="shared" si="137"/>
        <v>0</v>
      </c>
      <c r="U197" s="22">
        <f t="shared" ref="U197:W197" si="141">+U198+U200+U202</f>
        <v>0</v>
      </c>
      <c r="V197" s="22">
        <f t="shared" si="141"/>
        <v>0</v>
      </c>
      <c r="W197" s="48">
        <f t="shared" si="141"/>
        <v>0</v>
      </c>
      <c r="X197" s="35"/>
      <c r="Y197" s="35"/>
      <c r="Z197" s="35"/>
      <c r="AA197" s="35"/>
      <c r="AB197" s="35"/>
    </row>
    <row r="198" spans="1:28" ht="15.75" customHeight="1" x14ac:dyDescent="0.25">
      <c r="A198" s="21"/>
      <c r="B198" s="51" t="s">
        <v>397</v>
      </c>
      <c r="C198" s="17" t="s">
        <v>398</v>
      </c>
      <c r="D198" s="22">
        <f t="shared" ref="D198:O198" si="142">+D199</f>
        <v>500000</v>
      </c>
      <c r="E198" s="22">
        <f t="shared" si="142"/>
        <v>0</v>
      </c>
      <c r="F198" s="22">
        <f t="shared" si="142"/>
        <v>0</v>
      </c>
      <c r="G198" s="22">
        <f t="shared" si="142"/>
        <v>500000</v>
      </c>
      <c r="H198" s="22">
        <f t="shared" si="142"/>
        <v>0</v>
      </c>
      <c r="I198" s="22">
        <f t="shared" si="142"/>
        <v>500000</v>
      </c>
      <c r="J198" s="22">
        <f t="shared" si="142"/>
        <v>0</v>
      </c>
      <c r="K198" s="22">
        <f t="shared" si="142"/>
        <v>500000</v>
      </c>
      <c r="L198" s="22">
        <f t="shared" si="142"/>
        <v>0</v>
      </c>
      <c r="M198" s="22">
        <f t="shared" si="142"/>
        <v>0</v>
      </c>
      <c r="N198" s="22">
        <f t="shared" si="142"/>
        <v>0</v>
      </c>
      <c r="O198" s="22">
        <f t="shared" si="142"/>
        <v>500000</v>
      </c>
      <c r="P198" s="62">
        <f t="shared" si="135"/>
        <v>0</v>
      </c>
      <c r="Q198" s="22">
        <f t="shared" ref="Q198:S198" si="143">+Q199</f>
        <v>0</v>
      </c>
      <c r="R198" s="22">
        <f t="shared" si="143"/>
        <v>0</v>
      </c>
      <c r="S198" s="22">
        <f t="shared" si="143"/>
        <v>0</v>
      </c>
      <c r="T198" s="62">
        <f t="shared" si="137"/>
        <v>0</v>
      </c>
      <c r="U198" s="22">
        <f t="shared" ref="U198:W198" si="144">+U199</f>
        <v>0</v>
      </c>
      <c r="V198" s="22">
        <f t="shared" si="144"/>
        <v>0</v>
      </c>
      <c r="W198" s="48">
        <f t="shared" si="144"/>
        <v>0</v>
      </c>
      <c r="X198" s="35"/>
      <c r="Y198" s="35"/>
      <c r="Z198" s="35"/>
      <c r="AA198" s="35"/>
      <c r="AB198" s="35"/>
    </row>
    <row r="199" spans="1:28" ht="30" x14ac:dyDescent="0.25">
      <c r="A199" s="23"/>
      <c r="B199" s="54" t="s">
        <v>399</v>
      </c>
      <c r="C199" s="18" t="s">
        <v>400</v>
      </c>
      <c r="D199" s="20">
        <v>500000</v>
      </c>
      <c r="E199" s="20">
        <v>0</v>
      </c>
      <c r="F199" s="20">
        <v>0</v>
      </c>
      <c r="G199" s="20">
        <v>500000</v>
      </c>
      <c r="H199" s="20">
        <v>0</v>
      </c>
      <c r="I199" s="20">
        <v>500000</v>
      </c>
      <c r="J199" s="20">
        <v>0</v>
      </c>
      <c r="K199" s="20">
        <v>500000</v>
      </c>
      <c r="L199" s="20">
        <v>0</v>
      </c>
      <c r="M199" s="20">
        <v>0</v>
      </c>
      <c r="N199" s="20">
        <v>0</v>
      </c>
      <c r="O199" s="20">
        <v>500000</v>
      </c>
      <c r="P199" s="63">
        <v>0</v>
      </c>
      <c r="Q199" s="20">
        <v>0</v>
      </c>
      <c r="R199" s="20">
        <v>0</v>
      </c>
      <c r="S199" s="20">
        <v>0</v>
      </c>
      <c r="T199" s="63">
        <v>0</v>
      </c>
      <c r="U199" s="20">
        <v>0</v>
      </c>
      <c r="V199" s="20">
        <v>0</v>
      </c>
      <c r="W199" s="47">
        <v>0</v>
      </c>
      <c r="X199" s="31"/>
      <c r="Y199" s="31"/>
      <c r="Z199" s="31"/>
      <c r="AA199" s="31"/>
      <c r="AB199" s="31"/>
    </row>
    <row r="200" spans="1:28" ht="30" x14ac:dyDescent="0.25">
      <c r="A200" s="21"/>
      <c r="B200" s="50" t="s">
        <v>401</v>
      </c>
      <c r="C200" s="17" t="s">
        <v>402</v>
      </c>
      <c r="D200" s="22">
        <f t="shared" ref="D200:O200" si="145">+D201</f>
        <v>20129000</v>
      </c>
      <c r="E200" s="22">
        <f t="shared" si="145"/>
        <v>0</v>
      </c>
      <c r="F200" s="22">
        <f t="shared" si="145"/>
        <v>-20129000</v>
      </c>
      <c r="G200" s="22">
        <f t="shared" si="145"/>
        <v>0</v>
      </c>
      <c r="H200" s="22">
        <f t="shared" si="145"/>
        <v>0</v>
      </c>
      <c r="I200" s="22">
        <f t="shared" si="145"/>
        <v>0</v>
      </c>
      <c r="J200" s="22">
        <f t="shared" si="145"/>
        <v>0</v>
      </c>
      <c r="K200" s="22">
        <f t="shared" si="145"/>
        <v>0</v>
      </c>
      <c r="L200" s="22">
        <f t="shared" si="145"/>
        <v>0</v>
      </c>
      <c r="M200" s="22">
        <f t="shared" si="145"/>
        <v>0</v>
      </c>
      <c r="N200" s="22">
        <f t="shared" si="145"/>
        <v>0</v>
      </c>
      <c r="O200" s="22">
        <f t="shared" si="145"/>
        <v>0</v>
      </c>
      <c r="P200" s="62" t="e">
        <f>N200/I200</f>
        <v>#DIV/0!</v>
      </c>
      <c r="Q200" s="22">
        <f t="shared" ref="Q200:S200" si="146">+Q201</f>
        <v>0</v>
      </c>
      <c r="R200" s="22">
        <f t="shared" si="146"/>
        <v>0</v>
      </c>
      <c r="S200" s="22">
        <f t="shared" si="146"/>
        <v>0</v>
      </c>
      <c r="T200" s="62" t="e">
        <f>(R200/I200)*100</f>
        <v>#DIV/0!</v>
      </c>
      <c r="U200" s="22">
        <f t="shared" ref="U200:W200" si="147">+U201</f>
        <v>0</v>
      </c>
      <c r="V200" s="22">
        <f t="shared" si="147"/>
        <v>0</v>
      </c>
      <c r="W200" s="48">
        <f t="shared" si="147"/>
        <v>0</v>
      </c>
      <c r="X200" s="35"/>
      <c r="Y200" s="35"/>
      <c r="Z200" s="35"/>
      <c r="AA200" s="35"/>
      <c r="AB200" s="35"/>
    </row>
    <row r="201" spans="1:28" ht="30" x14ac:dyDescent="0.25">
      <c r="A201" s="23"/>
      <c r="B201" s="54" t="s">
        <v>403</v>
      </c>
      <c r="C201" s="18" t="s">
        <v>404</v>
      </c>
      <c r="D201" s="20">
        <v>20129000</v>
      </c>
      <c r="E201" s="20">
        <v>0</v>
      </c>
      <c r="F201" s="20">
        <v>-20129000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63">
        <v>0</v>
      </c>
      <c r="Q201" s="20">
        <v>0</v>
      </c>
      <c r="R201" s="20">
        <v>0</v>
      </c>
      <c r="S201" s="20">
        <v>0</v>
      </c>
      <c r="T201" s="63">
        <v>0</v>
      </c>
      <c r="U201" s="20">
        <v>0</v>
      </c>
      <c r="V201" s="20">
        <v>0</v>
      </c>
      <c r="W201" s="47">
        <v>0</v>
      </c>
      <c r="X201" s="31"/>
      <c r="Y201" s="31"/>
      <c r="Z201" s="31"/>
      <c r="AA201" s="31"/>
      <c r="AB201" s="31"/>
    </row>
    <row r="202" spans="1:28" ht="15.75" customHeight="1" x14ac:dyDescent="0.25">
      <c r="A202" s="21"/>
      <c r="B202" s="51" t="s">
        <v>405</v>
      </c>
      <c r="C202" s="17" t="s">
        <v>406</v>
      </c>
      <c r="D202" s="22">
        <f t="shared" ref="D202:O202" si="148">+D203</f>
        <v>8673000</v>
      </c>
      <c r="E202" s="22">
        <f t="shared" si="148"/>
        <v>0</v>
      </c>
      <c r="F202" s="22">
        <f t="shared" si="148"/>
        <v>-413000</v>
      </c>
      <c r="G202" s="22">
        <f t="shared" si="148"/>
        <v>8260000</v>
      </c>
      <c r="H202" s="22">
        <f t="shared" si="148"/>
        <v>0</v>
      </c>
      <c r="I202" s="22">
        <f t="shared" si="148"/>
        <v>8260000</v>
      </c>
      <c r="J202" s="22">
        <f t="shared" si="148"/>
        <v>0</v>
      </c>
      <c r="K202" s="22">
        <f t="shared" si="148"/>
        <v>8260000</v>
      </c>
      <c r="L202" s="22">
        <f t="shared" si="148"/>
        <v>0</v>
      </c>
      <c r="M202" s="22">
        <f t="shared" si="148"/>
        <v>0</v>
      </c>
      <c r="N202" s="22">
        <f t="shared" si="148"/>
        <v>8260000</v>
      </c>
      <c r="O202" s="22">
        <f t="shared" si="148"/>
        <v>0</v>
      </c>
      <c r="P202" s="62">
        <f>N202/I202*100</f>
        <v>100</v>
      </c>
      <c r="Q202" s="22">
        <f t="shared" ref="Q202:S202" si="149">+Q203</f>
        <v>0</v>
      </c>
      <c r="R202" s="22">
        <f t="shared" si="149"/>
        <v>0</v>
      </c>
      <c r="S202" s="22">
        <f t="shared" si="149"/>
        <v>8260000</v>
      </c>
      <c r="T202" s="62">
        <f>(R202/I202)*100</f>
        <v>0</v>
      </c>
      <c r="U202" s="22">
        <f t="shared" ref="U202:W202" si="150">+U203</f>
        <v>0</v>
      </c>
      <c r="V202" s="22">
        <f t="shared" si="150"/>
        <v>0</v>
      </c>
      <c r="W202" s="48">
        <f t="shared" si="150"/>
        <v>0</v>
      </c>
      <c r="X202" s="35"/>
      <c r="Y202" s="35"/>
      <c r="Z202" s="35"/>
      <c r="AA202" s="35"/>
      <c r="AB202" s="35"/>
    </row>
    <row r="203" spans="1:28" ht="15.75" customHeight="1" x14ac:dyDescent="0.25">
      <c r="A203" s="23"/>
      <c r="B203" s="52" t="s">
        <v>407</v>
      </c>
      <c r="C203" s="18" t="s">
        <v>408</v>
      </c>
      <c r="D203" s="20">
        <v>8673000</v>
      </c>
      <c r="E203" s="20">
        <v>0</v>
      </c>
      <c r="F203" s="20">
        <v>-413000</v>
      </c>
      <c r="G203" s="20">
        <v>8260000</v>
      </c>
      <c r="H203" s="20">
        <v>0</v>
      </c>
      <c r="I203" s="20">
        <v>8260000</v>
      </c>
      <c r="J203" s="20">
        <v>0</v>
      </c>
      <c r="K203" s="20">
        <v>8260000</v>
      </c>
      <c r="L203" s="20">
        <v>0</v>
      </c>
      <c r="M203" s="20">
        <v>0</v>
      </c>
      <c r="N203" s="20">
        <v>8260000</v>
      </c>
      <c r="O203" s="20">
        <v>0</v>
      </c>
      <c r="P203" s="63">
        <v>100</v>
      </c>
      <c r="Q203" s="20">
        <v>0</v>
      </c>
      <c r="R203" s="20">
        <v>0</v>
      </c>
      <c r="S203" s="20">
        <v>8260000</v>
      </c>
      <c r="T203" s="63">
        <v>0</v>
      </c>
      <c r="U203" s="20">
        <v>0</v>
      </c>
      <c r="V203" s="20">
        <v>0</v>
      </c>
      <c r="W203" s="47">
        <v>0</v>
      </c>
      <c r="X203" s="31"/>
      <c r="Y203" s="31"/>
      <c r="Z203" s="31"/>
      <c r="AA203" s="31"/>
      <c r="AB203" s="31"/>
    </row>
    <row r="204" spans="1:28" ht="45" x14ac:dyDescent="0.25">
      <c r="A204" s="21"/>
      <c r="B204" s="50" t="s">
        <v>409</v>
      </c>
      <c r="C204" s="17" t="s">
        <v>410</v>
      </c>
      <c r="D204" s="22">
        <f t="shared" ref="D204:O204" si="151">+D205+D210</f>
        <v>381395000</v>
      </c>
      <c r="E204" s="22">
        <f t="shared" si="151"/>
        <v>0</v>
      </c>
      <c r="F204" s="22">
        <f t="shared" si="151"/>
        <v>-1931912</v>
      </c>
      <c r="G204" s="22">
        <f t="shared" si="151"/>
        <v>379463088</v>
      </c>
      <c r="H204" s="22">
        <f t="shared" si="151"/>
        <v>0</v>
      </c>
      <c r="I204" s="22">
        <f t="shared" si="151"/>
        <v>379463088</v>
      </c>
      <c r="J204" s="22">
        <f t="shared" si="151"/>
        <v>0</v>
      </c>
      <c r="K204" s="22">
        <f t="shared" si="151"/>
        <v>119330332</v>
      </c>
      <c r="L204" s="22">
        <f t="shared" si="151"/>
        <v>260132756</v>
      </c>
      <c r="M204" s="22">
        <f t="shared" si="151"/>
        <v>0</v>
      </c>
      <c r="N204" s="22">
        <f t="shared" si="151"/>
        <v>119330332</v>
      </c>
      <c r="O204" s="22">
        <f t="shared" si="151"/>
        <v>0</v>
      </c>
      <c r="P204" s="62">
        <f t="shared" ref="P204:P207" si="152">N204/I204*100</f>
        <v>31.447151455216115</v>
      </c>
      <c r="Q204" s="22">
        <f t="shared" ref="Q204:S204" si="153">+Q205+Q210</f>
        <v>5348195</v>
      </c>
      <c r="R204" s="22">
        <f t="shared" si="153"/>
        <v>68227924</v>
      </c>
      <c r="S204" s="22">
        <f t="shared" si="153"/>
        <v>51102408</v>
      </c>
      <c r="T204" s="62">
        <f t="shared" ref="T204:T207" si="154">(R204/I204)*100</f>
        <v>17.980121428833151</v>
      </c>
      <c r="U204" s="22">
        <f t="shared" ref="U204:W204" si="155">+U205+U210</f>
        <v>5348195</v>
      </c>
      <c r="V204" s="22">
        <f t="shared" si="155"/>
        <v>68227924</v>
      </c>
      <c r="W204" s="48">
        <f t="shared" si="155"/>
        <v>0</v>
      </c>
      <c r="X204" s="35"/>
      <c r="Y204" s="35"/>
      <c r="Z204" s="35"/>
      <c r="AA204" s="35"/>
      <c r="AB204" s="35"/>
    </row>
    <row r="205" spans="1:28" ht="30" x14ac:dyDescent="0.25">
      <c r="A205" s="21"/>
      <c r="B205" s="51" t="s">
        <v>411</v>
      </c>
      <c r="C205" s="17" t="s">
        <v>412</v>
      </c>
      <c r="D205" s="22">
        <f t="shared" ref="D205:O205" si="156">+D206</f>
        <v>309320000</v>
      </c>
      <c r="E205" s="22">
        <f t="shared" si="156"/>
        <v>0</v>
      </c>
      <c r="F205" s="22">
        <f t="shared" si="156"/>
        <v>0</v>
      </c>
      <c r="G205" s="22">
        <f t="shared" si="156"/>
        <v>309320000</v>
      </c>
      <c r="H205" s="22">
        <f t="shared" si="156"/>
        <v>0</v>
      </c>
      <c r="I205" s="22">
        <f t="shared" si="156"/>
        <v>309320000</v>
      </c>
      <c r="J205" s="22">
        <f t="shared" si="156"/>
        <v>0</v>
      </c>
      <c r="K205" s="22">
        <f t="shared" si="156"/>
        <v>52164244</v>
      </c>
      <c r="L205" s="22">
        <f t="shared" si="156"/>
        <v>257155756</v>
      </c>
      <c r="M205" s="22">
        <f t="shared" si="156"/>
        <v>0</v>
      </c>
      <c r="N205" s="22">
        <f t="shared" si="156"/>
        <v>52164244</v>
      </c>
      <c r="O205" s="22">
        <f t="shared" si="156"/>
        <v>0</v>
      </c>
      <c r="P205" s="62">
        <f t="shared" si="152"/>
        <v>16.86416785206259</v>
      </c>
      <c r="Q205" s="22">
        <f t="shared" ref="Q205:S205" si="157">+Q206</f>
        <v>0</v>
      </c>
      <c r="R205" s="22">
        <f t="shared" si="157"/>
        <v>52164244</v>
      </c>
      <c r="S205" s="22">
        <f t="shared" si="157"/>
        <v>0</v>
      </c>
      <c r="T205" s="62">
        <f t="shared" si="154"/>
        <v>16.86416785206259</v>
      </c>
      <c r="U205" s="22">
        <f t="shared" ref="U205:W205" si="158">+U206</f>
        <v>0</v>
      </c>
      <c r="V205" s="22">
        <f t="shared" si="158"/>
        <v>52164244</v>
      </c>
      <c r="W205" s="48">
        <f t="shared" si="158"/>
        <v>0</v>
      </c>
      <c r="X205" s="35"/>
      <c r="Y205" s="35"/>
      <c r="Z205" s="35"/>
      <c r="AA205" s="35"/>
      <c r="AB205" s="35"/>
    </row>
    <row r="206" spans="1:28" ht="60" x14ac:dyDescent="0.25">
      <c r="A206" s="21"/>
      <c r="B206" s="51" t="s">
        <v>413</v>
      </c>
      <c r="C206" s="17" t="s">
        <v>414</v>
      </c>
      <c r="D206" s="22">
        <f t="shared" ref="D206:O206" si="159">+D207</f>
        <v>309320000</v>
      </c>
      <c r="E206" s="22">
        <f t="shared" si="159"/>
        <v>0</v>
      </c>
      <c r="F206" s="22">
        <f t="shared" si="159"/>
        <v>0</v>
      </c>
      <c r="G206" s="22">
        <f t="shared" si="159"/>
        <v>309320000</v>
      </c>
      <c r="H206" s="22">
        <f t="shared" si="159"/>
        <v>0</v>
      </c>
      <c r="I206" s="22">
        <f t="shared" si="159"/>
        <v>309320000</v>
      </c>
      <c r="J206" s="22">
        <f t="shared" si="159"/>
        <v>0</v>
      </c>
      <c r="K206" s="22">
        <f t="shared" si="159"/>
        <v>52164244</v>
      </c>
      <c r="L206" s="22">
        <f t="shared" si="159"/>
        <v>257155756</v>
      </c>
      <c r="M206" s="22">
        <f t="shared" si="159"/>
        <v>0</v>
      </c>
      <c r="N206" s="22">
        <f t="shared" si="159"/>
        <v>52164244</v>
      </c>
      <c r="O206" s="22">
        <f t="shared" si="159"/>
        <v>0</v>
      </c>
      <c r="P206" s="62">
        <f t="shared" si="152"/>
        <v>16.86416785206259</v>
      </c>
      <c r="Q206" s="22">
        <f t="shared" ref="Q206:S206" si="160">+Q207</f>
        <v>0</v>
      </c>
      <c r="R206" s="22">
        <f t="shared" si="160"/>
        <v>52164244</v>
      </c>
      <c r="S206" s="22">
        <f t="shared" si="160"/>
        <v>0</v>
      </c>
      <c r="T206" s="62">
        <f t="shared" si="154"/>
        <v>16.86416785206259</v>
      </c>
      <c r="U206" s="22">
        <f t="shared" ref="U206:W206" si="161">+U207</f>
        <v>0</v>
      </c>
      <c r="V206" s="22">
        <f t="shared" si="161"/>
        <v>52164244</v>
      </c>
      <c r="W206" s="48">
        <f t="shared" si="161"/>
        <v>0</v>
      </c>
      <c r="X206" s="35"/>
      <c r="Y206" s="35"/>
      <c r="Z206" s="35"/>
      <c r="AA206" s="35"/>
      <c r="AB206" s="35"/>
    </row>
    <row r="207" spans="1:28" ht="45" x14ac:dyDescent="0.25">
      <c r="A207" s="21"/>
      <c r="B207" s="51" t="s">
        <v>415</v>
      </c>
      <c r="C207" s="17" t="s">
        <v>416</v>
      </c>
      <c r="D207" s="22">
        <f t="shared" ref="D207:O207" si="162">+D208+D209</f>
        <v>309320000</v>
      </c>
      <c r="E207" s="22">
        <f t="shared" si="162"/>
        <v>0</v>
      </c>
      <c r="F207" s="22">
        <f t="shared" si="162"/>
        <v>0</v>
      </c>
      <c r="G207" s="22">
        <f t="shared" si="162"/>
        <v>309320000</v>
      </c>
      <c r="H207" s="22">
        <f t="shared" si="162"/>
        <v>0</v>
      </c>
      <c r="I207" s="22">
        <f t="shared" si="162"/>
        <v>309320000</v>
      </c>
      <c r="J207" s="22">
        <f t="shared" si="162"/>
        <v>0</v>
      </c>
      <c r="K207" s="22">
        <f t="shared" si="162"/>
        <v>52164244</v>
      </c>
      <c r="L207" s="22">
        <f t="shared" si="162"/>
        <v>257155756</v>
      </c>
      <c r="M207" s="22">
        <f t="shared" si="162"/>
        <v>0</v>
      </c>
      <c r="N207" s="22">
        <f t="shared" si="162"/>
        <v>52164244</v>
      </c>
      <c r="O207" s="22">
        <f t="shared" si="162"/>
        <v>0</v>
      </c>
      <c r="P207" s="62">
        <f t="shared" si="152"/>
        <v>16.86416785206259</v>
      </c>
      <c r="Q207" s="22">
        <f t="shared" ref="Q207:S207" si="163">+Q208+Q209</f>
        <v>0</v>
      </c>
      <c r="R207" s="22">
        <f t="shared" si="163"/>
        <v>52164244</v>
      </c>
      <c r="S207" s="22">
        <f t="shared" si="163"/>
        <v>0</v>
      </c>
      <c r="T207" s="62">
        <f t="shared" si="154"/>
        <v>16.86416785206259</v>
      </c>
      <c r="U207" s="22">
        <f t="shared" ref="U207:W207" si="164">+U208+U209</f>
        <v>0</v>
      </c>
      <c r="V207" s="22">
        <f t="shared" si="164"/>
        <v>52164244</v>
      </c>
      <c r="W207" s="48">
        <f t="shared" si="164"/>
        <v>0</v>
      </c>
      <c r="X207" s="35"/>
      <c r="Y207" s="35"/>
      <c r="Z207" s="35"/>
      <c r="AA207" s="35"/>
      <c r="AB207" s="35"/>
    </row>
    <row r="208" spans="1:28" ht="45" x14ac:dyDescent="0.25">
      <c r="A208" s="23"/>
      <c r="B208" s="54" t="s">
        <v>417</v>
      </c>
      <c r="C208" s="18" t="s">
        <v>418</v>
      </c>
      <c r="D208" s="20">
        <v>169406000</v>
      </c>
      <c r="E208" s="20">
        <v>0</v>
      </c>
      <c r="F208" s="20">
        <v>0</v>
      </c>
      <c r="G208" s="20">
        <v>169406000</v>
      </c>
      <c r="H208" s="20">
        <v>0</v>
      </c>
      <c r="I208" s="20">
        <v>169406000</v>
      </c>
      <c r="J208" s="20">
        <v>0</v>
      </c>
      <c r="K208" s="20">
        <v>0</v>
      </c>
      <c r="L208" s="20">
        <v>169406000</v>
      </c>
      <c r="M208" s="20">
        <v>0</v>
      </c>
      <c r="N208" s="20">
        <v>0</v>
      </c>
      <c r="O208" s="20">
        <v>0</v>
      </c>
      <c r="P208" s="63">
        <v>0</v>
      </c>
      <c r="Q208" s="20">
        <v>0</v>
      </c>
      <c r="R208" s="20">
        <v>0</v>
      </c>
      <c r="S208" s="20">
        <v>0</v>
      </c>
      <c r="T208" s="63">
        <v>0</v>
      </c>
      <c r="U208" s="20">
        <v>0</v>
      </c>
      <c r="V208" s="20">
        <v>0</v>
      </c>
      <c r="W208" s="47">
        <v>0</v>
      </c>
      <c r="X208" s="31"/>
      <c r="Y208" s="31"/>
      <c r="Z208" s="31"/>
      <c r="AA208" s="31"/>
      <c r="AB208" s="31"/>
    </row>
    <row r="209" spans="1:28" ht="30" x14ac:dyDescent="0.25">
      <c r="A209" s="23"/>
      <c r="B209" s="54" t="s">
        <v>419</v>
      </c>
      <c r="C209" s="18" t="s">
        <v>420</v>
      </c>
      <c r="D209" s="20">
        <v>139914000</v>
      </c>
      <c r="E209" s="20">
        <v>0</v>
      </c>
      <c r="F209" s="20">
        <v>0</v>
      </c>
      <c r="G209" s="20">
        <v>139914000</v>
      </c>
      <c r="H209" s="20">
        <v>0</v>
      </c>
      <c r="I209" s="20">
        <v>139914000</v>
      </c>
      <c r="J209" s="20">
        <v>0</v>
      </c>
      <c r="K209" s="20">
        <v>52164244</v>
      </c>
      <c r="L209" s="20">
        <v>87749756</v>
      </c>
      <c r="M209" s="20">
        <v>0</v>
      </c>
      <c r="N209" s="20">
        <v>52164244</v>
      </c>
      <c r="O209" s="20">
        <v>0</v>
      </c>
      <c r="P209" s="63">
        <v>37.28</v>
      </c>
      <c r="Q209" s="20">
        <v>0</v>
      </c>
      <c r="R209" s="20">
        <v>52164244</v>
      </c>
      <c r="S209" s="20">
        <v>0</v>
      </c>
      <c r="T209" s="63">
        <v>37.28</v>
      </c>
      <c r="U209" s="20">
        <v>0</v>
      </c>
      <c r="V209" s="20">
        <v>52164244</v>
      </c>
      <c r="W209" s="47">
        <v>0</v>
      </c>
      <c r="X209" s="31"/>
      <c r="Y209" s="31"/>
      <c r="Z209" s="31"/>
      <c r="AA209" s="31"/>
      <c r="AB209" s="31"/>
    </row>
    <row r="210" spans="1:28" ht="15.75" customHeight="1" x14ac:dyDescent="0.25">
      <c r="A210" s="21"/>
      <c r="B210" s="51" t="s">
        <v>421</v>
      </c>
      <c r="C210" s="17" t="s">
        <v>422</v>
      </c>
      <c r="D210" s="22">
        <f t="shared" ref="D210:O210" si="165">+D211+D212</f>
        <v>72075000</v>
      </c>
      <c r="E210" s="22">
        <f t="shared" si="165"/>
        <v>0</v>
      </c>
      <c r="F210" s="22">
        <f t="shared" si="165"/>
        <v>-1931912</v>
      </c>
      <c r="G210" s="22">
        <f t="shared" si="165"/>
        <v>70143088</v>
      </c>
      <c r="H210" s="22">
        <f t="shared" si="165"/>
        <v>0</v>
      </c>
      <c r="I210" s="22">
        <f t="shared" si="165"/>
        <v>70143088</v>
      </c>
      <c r="J210" s="22">
        <f t="shared" si="165"/>
        <v>0</v>
      </c>
      <c r="K210" s="22">
        <f t="shared" si="165"/>
        <v>67166088</v>
      </c>
      <c r="L210" s="22">
        <f t="shared" si="165"/>
        <v>2977000</v>
      </c>
      <c r="M210" s="22">
        <f t="shared" si="165"/>
        <v>0</v>
      </c>
      <c r="N210" s="22">
        <f t="shared" si="165"/>
        <v>67166088</v>
      </c>
      <c r="O210" s="22">
        <f t="shared" si="165"/>
        <v>0</v>
      </c>
      <c r="P210" s="62">
        <f>N210/I210*100</f>
        <v>95.755818449281847</v>
      </c>
      <c r="Q210" s="22">
        <f t="shared" ref="Q210:S210" si="166">+Q211+Q212</f>
        <v>5348195</v>
      </c>
      <c r="R210" s="22">
        <f t="shared" si="166"/>
        <v>16063680</v>
      </c>
      <c r="S210" s="22">
        <f t="shared" si="166"/>
        <v>51102408</v>
      </c>
      <c r="T210" s="62">
        <f>(R210/I210)*100</f>
        <v>22.90130140834404</v>
      </c>
      <c r="U210" s="22">
        <f t="shared" ref="U210:W210" si="167">+U211+U212</f>
        <v>5348195</v>
      </c>
      <c r="V210" s="22">
        <f t="shared" si="167"/>
        <v>16063680</v>
      </c>
      <c r="W210" s="48">
        <f t="shared" si="167"/>
        <v>0</v>
      </c>
      <c r="X210" s="35"/>
      <c r="Y210" s="35"/>
      <c r="Z210" s="35"/>
      <c r="AA210" s="35"/>
      <c r="AB210" s="35"/>
    </row>
    <row r="211" spans="1:28" ht="60" x14ac:dyDescent="0.25">
      <c r="A211" s="23"/>
      <c r="B211" s="52" t="s">
        <v>423</v>
      </c>
      <c r="C211" s="18" t="s">
        <v>424</v>
      </c>
      <c r="D211" s="20">
        <v>70526000</v>
      </c>
      <c r="E211" s="20">
        <v>0</v>
      </c>
      <c r="F211" s="20">
        <v>-1931912</v>
      </c>
      <c r="G211" s="20">
        <v>68594088</v>
      </c>
      <c r="H211" s="20">
        <v>0</v>
      </c>
      <c r="I211" s="20">
        <v>68594088</v>
      </c>
      <c r="J211" s="20">
        <v>0</v>
      </c>
      <c r="K211" s="20">
        <v>67166088</v>
      </c>
      <c r="L211" s="20">
        <v>1428000</v>
      </c>
      <c r="M211" s="20">
        <v>0</v>
      </c>
      <c r="N211" s="20">
        <v>67166088</v>
      </c>
      <c r="O211" s="20">
        <v>0</v>
      </c>
      <c r="P211" s="63">
        <v>97.92</v>
      </c>
      <c r="Q211" s="20">
        <v>5348195</v>
      </c>
      <c r="R211" s="20">
        <v>16063680</v>
      </c>
      <c r="S211" s="20">
        <v>51102408</v>
      </c>
      <c r="T211" s="63">
        <v>23.42</v>
      </c>
      <c r="U211" s="20">
        <v>5348195</v>
      </c>
      <c r="V211" s="20">
        <v>16063680</v>
      </c>
      <c r="W211" s="47">
        <v>0</v>
      </c>
      <c r="X211" s="31"/>
      <c r="Y211" s="31"/>
      <c r="Z211" s="31"/>
      <c r="AA211" s="31"/>
      <c r="AB211" s="31"/>
    </row>
    <row r="212" spans="1:28" ht="45" x14ac:dyDescent="0.25">
      <c r="A212" s="23"/>
      <c r="B212" s="52" t="s">
        <v>425</v>
      </c>
      <c r="C212" s="18" t="s">
        <v>426</v>
      </c>
      <c r="D212" s="20">
        <v>1549000</v>
      </c>
      <c r="E212" s="20">
        <v>0</v>
      </c>
      <c r="F212" s="20">
        <v>0</v>
      </c>
      <c r="G212" s="20">
        <v>1549000</v>
      </c>
      <c r="H212" s="20">
        <v>0</v>
      </c>
      <c r="I212" s="20">
        <v>1549000</v>
      </c>
      <c r="J212" s="20">
        <v>0</v>
      </c>
      <c r="K212" s="20">
        <v>0</v>
      </c>
      <c r="L212" s="20">
        <v>1549000</v>
      </c>
      <c r="M212" s="20">
        <v>0</v>
      </c>
      <c r="N212" s="20">
        <v>0</v>
      </c>
      <c r="O212" s="20">
        <v>0</v>
      </c>
      <c r="P212" s="63">
        <v>0</v>
      </c>
      <c r="Q212" s="20">
        <v>0</v>
      </c>
      <c r="R212" s="20">
        <v>0</v>
      </c>
      <c r="S212" s="20">
        <v>0</v>
      </c>
      <c r="T212" s="63">
        <v>0</v>
      </c>
      <c r="U212" s="20">
        <v>0</v>
      </c>
      <c r="V212" s="20">
        <v>0</v>
      </c>
      <c r="W212" s="47">
        <v>0</v>
      </c>
      <c r="X212" s="31"/>
      <c r="Y212" s="31"/>
      <c r="Z212" s="31"/>
      <c r="AA212" s="31"/>
      <c r="AB212" s="31"/>
    </row>
    <row r="213" spans="1:28" ht="30" x14ac:dyDescent="0.25">
      <c r="A213" s="21"/>
      <c r="B213" s="50" t="s">
        <v>427</v>
      </c>
      <c r="C213" s="17" t="s">
        <v>428</v>
      </c>
      <c r="D213" s="22">
        <f t="shared" ref="D213:O213" si="168">+D214+D216+D221+D225+D229+D233+D236</f>
        <v>548018000</v>
      </c>
      <c r="E213" s="22">
        <f t="shared" si="168"/>
        <v>0</v>
      </c>
      <c r="F213" s="22">
        <f t="shared" si="168"/>
        <v>21202697</v>
      </c>
      <c r="G213" s="22">
        <f t="shared" si="168"/>
        <v>569220697</v>
      </c>
      <c r="H213" s="22">
        <f t="shared" si="168"/>
        <v>0</v>
      </c>
      <c r="I213" s="22">
        <f t="shared" si="168"/>
        <v>569220697</v>
      </c>
      <c r="J213" s="22">
        <f t="shared" si="168"/>
        <v>29423678</v>
      </c>
      <c r="K213" s="22">
        <f t="shared" si="168"/>
        <v>477305713</v>
      </c>
      <c r="L213" s="22">
        <f t="shared" si="168"/>
        <v>91914984</v>
      </c>
      <c r="M213" s="22">
        <f t="shared" si="168"/>
        <v>7194487</v>
      </c>
      <c r="N213" s="22">
        <f t="shared" si="168"/>
        <v>344596735</v>
      </c>
      <c r="O213" s="22">
        <f t="shared" si="168"/>
        <v>132708978</v>
      </c>
      <c r="P213" s="62">
        <f t="shared" ref="P213:P214" si="169">N213/I213*100</f>
        <v>60.538335449879121</v>
      </c>
      <c r="Q213" s="22">
        <f t="shared" ref="Q213:S213" si="170">+Q214+Q216+Q221+Q225+Q229+Q233+Q236</f>
        <v>46323905</v>
      </c>
      <c r="R213" s="22">
        <f t="shared" si="170"/>
        <v>128954228</v>
      </c>
      <c r="S213" s="22">
        <f t="shared" si="170"/>
        <v>215642507</v>
      </c>
      <c r="T213" s="62">
        <f t="shared" ref="T213:T214" si="171">(R213/I213)*100</f>
        <v>22.654521994656143</v>
      </c>
      <c r="U213" s="22">
        <f t="shared" ref="U213:W213" si="172">+U214+U216+U221+U225+U229+U233+U236</f>
        <v>46323905</v>
      </c>
      <c r="V213" s="22">
        <f t="shared" si="172"/>
        <v>128954228</v>
      </c>
      <c r="W213" s="48">
        <f t="shared" si="172"/>
        <v>0</v>
      </c>
      <c r="X213" s="35"/>
      <c r="Y213" s="35"/>
      <c r="Z213" s="35"/>
      <c r="AA213" s="35"/>
      <c r="AB213" s="35"/>
    </row>
    <row r="214" spans="1:28" ht="15.75" customHeight="1" x14ac:dyDescent="0.25">
      <c r="A214" s="21"/>
      <c r="B214" s="51" t="s">
        <v>429</v>
      </c>
      <c r="C214" s="17" t="s">
        <v>430</v>
      </c>
      <c r="D214" s="22">
        <f t="shared" ref="D214:O214" si="173">+D215</f>
        <v>3000000</v>
      </c>
      <c r="E214" s="22">
        <f t="shared" si="173"/>
        <v>0</v>
      </c>
      <c r="F214" s="22">
        <f t="shared" si="173"/>
        <v>0</v>
      </c>
      <c r="G214" s="22">
        <f t="shared" si="173"/>
        <v>3000000</v>
      </c>
      <c r="H214" s="22">
        <f t="shared" si="173"/>
        <v>0</v>
      </c>
      <c r="I214" s="22">
        <f t="shared" si="173"/>
        <v>3000000</v>
      </c>
      <c r="J214" s="22">
        <f t="shared" si="173"/>
        <v>0</v>
      </c>
      <c r="K214" s="22">
        <f t="shared" si="173"/>
        <v>3000000</v>
      </c>
      <c r="L214" s="22">
        <f t="shared" si="173"/>
        <v>0</v>
      </c>
      <c r="M214" s="22">
        <f t="shared" si="173"/>
        <v>0</v>
      </c>
      <c r="N214" s="22">
        <f t="shared" si="173"/>
        <v>810114</v>
      </c>
      <c r="O214" s="22">
        <f t="shared" si="173"/>
        <v>2189886</v>
      </c>
      <c r="P214" s="62">
        <f t="shared" si="169"/>
        <v>27.003799999999998</v>
      </c>
      <c r="Q214" s="22">
        <f t="shared" ref="Q214:S214" si="174">+Q215</f>
        <v>0</v>
      </c>
      <c r="R214" s="22">
        <f t="shared" si="174"/>
        <v>810114</v>
      </c>
      <c r="S214" s="22">
        <f t="shared" si="174"/>
        <v>0</v>
      </c>
      <c r="T214" s="62">
        <f t="shared" si="171"/>
        <v>27.003799999999998</v>
      </c>
      <c r="U214" s="22">
        <f t="shared" ref="U214:W214" si="175">+U215</f>
        <v>0</v>
      </c>
      <c r="V214" s="22">
        <f t="shared" si="175"/>
        <v>810114</v>
      </c>
      <c r="W214" s="48">
        <f t="shared" si="175"/>
        <v>0</v>
      </c>
      <c r="X214" s="35"/>
      <c r="Y214" s="35"/>
      <c r="Z214" s="35"/>
      <c r="AA214" s="35"/>
      <c r="AB214" s="35"/>
    </row>
    <row r="215" spans="1:28" ht="30" x14ac:dyDescent="0.25">
      <c r="A215" s="23"/>
      <c r="B215" s="54" t="s">
        <v>431</v>
      </c>
      <c r="C215" s="18" t="s">
        <v>432</v>
      </c>
      <c r="D215" s="20">
        <v>3000000</v>
      </c>
      <c r="E215" s="20">
        <v>0</v>
      </c>
      <c r="F215" s="20">
        <v>0</v>
      </c>
      <c r="G215" s="20">
        <v>3000000</v>
      </c>
      <c r="H215" s="20">
        <v>0</v>
      </c>
      <c r="I215" s="20">
        <v>3000000</v>
      </c>
      <c r="J215" s="20">
        <v>0</v>
      </c>
      <c r="K215" s="20">
        <v>3000000</v>
      </c>
      <c r="L215" s="20">
        <v>0</v>
      </c>
      <c r="M215" s="20">
        <v>0</v>
      </c>
      <c r="N215" s="20">
        <v>810114</v>
      </c>
      <c r="O215" s="20">
        <v>2189886</v>
      </c>
      <c r="P215" s="63">
        <v>27</v>
      </c>
      <c r="Q215" s="20">
        <v>0</v>
      </c>
      <c r="R215" s="20">
        <v>810114</v>
      </c>
      <c r="S215" s="20">
        <v>0</v>
      </c>
      <c r="T215" s="63">
        <v>27</v>
      </c>
      <c r="U215" s="20">
        <v>0</v>
      </c>
      <c r="V215" s="20">
        <v>810114</v>
      </c>
      <c r="W215" s="47">
        <v>0</v>
      </c>
      <c r="X215" s="31"/>
      <c r="Y215" s="31"/>
      <c r="Z215" s="31"/>
      <c r="AA215" s="31"/>
      <c r="AB215" s="31"/>
    </row>
    <row r="216" spans="1:28" ht="60" x14ac:dyDescent="0.25">
      <c r="A216" s="21"/>
      <c r="B216" s="51" t="s">
        <v>433</v>
      </c>
      <c r="C216" s="17" t="s">
        <v>434</v>
      </c>
      <c r="D216" s="22">
        <f t="shared" ref="D216:O216" si="176">+D217+D218+D219+D220</f>
        <v>118424000</v>
      </c>
      <c r="E216" s="22">
        <f t="shared" si="176"/>
        <v>0</v>
      </c>
      <c r="F216" s="22">
        <f t="shared" si="176"/>
        <v>-482819</v>
      </c>
      <c r="G216" s="22">
        <f t="shared" si="176"/>
        <v>117941181</v>
      </c>
      <c r="H216" s="22">
        <f t="shared" si="176"/>
        <v>0</v>
      </c>
      <c r="I216" s="22">
        <f t="shared" si="176"/>
        <v>117941181</v>
      </c>
      <c r="J216" s="22">
        <f t="shared" si="176"/>
        <v>0</v>
      </c>
      <c r="K216" s="22">
        <f t="shared" si="176"/>
        <v>104471427</v>
      </c>
      <c r="L216" s="22">
        <f t="shared" si="176"/>
        <v>13469754</v>
      </c>
      <c r="M216" s="22">
        <f t="shared" si="176"/>
        <v>0</v>
      </c>
      <c r="N216" s="22">
        <f t="shared" si="176"/>
        <v>104471427</v>
      </c>
      <c r="O216" s="22">
        <f t="shared" si="176"/>
        <v>0</v>
      </c>
      <c r="P216" s="62">
        <f>N216/I216*100</f>
        <v>88.579261386232858</v>
      </c>
      <c r="Q216" s="22">
        <f t="shared" ref="Q216:S216" si="177">+Q217+Q218+Q219+Q220</f>
        <v>9323428</v>
      </c>
      <c r="R216" s="22">
        <f t="shared" si="177"/>
        <v>29907387</v>
      </c>
      <c r="S216" s="22">
        <f t="shared" si="177"/>
        <v>74564040</v>
      </c>
      <c r="T216" s="62">
        <f>(R216/I216)*100</f>
        <v>25.3578832655576</v>
      </c>
      <c r="U216" s="22">
        <f t="shared" ref="U216:W216" si="178">+U217+U218+U219+U220</f>
        <v>9323428</v>
      </c>
      <c r="V216" s="22">
        <f t="shared" si="178"/>
        <v>29907387</v>
      </c>
      <c r="W216" s="48">
        <f t="shared" si="178"/>
        <v>0</v>
      </c>
      <c r="X216" s="35"/>
      <c r="Y216" s="35"/>
      <c r="Z216" s="35"/>
      <c r="AA216" s="35"/>
      <c r="AB216" s="35"/>
    </row>
    <row r="217" spans="1:28" ht="30" x14ac:dyDescent="0.25">
      <c r="A217" s="1"/>
      <c r="B217" s="52" t="s">
        <v>435</v>
      </c>
      <c r="C217" s="18" t="s">
        <v>436</v>
      </c>
      <c r="D217" s="20">
        <v>12000000</v>
      </c>
      <c r="E217" s="20">
        <v>0</v>
      </c>
      <c r="F217" s="20">
        <v>0</v>
      </c>
      <c r="G217" s="20">
        <v>12000000</v>
      </c>
      <c r="H217" s="20">
        <v>0</v>
      </c>
      <c r="I217" s="20">
        <v>12000000</v>
      </c>
      <c r="J217" s="20">
        <v>0</v>
      </c>
      <c r="K217" s="20">
        <v>0</v>
      </c>
      <c r="L217" s="20">
        <v>12000000</v>
      </c>
      <c r="M217" s="20">
        <v>0</v>
      </c>
      <c r="N217" s="20">
        <v>0</v>
      </c>
      <c r="O217" s="20">
        <v>0</v>
      </c>
      <c r="P217" s="63">
        <v>0</v>
      </c>
      <c r="Q217" s="20">
        <v>0</v>
      </c>
      <c r="R217" s="20">
        <v>0</v>
      </c>
      <c r="S217" s="20">
        <v>0</v>
      </c>
      <c r="T217" s="63">
        <v>0</v>
      </c>
      <c r="U217" s="20">
        <v>0</v>
      </c>
      <c r="V217" s="20">
        <v>0</v>
      </c>
      <c r="W217" s="47">
        <v>0</v>
      </c>
      <c r="X217" s="31"/>
      <c r="Y217" s="31"/>
      <c r="Z217" s="31"/>
      <c r="AA217" s="31"/>
      <c r="AB217" s="31"/>
    </row>
    <row r="218" spans="1:28" ht="45" x14ac:dyDescent="0.25">
      <c r="A218" s="23"/>
      <c r="B218" s="54" t="s">
        <v>437</v>
      </c>
      <c r="C218" s="18" t="s">
        <v>438</v>
      </c>
      <c r="D218" s="20">
        <v>80707000</v>
      </c>
      <c r="E218" s="20">
        <v>0</v>
      </c>
      <c r="F218" s="20">
        <v>-263887</v>
      </c>
      <c r="G218" s="20">
        <v>80443113</v>
      </c>
      <c r="H218" s="20">
        <v>0</v>
      </c>
      <c r="I218" s="20">
        <v>80443113</v>
      </c>
      <c r="J218" s="20">
        <v>0</v>
      </c>
      <c r="K218" s="20">
        <v>80443113</v>
      </c>
      <c r="L218" s="20">
        <v>0</v>
      </c>
      <c r="M218" s="20">
        <v>0</v>
      </c>
      <c r="N218" s="20">
        <v>80443113</v>
      </c>
      <c r="O218" s="20">
        <v>0</v>
      </c>
      <c r="P218" s="63">
        <v>100</v>
      </c>
      <c r="Q218" s="20">
        <v>9323428</v>
      </c>
      <c r="R218" s="20">
        <v>21816048</v>
      </c>
      <c r="S218" s="20">
        <v>58627065</v>
      </c>
      <c r="T218" s="63">
        <v>27.12</v>
      </c>
      <c r="U218" s="20">
        <v>9323428</v>
      </c>
      <c r="V218" s="20">
        <v>21816048</v>
      </c>
      <c r="W218" s="47">
        <v>0</v>
      </c>
      <c r="X218" s="31"/>
      <c r="Y218" s="31"/>
      <c r="Z218" s="31"/>
      <c r="AA218" s="31"/>
      <c r="AB218" s="31"/>
    </row>
    <row r="219" spans="1:28" ht="30" x14ac:dyDescent="0.25">
      <c r="A219" s="23"/>
      <c r="B219" s="52" t="s">
        <v>439</v>
      </c>
      <c r="C219" s="18" t="s">
        <v>440</v>
      </c>
      <c r="D219" s="20">
        <v>6175000</v>
      </c>
      <c r="E219" s="20">
        <v>0</v>
      </c>
      <c r="F219" s="20">
        <v>-218932</v>
      </c>
      <c r="G219" s="20">
        <v>5956068</v>
      </c>
      <c r="H219" s="20">
        <v>0</v>
      </c>
      <c r="I219" s="20">
        <v>5956068</v>
      </c>
      <c r="J219" s="20">
        <v>0</v>
      </c>
      <c r="K219" s="20">
        <v>5956068</v>
      </c>
      <c r="L219" s="20">
        <v>0</v>
      </c>
      <c r="M219" s="20">
        <v>0</v>
      </c>
      <c r="N219" s="20">
        <v>5956068</v>
      </c>
      <c r="O219" s="20">
        <v>0</v>
      </c>
      <c r="P219" s="63">
        <v>100</v>
      </c>
      <c r="Q219" s="20">
        <v>0</v>
      </c>
      <c r="R219" s="20">
        <v>496339</v>
      </c>
      <c r="S219" s="20">
        <v>5459729</v>
      </c>
      <c r="T219" s="63">
        <v>8.33</v>
      </c>
      <c r="U219" s="20">
        <v>0</v>
      </c>
      <c r="V219" s="20">
        <v>496339</v>
      </c>
      <c r="W219" s="47">
        <v>0</v>
      </c>
      <c r="X219" s="31"/>
      <c r="Y219" s="31"/>
      <c r="Z219" s="31"/>
      <c r="AA219" s="31"/>
      <c r="AB219" s="31"/>
    </row>
    <row r="220" spans="1:28" ht="30" x14ac:dyDescent="0.25">
      <c r="A220" s="23"/>
      <c r="B220" s="54" t="s">
        <v>441</v>
      </c>
      <c r="C220" s="18" t="s">
        <v>442</v>
      </c>
      <c r="D220" s="20">
        <v>19542000</v>
      </c>
      <c r="E220" s="20">
        <v>0</v>
      </c>
      <c r="F220" s="20">
        <v>0</v>
      </c>
      <c r="G220" s="20">
        <v>19542000</v>
      </c>
      <c r="H220" s="20">
        <v>0</v>
      </c>
      <c r="I220" s="20">
        <v>19542000</v>
      </c>
      <c r="J220" s="20">
        <v>0</v>
      </c>
      <c r="K220" s="20">
        <v>18072246</v>
      </c>
      <c r="L220" s="20">
        <v>1469754</v>
      </c>
      <c r="M220" s="20">
        <v>0</v>
      </c>
      <c r="N220" s="20">
        <v>18072246</v>
      </c>
      <c r="O220" s="20">
        <v>0</v>
      </c>
      <c r="P220" s="63">
        <v>92.48</v>
      </c>
      <c r="Q220" s="20">
        <v>0</v>
      </c>
      <c r="R220" s="20">
        <v>7595000</v>
      </c>
      <c r="S220" s="20">
        <v>10477246</v>
      </c>
      <c r="T220" s="63">
        <v>38.869999999999997</v>
      </c>
      <c r="U220" s="20">
        <v>0</v>
      </c>
      <c r="V220" s="20">
        <v>7595000</v>
      </c>
      <c r="W220" s="47">
        <v>0</v>
      </c>
      <c r="X220" s="31"/>
      <c r="Y220" s="31"/>
      <c r="Z220" s="31"/>
      <c r="AA220" s="31"/>
      <c r="AB220" s="31"/>
    </row>
    <row r="221" spans="1:28" ht="45" x14ac:dyDescent="0.25">
      <c r="A221" s="21"/>
      <c r="B221" s="50" t="s">
        <v>443</v>
      </c>
      <c r="C221" s="17" t="s">
        <v>444</v>
      </c>
      <c r="D221" s="22">
        <f t="shared" ref="D221:O221" si="179">+D222+D223+D224</f>
        <v>30346000</v>
      </c>
      <c r="E221" s="22">
        <f t="shared" si="179"/>
        <v>0</v>
      </c>
      <c r="F221" s="22">
        <f t="shared" si="179"/>
        <v>-454295</v>
      </c>
      <c r="G221" s="22">
        <f t="shared" si="179"/>
        <v>29891705</v>
      </c>
      <c r="H221" s="22">
        <f t="shared" si="179"/>
        <v>0</v>
      </c>
      <c r="I221" s="22">
        <f t="shared" si="179"/>
        <v>29891705</v>
      </c>
      <c r="J221" s="22">
        <f t="shared" si="179"/>
        <v>0</v>
      </c>
      <c r="K221" s="22">
        <f t="shared" si="179"/>
        <v>29891705</v>
      </c>
      <c r="L221" s="22">
        <f t="shared" si="179"/>
        <v>0</v>
      </c>
      <c r="M221" s="22">
        <f t="shared" si="179"/>
        <v>1051126</v>
      </c>
      <c r="N221" s="22">
        <f t="shared" si="179"/>
        <v>19586462</v>
      </c>
      <c r="O221" s="22">
        <f t="shared" si="179"/>
        <v>10305243</v>
      </c>
      <c r="P221" s="62">
        <f>N221/I221*100</f>
        <v>65.524740057484181</v>
      </c>
      <c r="Q221" s="22">
        <f t="shared" ref="Q221:S221" si="180">+Q222+Q223+Q224</f>
        <v>2176989</v>
      </c>
      <c r="R221" s="22">
        <f t="shared" si="180"/>
        <v>7076653</v>
      </c>
      <c r="S221" s="22">
        <f t="shared" si="180"/>
        <v>12509809</v>
      </c>
      <c r="T221" s="62">
        <f>(R221/I221)*100</f>
        <v>23.674303623697611</v>
      </c>
      <c r="U221" s="22">
        <f t="shared" ref="U221:W221" si="181">+U222+U223+U224</f>
        <v>2176989</v>
      </c>
      <c r="V221" s="22">
        <f t="shared" si="181"/>
        <v>7076653</v>
      </c>
      <c r="W221" s="48">
        <f t="shared" si="181"/>
        <v>0</v>
      </c>
      <c r="X221" s="35"/>
      <c r="Y221" s="35"/>
      <c r="Z221" s="35"/>
      <c r="AA221" s="35"/>
      <c r="AB221" s="35"/>
    </row>
    <row r="222" spans="1:28" ht="15.75" customHeight="1" x14ac:dyDescent="0.25">
      <c r="A222" s="23"/>
      <c r="B222" s="52" t="s">
        <v>445</v>
      </c>
      <c r="C222" s="18" t="s">
        <v>446</v>
      </c>
      <c r="D222" s="20">
        <v>6452000</v>
      </c>
      <c r="E222" s="20">
        <v>0</v>
      </c>
      <c r="F222" s="20">
        <v>0</v>
      </c>
      <c r="G222" s="20">
        <v>6452000</v>
      </c>
      <c r="H222" s="20">
        <v>0</v>
      </c>
      <c r="I222" s="20">
        <v>6452000</v>
      </c>
      <c r="J222" s="20">
        <v>0</v>
      </c>
      <c r="K222" s="20">
        <v>6452000</v>
      </c>
      <c r="L222" s="20">
        <v>0</v>
      </c>
      <c r="M222" s="20">
        <v>420846</v>
      </c>
      <c r="N222" s="20">
        <v>1683384</v>
      </c>
      <c r="O222" s="20">
        <v>4768616</v>
      </c>
      <c r="P222" s="63">
        <v>26.09</v>
      </c>
      <c r="Q222" s="20">
        <v>420846</v>
      </c>
      <c r="R222" s="20">
        <v>1683384</v>
      </c>
      <c r="S222" s="20">
        <v>0</v>
      </c>
      <c r="T222" s="63">
        <v>26.09</v>
      </c>
      <c r="U222" s="20">
        <v>420846</v>
      </c>
      <c r="V222" s="20">
        <v>1683384</v>
      </c>
      <c r="W222" s="47">
        <v>0</v>
      </c>
      <c r="X222" s="31"/>
      <c r="Y222" s="31"/>
      <c r="Z222" s="31"/>
      <c r="AA222" s="31"/>
      <c r="AB222" s="31"/>
    </row>
    <row r="223" spans="1:28" ht="15.75" customHeight="1" x14ac:dyDescent="0.25">
      <c r="A223" s="23"/>
      <c r="B223" s="52" t="s">
        <v>447</v>
      </c>
      <c r="C223" s="18" t="s">
        <v>448</v>
      </c>
      <c r="D223" s="20">
        <v>6575000</v>
      </c>
      <c r="E223" s="20">
        <v>0</v>
      </c>
      <c r="F223" s="20">
        <v>0</v>
      </c>
      <c r="G223" s="20">
        <v>6575000</v>
      </c>
      <c r="H223" s="20">
        <v>0</v>
      </c>
      <c r="I223" s="20">
        <v>6575000</v>
      </c>
      <c r="J223" s="20">
        <v>0</v>
      </c>
      <c r="K223" s="20">
        <v>6575000</v>
      </c>
      <c r="L223" s="20">
        <v>0</v>
      </c>
      <c r="M223" s="20">
        <v>259843</v>
      </c>
      <c r="N223" s="20">
        <v>1038373</v>
      </c>
      <c r="O223" s="20">
        <v>5536627</v>
      </c>
      <c r="P223" s="63">
        <v>15.79</v>
      </c>
      <c r="Q223" s="20">
        <v>259843</v>
      </c>
      <c r="R223" s="20">
        <v>1038373</v>
      </c>
      <c r="S223" s="20">
        <v>0</v>
      </c>
      <c r="T223" s="63">
        <v>15.79</v>
      </c>
      <c r="U223" s="20">
        <v>259843</v>
      </c>
      <c r="V223" s="20">
        <v>1038373</v>
      </c>
      <c r="W223" s="47">
        <v>0</v>
      </c>
      <c r="X223" s="31"/>
      <c r="Y223" s="31"/>
      <c r="Z223" s="31"/>
      <c r="AA223" s="31"/>
      <c r="AB223" s="31"/>
    </row>
    <row r="224" spans="1:28" ht="30" x14ac:dyDescent="0.25">
      <c r="A224" s="23"/>
      <c r="B224" s="52" t="s">
        <v>449</v>
      </c>
      <c r="C224" s="18" t="s">
        <v>450</v>
      </c>
      <c r="D224" s="20">
        <v>17319000</v>
      </c>
      <c r="E224" s="20">
        <v>0</v>
      </c>
      <c r="F224" s="20">
        <v>-454295</v>
      </c>
      <c r="G224" s="20">
        <v>16864705</v>
      </c>
      <c r="H224" s="20">
        <v>0</v>
      </c>
      <c r="I224" s="20">
        <v>16864705</v>
      </c>
      <c r="J224" s="20">
        <v>0</v>
      </c>
      <c r="K224" s="20">
        <v>16864705</v>
      </c>
      <c r="L224" s="20">
        <v>0</v>
      </c>
      <c r="M224" s="20">
        <v>370437</v>
      </c>
      <c r="N224" s="20">
        <v>16864705</v>
      </c>
      <c r="O224" s="20">
        <v>0</v>
      </c>
      <c r="P224" s="63">
        <v>100</v>
      </c>
      <c r="Q224" s="20">
        <v>1496300</v>
      </c>
      <c r="R224" s="20">
        <v>4354896</v>
      </c>
      <c r="S224" s="20">
        <v>12509809</v>
      </c>
      <c r="T224" s="63">
        <v>25.82</v>
      </c>
      <c r="U224" s="20">
        <v>1496300</v>
      </c>
      <c r="V224" s="20">
        <v>4354896</v>
      </c>
      <c r="W224" s="47">
        <v>0</v>
      </c>
      <c r="X224" s="31"/>
      <c r="Y224" s="31"/>
      <c r="Z224" s="31"/>
      <c r="AA224" s="31"/>
      <c r="AB224" s="31"/>
    </row>
    <row r="225" spans="1:28" ht="15.75" customHeight="1" x14ac:dyDescent="0.25">
      <c r="A225" s="21"/>
      <c r="B225" s="51" t="s">
        <v>451</v>
      </c>
      <c r="C225" s="17" t="s">
        <v>452</v>
      </c>
      <c r="D225" s="22">
        <f t="shared" ref="D225:O225" si="182">+D226+D227+D228</f>
        <v>276585000</v>
      </c>
      <c r="E225" s="22">
        <f t="shared" si="182"/>
        <v>0</v>
      </c>
      <c r="F225" s="22">
        <f t="shared" si="182"/>
        <v>22166478</v>
      </c>
      <c r="G225" s="22">
        <f t="shared" si="182"/>
        <v>298751478</v>
      </c>
      <c r="H225" s="22">
        <f t="shared" si="182"/>
        <v>0</v>
      </c>
      <c r="I225" s="22">
        <f t="shared" si="182"/>
        <v>298751478</v>
      </c>
      <c r="J225" s="22">
        <f t="shared" si="182"/>
        <v>29423678</v>
      </c>
      <c r="K225" s="22">
        <f t="shared" si="182"/>
        <v>220569248</v>
      </c>
      <c r="L225" s="22">
        <f t="shared" si="182"/>
        <v>78182230</v>
      </c>
      <c r="M225" s="22">
        <f t="shared" si="182"/>
        <v>752551</v>
      </c>
      <c r="N225" s="22">
        <f t="shared" si="182"/>
        <v>190822121</v>
      </c>
      <c r="O225" s="22">
        <f t="shared" si="182"/>
        <v>29747127</v>
      </c>
      <c r="P225" s="62">
        <f>N225/I225*100</f>
        <v>63.873197306826377</v>
      </c>
      <c r="Q225" s="22">
        <f t="shared" ref="Q225:S225" si="183">+Q226+Q227+Q228</f>
        <v>29432678</v>
      </c>
      <c r="R225" s="22">
        <f t="shared" si="183"/>
        <v>72308155</v>
      </c>
      <c r="S225" s="22">
        <f t="shared" si="183"/>
        <v>118513966</v>
      </c>
      <c r="T225" s="62">
        <f>(R225/I225)*100</f>
        <v>24.203446785960338</v>
      </c>
      <c r="U225" s="22">
        <f t="shared" ref="U225:W225" si="184">+U226+U227+U228</f>
        <v>29432678</v>
      </c>
      <c r="V225" s="22">
        <f t="shared" si="184"/>
        <v>72308155</v>
      </c>
      <c r="W225" s="48">
        <f t="shared" si="184"/>
        <v>0</v>
      </c>
      <c r="X225" s="35"/>
      <c r="Y225" s="35"/>
      <c r="Z225" s="35"/>
      <c r="AA225" s="35"/>
      <c r="AB225" s="35"/>
    </row>
    <row r="226" spans="1:28" ht="30" x14ac:dyDescent="0.25">
      <c r="A226" s="23"/>
      <c r="B226" s="52" t="s">
        <v>453</v>
      </c>
      <c r="C226" s="18" t="s">
        <v>454</v>
      </c>
      <c r="D226" s="20">
        <v>131408000</v>
      </c>
      <c r="E226" s="20">
        <v>0</v>
      </c>
      <c r="F226" s="20">
        <v>23000000</v>
      </c>
      <c r="G226" s="20">
        <v>154408000</v>
      </c>
      <c r="H226" s="20">
        <v>0</v>
      </c>
      <c r="I226" s="20">
        <v>154408000</v>
      </c>
      <c r="J226" s="20">
        <v>29258000</v>
      </c>
      <c r="K226" s="20">
        <v>154408000</v>
      </c>
      <c r="L226" s="20">
        <v>0</v>
      </c>
      <c r="M226" s="20">
        <v>0</v>
      </c>
      <c r="N226" s="20">
        <v>125150000</v>
      </c>
      <c r="O226" s="20">
        <v>29258000</v>
      </c>
      <c r="P226" s="63">
        <v>81.05</v>
      </c>
      <c r="Q226" s="20">
        <v>12754830</v>
      </c>
      <c r="R226" s="20">
        <v>42754830</v>
      </c>
      <c r="S226" s="20">
        <v>82395170</v>
      </c>
      <c r="T226" s="63">
        <v>27.69</v>
      </c>
      <c r="U226" s="20">
        <v>12754830</v>
      </c>
      <c r="V226" s="20">
        <v>42754830</v>
      </c>
      <c r="W226" s="47">
        <v>0</v>
      </c>
      <c r="X226" s="31"/>
      <c r="Y226" s="31"/>
      <c r="Z226" s="31"/>
      <c r="AA226" s="31"/>
      <c r="AB226" s="31"/>
    </row>
    <row r="227" spans="1:28" ht="15.75" customHeight="1" x14ac:dyDescent="0.25">
      <c r="A227" s="23"/>
      <c r="B227" s="52" t="s">
        <v>455</v>
      </c>
      <c r="C227" s="18" t="s">
        <v>456</v>
      </c>
      <c r="D227" s="20">
        <v>142229000</v>
      </c>
      <c r="E227" s="20">
        <v>0</v>
      </c>
      <c r="F227" s="20">
        <v>-999200</v>
      </c>
      <c r="G227" s="20">
        <v>141229800</v>
      </c>
      <c r="H227" s="20">
        <v>0</v>
      </c>
      <c r="I227" s="20">
        <v>141229800</v>
      </c>
      <c r="J227" s="20">
        <v>0</v>
      </c>
      <c r="K227" s="20">
        <v>63047570</v>
      </c>
      <c r="L227" s="20">
        <v>78182230</v>
      </c>
      <c r="M227" s="20">
        <v>752551</v>
      </c>
      <c r="N227" s="20">
        <v>62724121</v>
      </c>
      <c r="O227" s="20">
        <v>323449</v>
      </c>
      <c r="P227" s="63">
        <v>44.41</v>
      </c>
      <c r="Q227" s="20">
        <v>16677848</v>
      </c>
      <c r="R227" s="20">
        <v>26633325</v>
      </c>
      <c r="S227" s="20">
        <v>36090796</v>
      </c>
      <c r="T227" s="63">
        <v>18.86</v>
      </c>
      <c r="U227" s="20">
        <v>16677848</v>
      </c>
      <c r="V227" s="20">
        <v>26633325</v>
      </c>
      <c r="W227" s="47">
        <v>0</v>
      </c>
      <c r="X227" s="31"/>
      <c r="Y227" s="31"/>
      <c r="Z227" s="31"/>
      <c r="AA227" s="31"/>
      <c r="AB227" s="31"/>
    </row>
    <row r="228" spans="1:28" ht="30" x14ac:dyDescent="0.25">
      <c r="A228" s="23"/>
      <c r="B228" s="54" t="s">
        <v>457</v>
      </c>
      <c r="C228" s="18" t="s">
        <v>458</v>
      </c>
      <c r="D228" s="20">
        <v>2948000</v>
      </c>
      <c r="E228" s="20">
        <v>0</v>
      </c>
      <c r="F228" s="20">
        <v>165678</v>
      </c>
      <c r="G228" s="20">
        <v>3113678</v>
      </c>
      <c r="H228" s="20">
        <v>0</v>
      </c>
      <c r="I228" s="20">
        <v>3113678</v>
      </c>
      <c r="J228" s="20">
        <v>165678</v>
      </c>
      <c r="K228" s="20">
        <v>3113678</v>
      </c>
      <c r="L228" s="20">
        <v>0</v>
      </c>
      <c r="M228" s="20">
        <v>0</v>
      </c>
      <c r="N228" s="20">
        <v>2948000</v>
      </c>
      <c r="O228" s="20">
        <v>165678</v>
      </c>
      <c r="P228" s="63">
        <v>94.68</v>
      </c>
      <c r="Q228" s="20">
        <v>0</v>
      </c>
      <c r="R228" s="20">
        <v>2920000</v>
      </c>
      <c r="S228" s="20">
        <v>28000</v>
      </c>
      <c r="T228" s="63">
        <v>93.78</v>
      </c>
      <c r="U228" s="20">
        <v>0</v>
      </c>
      <c r="V228" s="20">
        <v>2920000</v>
      </c>
      <c r="W228" s="47">
        <v>0</v>
      </c>
      <c r="X228" s="31"/>
      <c r="Y228" s="31"/>
      <c r="Z228" s="31"/>
      <c r="AA228" s="31"/>
      <c r="AB228" s="31"/>
    </row>
    <row r="229" spans="1:28" ht="60" x14ac:dyDescent="0.25">
      <c r="A229" s="21"/>
      <c r="B229" s="51" t="s">
        <v>459</v>
      </c>
      <c r="C229" s="17" t="s">
        <v>460</v>
      </c>
      <c r="D229" s="22">
        <f t="shared" ref="D229:O229" si="185">+D230+D231+D232</f>
        <v>103757000</v>
      </c>
      <c r="E229" s="22">
        <f t="shared" si="185"/>
        <v>0</v>
      </c>
      <c r="F229" s="22">
        <f t="shared" si="185"/>
        <v>0</v>
      </c>
      <c r="G229" s="22">
        <f t="shared" si="185"/>
        <v>103757000</v>
      </c>
      <c r="H229" s="22">
        <f t="shared" si="185"/>
        <v>0</v>
      </c>
      <c r="I229" s="22">
        <f t="shared" si="185"/>
        <v>103757000</v>
      </c>
      <c r="J229" s="22">
        <f t="shared" si="185"/>
        <v>0</v>
      </c>
      <c r="K229" s="22">
        <f t="shared" si="185"/>
        <v>103757000</v>
      </c>
      <c r="L229" s="22">
        <f t="shared" si="185"/>
        <v>0</v>
      </c>
      <c r="M229" s="22">
        <f t="shared" si="185"/>
        <v>5390810</v>
      </c>
      <c r="N229" s="22">
        <f t="shared" si="185"/>
        <v>18024278</v>
      </c>
      <c r="O229" s="22">
        <f t="shared" si="185"/>
        <v>85732722</v>
      </c>
      <c r="P229" s="62">
        <f>N229/I229*100</f>
        <v>17.371626010775177</v>
      </c>
      <c r="Q229" s="22">
        <f t="shared" ref="Q229:S229" si="186">+Q230+Q231+Q232</f>
        <v>5390810</v>
      </c>
      <c r="R229" s="22">
        <f t="shared" si="186"/>
        <v>18024278</v>
      </c>
      <c r="S229" s="22">
        <f t="shared" si="186"/>
        <v>0</v>
      </c>
      <c r="T229" s="62">
        <f>(R229/I229)*100</f>
        <v>17.371626010775177</v>
      </c>
      <c r="U229" s="22">
        <f t="shared" ref="U229:W229" si="187">+U230+U231+U232</f>
        <v>5390810</v>
      </c>
      <c r="V229" s="22">
        <f t="shared" si="187"/>
        <v>18024278</v>
      </c>
      <c r="W229" s="48">
        <f t="shared" si="187"/>
        <v>0</v>
      </c>
      <c r="X229" s="35"/>
      <c r="Y229" s="35"/>
      <c r="Z229" s="35"/>
      <c r="AA229" s="35"/>
      <c r="AB229" s="35"/>
    </row>
    <row r="230" spans="1:28" ht="30" x14ac:dyDescent="0.25">
      <c r="A230" s="23"/>
      <c r="B230" s="54" t="s">
        <v>461</v>
      </c>
      <c r="C230" s="18" t="s">
        <v>462</v>
      </c>
      <c r="D230" s="20">
        <v>86016000</v>
      </c>
      <c r="E230" s="20">
        <v>0</v>
      </c>
      <c r="F230" s="20">
        <v>0</v>
      </c>
      <c r="G230" s="20">
        <v>86016000</v>
      </c>
      <c r="H230" s="20">
        <v>0</v>
      </c>
      <c r="I230" s="20">
        <v>86016000</v>
      </c>
      <c r="J230" s="20">
        <v>0</v>
      </c>
      <c r="K230" s="20">
        <v>86016000</v>
      </c>
      <c r="L230" s="20">
        <v>0</v>
      </c>
      <c r="M230" s="20">
        <v>4339520</v>
      </c>
      <c r="N230" s="20">
        <v>14684990</v>
      </c>
      <c r="O230" s="20">
        <v>71331010</v>
      </c>
      <c r="P230" s="63">
        <v>17.07</v>
      </c>
      <c r="Q230" s="20">
        <v>4339520</v>
      </c>
      <c r="R230" s="20">
        <v>14684990</v>
      </c>
      <c r="S230" s="20">
        <v>0</v>
      </c>
      <c r="T230" s="63">
        <v>17.07</v>
      </c>
      <c r="U230" s="20">
        <v>4339520</v>
      </c>
      <c r="V230" s="20">
        <v>14684990</v>
      </c>
      <c r="W230" s="47">
        <v>0</v>
      </c>
      <c r="X230" s="31"/>
      <c r="Y230" s="31"/>
      <c r="Z230" s="31"/>
      <c r="AA230" s="31"/>
      <c r="AB230" s="31"/>
    </row>
    <row r="231" spans="1:28" ht="30" x14ac:dyDescent="0.25">
      <c r="A231" s="23"/>
      <c r="B231" s="54" t="s">
        <v>463</v>
      </c>
      <c r="C231" s="18" t="s">
        <v>464</v>
      </c>
      <c r="D231" s="20">
        <v>1613000</v>
      </c>
      <c r="E231" s="20">
        <v>0</v>
      </c>
      <c r="F231" s="20">
        <v>0</v>
      </c>
      <c r="G231" s="20">
        <v>1613000</v>
      </c>
      <c r="H231" s="20">
        <v>0</v>
      </c>
      <c r="I231" s="20">
        <v>1613000</v>
      </c>
      <c r="J231" s="20">
        <v>0</v>
      </c>
      <c r="K231" s="20">
        <v>1613000</v>
      </c>
      <c r="L231" s="20">
        <v>0</v>
      </c>
      <c r="M231" s="20">
        <v>58090</v>
      </c>
      <c r="N231" s="20">
        <v>237250</v>
      </c>
      <c r="O231" s="20">
        <v>1375750</v>
      </c>
      <c r="P231" s="63">
        <v>14.71</v>
      </c>
      <c r="Q231" s="20">
        <v>58090</v>
      </c>
      <c r="R231" s="20">
        <v>237250</v>
      </c>
      <c r="S231" s="20">
        <v>0</v>
      </c>
      <c r="T231" s="63">
        <v>14.71</v>
      </c>
      <c r="U231" s="20">
        <v>58090</v>
      </c>
      <c r="V231" s="20">
        <v>237250</v>
      </c>
      <c r="W231" s="47">
        <v>0</v>
      </c>
      <c r="X231" s="31"/>
      <c r="Y231" s="31"/>
      <c r="Z231" s="31"/>
      <c r="AA231" s="31"/>
      <c r="AB231" s="31"/>
    </row>
    <row r="232" spans="1:28" ht="30" x14ac:dyDescent="0.25">
      <c r="A232" s="23"/>
      <c r="B232" s="54" t="s">
        <v>465</v>
      </c>
      <c r="C232" s="18" t="s">
        <v>466</v>
      </c>
      <c r="D232" s="20">
        <v>16128000</v>
      </c>
      <c r="E232" s="20">
        <v>0</v>
      </c>
      <c r="F232" s="20">
        <v>0</v>
      </c>
      <c r="G232" s="20">
        <v>16128000</v>
      </c>
      <c r="H232" s="20">
        <v>0</v>
      </c>
      <c r="I232" s="20">
        <v>16128000</v>
      </c>
      <c r="J232" s="20">
        <v>0</v>
      </c>
      <c r="K232" s="20">
        <v>16128000</v>
      </c>
      <c r="L232" s="20">
        <v>0</v>
      </c>
      <c r="M232" s="20">
        <v>993200</v>
      </c>
      <c r="N232" s="20">
        <v>3102038</v>
      </c>
      <c r="O232" s="20">
        <v>13025962</v>
      </c>
      <c r="P232" s="63">
        <v>19.23</v>
      </c>
      <c r="Q232" s="20">
        <v>993200</v>
      </c>
      <c r="R232" s="20">
        <v>3102038</v>
      </c>
      <c r="S232" s="20">
        <v>0</v>
      </c>
      <c r="T232" s="63">
        <v>19.23</v>
      </c>
      <c r="U232" s="20">
        <v>993200</v>
      </c>
      <c r="V232" s="20">
        <v>3102038</v>
      </c>
      <c r="W232" s="47">
        <v>0</v>
      </c>
      <c r="X232" s="31"/>
      <c r="Y232" s="31"/>
      <c r="Z232" s="31"/>
      <c r="AA232" s="31"/>
      <c r="AB232" s="31"/>
    </row>
    <row r="233" spans="1:28" ht="45" x14ac:dyDescent="0.25">
      <c r="A233" s="21"/>
      <c r="B233" s="50" t="s">
        <v>467</v>
      </c>
      <c r="C233" s="17" t="s">
        <v>468</v>
      </c>
      <c r="D233" s="22">
        <f t="shared" ref="D233:O233" si="188">+D234+D235</f>
        <v>15106000</v>
      </c>
      <c r="E233" s="22">
        <f t="shared" si="188"/>
        <v>0</v>
      </c>
      <c r="F233" s="22">
        <f t="shared" si="188"/>
        <v>-26667</v>
      </c>
      <c r="G233" s="22">
        <f t="shared" si="188"/>
        <v>15079333</v>
      </c>
      <c r="H233" s="22">
        <f t="shared" si="188"/>
        <v>0</v>
      </c>
      <c r="I233" s="22">
        <f t="shared" si="188"/>
        <v>15079333</v>
      </c>
      <c r="J233" s="22">
        <f t="shared" si="188"/>
        <v>0</v>
      </c>
      <c r="K233" s="22">
        <f t="shared" si="188"/>
        <v>14816333</v>
      </c>
      <c r="L233" s="22">
        <f t="shared" si="188"/>
        <v>263000</v>
      </c>
      <c r="M233" s="22">
        <f t="shared" si="188"/>
        <v>0</v>
      </c>
      <c r="N233" s="22">
        <f t="shared" si="188"/>
        <v>10516333</v>
      </c>
      <c r="O233" s="22">
        <f t="shared" si="188"/>
        <v>4300000</v>
      </c>
      <c r="P233" s="62">
        <f>N233/I233*100</f>
        <v>69.740040889076454</v>
      </c>
      <c r="Q233" s="22">
        <f t="shared" ref="Q233:S233" si="189">+Q234+Q235</f>
        <v>0</v>
      </c>
      <c r="R233" s="22">
        <f t="shared" si="189"/>
        <v>461641</v>
      </c>
      <c r="S233" s="22">
        <f t="shared" si="189"/>
        <v>10054692</v>
      </c>
      <c r="T233" s="62">
        <f>(R233/I233)*100</f>
        <v>3.0614152496002309</v>
      </c>
      <c r="U233" s="22">
        <f t="shared" ref="U233:W233" si="190">+U234+U235</f>
        <v>0</v>
      </c>
      <c r="V233" s="22">
        <f t="shared" si="190"/>
        <v>461641</v>
      </c>
      <c r="W233" s="48">
        <f t="shared" si="190"/>
        <v>0</v>
      </c>
      <c r="X233" s="35"/>
      <c r="Y233" s="35"/>
      <c r="Z233" s="35"/>
      <c r="AA233" s="35"/>
      <c r="AB233" s="35"/>
    </row>
    <row r="234" spans="1:28" ht="45" x14ac:dyDescent="0.25">
      <c r="A234" s="23"/>
      <c r="B234" s="54" t="s">
        <v>469</v>
      </c>
      <c r="C234" s="18" t="s">
        <v>470</v>
      </c>
      <c r="D234" s="20">
        <v>11806000</v>
      </c>
      <c r="E234" s="20">
        <v>0</v>
      </c>
      <c r="F234" s="20">
        <v>-26667</v>
      </c>
      <c r="G234" s="20">
        <v>11779333</v>
      </c>
      <c r="H234" s="20">
        <v>0</v>
      </c>
      <c r="I234" s="20">
        <v>11779333</v>
      </c>
      <c r="J234" s="20">
        <v>0</v>
      </c>
      <c r="K234" s="20">
        <v>11516333</v>
      </c>
      <c r="L234" s="20">
        <v>263000</v>
      </c>
      <c r="M234" s="20">
        <v>0</v>
      </c>
      <c r="N234" s="20">
        <v>10516333</v>
      </c>
      <c r="O234" s="20">
        <v>1000000</v>
      </c>
      <c r="P234" s="63">
        <v>89.28</v>
      </c>
      <c r="Q234" s="20">
        <v>0</v>
      </c>
      <c r="R234" s="20">
        <v>461641</v>
      </c>
      <c r="S234" s="20">
        <v>10054692</v>
      </c>
      <c r="T234" s="63">
        <v>3.92</v>
      </c>
      <c r="U234" s="20">
        <v>0</v>
      </c>
      <c r="V234" s="20">
        <v>461641</v>
      </c>
      <c r="W234" s="47">
        <v>0</v>
      </c>
      <c r="X234" s="31"/>
      <c r="Y234" s="31"/>
      <c r="Z234" s="31"/>
      <c r="AA234" s="31"/>
      <c r="AB234" s="31"/>
    </row>
    <row r="235" spans="1:28" ht="45" x14ac:dyDescent="0.25">
      <c r="A235" s="23"/>
      <c r="B235" s="54" t="s">
        <v>471</v>
      </c>
      <c r="C235" s="18" t="s">
        <v>472</v>
      </c>
      <c r="D235" s="20">
        <v>3300000</v>
      </c>
      <c r="E235" s="20">
        <v>0</v>
      </c>
      <c r="F235" s="20">
        <v>0</v>
      </c>
      <c r="G235" s="20">
        <v>3300000</v>
      </c>
      <c r="H235" s="20">
        <v>0</v>
      </c>
      <c r="I235" s="20">
        <v>3300000</v>
      </c>
      <c r="J235" s="20">
        <v>0</v>
      </c>
      <c r="K235" s="20">
        <v>3300000</v>
      </c>
      <c r="L235" s="20">
        <v>0</v>
      </c>
      <c r="M235" s="20">
        <v>0</v>
      </c>
      <c r="N235" s="20">
        <v>0</v>
      </c>
      <c r="O235" s="20">
        <v>3300000</v>
      </c>
      <c r="P235" s="63">
        <v>0</v>
      </c>
      <c r="Q235" s="20">
        <v>0</v>
      </c>
      <c r="R235" s="20">
        <v>0</v>
      </c>
      <c r="S235" s="20">
        <v>0</v>
      </c>
      <c r="T235" s="63">
        <v>0</v>
      </c>
      <c r="U235" s="20">
        <v>0</v>
      </c>
      <c r="V235" s="20">
        <v>0</v>
      </c>
      <c r="W235" s="47">
        <v>0</v>
      </c>
      <c r="X235" s="31"/>
      <c r="Y235" s="31"/>
      <c r="Z235" s="31"/>
      <c r="AA235" s="31"/>
      <c r="AB235" s="31"/>
    </row>
    <row r="236" spans="1:28" ht="45" x14ac:dyDescent="0.25">
      <c r="A236" s="21"/>
      <c r="B236" s="51" t="s">
        <v>473</v>
      </c>
      <c r="C236" s="17" t="s">
        <v>474</v>
      </c>
      <c r="D236" s="22">
        <f t="shared" ref="D236:O236" si="191">+D237</f>
        <v>800000</v>
      </c>
      <c r="E236" s="22">
        <f t="shared" si="191"/>
        <v>0</v>
      </c>
      <c r="F236" s="22">
        <f t="shared" si="191"/>
        <v>0</v>
      </c>
      <c r="G236" s="22">
        <f t="shared" si="191"/>
        <v>800000</v>
      </c>
      <c r="H236" s="22">
        <f t="shared" si="191"/>
        <v>0</v>
      </c>
      <c r="I236" s="22">
        <f t="shared" si="191"/>
        <v>800000</v>
      </c>
      <c r="J236" s="22">
        <f t="shared" si="191"/>
        <v>0</v>
      </c>
      <c r="K236" s="22">
        <f t="shared" si="191"/>
        <v>800000</v>
      </c>
      <c r="L236" s="22">
        <f t="shared" si="191"/>
        <v>0</v>
      </c>
      <c r="M236" s="22">
        <f t="shared" si="191"/>
        <v>0</v>
      </c>
      <c r="N236" s="22">
        <f t="shared" si="191"/>
        <v>366000</v>
      </c>
      <c r="O236" s="22">
        <f t="shared" si="191"/>
        <v>434000</v>
      </c>
      <c r="P236" s="62">
        <f>N236/I236*100</f>
        <v>45.75</v>
      </c>
      <c r="Q236" s="22">
        <f t="shared" ref="Q236:S236" si="192">+Q237</f>
        <v>0</v>
      </c>
      <c r="R236" s="22">
        <f t="shared" si="192"/>
        <v>366000</v>
      </c>
      <c r="S236" s="22">
        <f t="shared" si="192"/>
        <v>0</v>
      </c>
      <c r="T236" s="62">
        <f>(R236/I236)*100</f>
        <v>45.75</v>
      </c>
      <c r="U236" s="22">
        <f t="shared" ref="U236:W236" si="193">+U237</f>
        <v>0</v>
      </c>
      <c r="V236" s="22">
        <f t="shared" si="193"/>
        <v>366000</v>
      </c>
      <c r="W236" s="48">
        <f t="shared" si="193"/>
        <v>0</v>
      </c>
      <c r="X236" s="35"/>
      <c r="Y236" s="35"/>
      <c r="Z236" s="35"/>
      <c r="AA236" s="35"/>
      <c r="AB236" s="35"/>
    </row>
    <row r="237" spans="1:28" ht="30" x14ac:dyDescent="0.25">
      <c r="A237" s="23"/>
      <c r="B237" s="52" t="s">
        <v>475</v>
      </c>
      <c r="C237" s="18" t="s">
        <v>476</v>
      </c>
      <c r="D237" s="20">
        <v>800000</v>
      </c>
      <c r="E237" s="20">
        <v>0</v>
      </c>
      <c r="F237" s="20">
        <v>0</v>
      </c>
      <c r="G237" s="20">
        <v>800000</v>
      </c>
      <c r="H237" s="20">
        <v>0</v>
      </c>
      <c r="I237" s="20">
        <v>800000</v>
      </c>
      <c r="J237" s="20">
        <v>0</v>
      </c>
      <c r="K237" s="20">
        <v>800000</v>
      </c>
      <c r="L237" s="20">
        <v>0</v>
      </c>
      <c r="M237" s="20">
        <v>0</v>
      </c>
      <c r="N237" s="20">
        <v>366000</v>
      </c>
      <c r="O237" s="20">
        <v>434000</v>
      </c>
      <c r="P237" s="63">
        <v>45.75</v>
      </c>
      <c r="Q237" s="20">
        <v>0</v>
      </c>
      <c r="R237" s="20">
        <v>366000</v>
      </c>
      <c r="S237" s="20">
        <v>0</v>
      </c>
      <c r="T237" s="63">
        <v>45.75</v>
      </c>
      <c r="U237" s="20">
        <v>0</v>
      </c>
      <c r="V237" s="20">
        <v>366000</v>
      </c>
      <c r="W237" s="47">
        <v>0</v>
      </c>
      <c r="X237" s="31"/>
      <c r="Y237" s="31"/>
      <c r="Z237" s="31"/>
      <c r="AA237" s="31"/>
      <c r="AB237" s="31"/>
    </row>
    <row r="238" spans="1:28" ht="30" x14ac:dyDescent="0.25">
      <c r="A238" s="21"/>
      <c r="B238" s="50" t="s">
        <v>477</v>
      </c>
      <c r="C238" s="17" t="s">
        <v>478</v>
      </c>
      <c r="D238" s="22">
        <f t="shared" ref="D238:O238" si="194">+D239+D241+D243+D245</f>
        <v>138803000</v>
      </c>
      <c r="E238" s="22">
        <f t="shared" si="194"/>
        <v>0</v>
      </c>
      <c r="F238" s="22">
        <f t="shared" si="194"/>
        <v>-1549301</v>
      </c>
      <c r="G238" s="22">
        <f t="shared" si="194"/>
        <v>137253699</v>
      </c>
      <c r="H238" s="22">
        <f t="shared" si="194"/>
        <v>0</v>
      </c>
      <c r="I238" s="22">
        <f t="shared" si="194"/>
        <v>137253699</v>
      </c>
      <c r="J238" s="22">
        <f t="shared" si="194"/>
        <v>6784858</v>
      </c>
      <c r="K238" s="22">
        <f t="shared" si="194"/>
        <v>137253699</v>
      </c>
      <c r="L238" s="22">
        <f t="shared" si="194"/>
        <v>0</v>
      </c>
      <c r="M238" s="22">
        <f t="shared" si="194"/>
        <v>131230</v>
      </c>
      <c r="N238" s="22">
        <f t="shared" si="194"/>
        <v>122284181</v>
      </c>
      <c r="O238" s="22">
        <f t="shared" si="194"/>
        <v>14969518</v>
      </c>
      <c r="P238" s="62">
        <f t="shared" ref="P238:P239" si="195">N238/I238*100</f>
        <v>89.093541296836008</v>
      </c>
      <c r="Q238" s="22">
        <f t="shared" ref="Q238:S238" si="196">+Q239+Q241+Q243+Q245</f>
        <v>131230</v>
      </c>
      <c r="R238" s="22">
        <f t="shared" si="196"/>
        <v>16837660</v>
      </c>
      <c r="S238" s="22">
        <f t="shared" si="196"/>
        <v>105446521</v>
      </c>
      <c r="T238" s="62">
        <f t="shared" ref="T238:T239" si="197">(R238/I238)*100</f>
        <v>12.26754551802644</v>
      </c>
      <c r="U238" s="22">
        <f t="shared" ref="U238:W238" si="198">+U239+U241+U243+U245</f>
        <v>131230</v>
      </c>
      <c r="V238" s="22">
        <f t="shared" si="198"/>
        <v>16837660</v>
      </c>
      <c r="W238" s="48">
        <f t="shared" si="198"/>
        <v>0</v>
      </c>
      <c r="X238" s="35"/>
      <c r="Y238" s="35"/>
      <c r="Z238" s="35"/>
      <c r="AA238" s="35"/>
      <c r="AB238" s="35"/>
    </row>
    <row r="239" spans="1:28" ht="15.75" customHeight="1" x14ac:dyDescent="0.25">
      <c r="A239" s="21"/>
      <c r="B239" s="51" t="s">
        <v>479</v>
      </c>
      <c r="C239" s="17" t="s">
        <v>480</v>
      </c>
      <c r="D239" s="22">
        <f t="shared" ref="D239:O239" si="199">+D240</f>
        <v>43244000</v>
      </c>
      <c r="E239" s="22">
        <f t="shared" si="199"/>
        <v>0</v>
      </c>
      <c r="F239" s="22">
        <f t="shared" si="199"/>
        <v>2430313</v>
      </c>
      <c r="G239" s="22">
        <f t="shared" si="199"/>
        <v>45674313</v>
      </c>
      <c r="H239" s="22">
        <f t="shared" si="199"/>
        <v>0</v>
      </c>
      <c r="I239" s="22">
        <f t="shared" si="199"/>
        <v>45674313</v>
      </c>
      <c r="J239" s="22">
        <f t="shared" si="199"/>
        <v>2430313</v>
      </c>
      <c r="K239" s="22">
        <f t="shared" si="199"/>
        <v>45674313</v>
      </c>
      <c r="L239" s="22">
        <f t="shared" si="199"/>
        <v>0</v>
      </c>
      <c r="M239" s="22">
        <f t="shared" si="199"/>
        <v>0</v>
      </c>
      <c r="N239" s="22">
        <f t="shared" si="199"/>
        <v>43244000</v>
      </c>
      <c r="O239" s="22">
        <f t="shared" si="199"/>
        <v>2430313</v>
      </c>
      <c r="P239" s="62">
        <f t="shared" si="195"/>
        <v>94.67903764639</v>
      </c>
      <c r="Q239" s="22">
        <f t="shared" ref="Q239:S239" si="200">+Q240</f>
        <v>0</v>
      </c>
      <c r="R239" s="22">
        <f t="shared" si="200"/>
        <v>0</v>
      </c>
      <c r="S239" s="22">
        <f t="shared" si="200"/>
        <v>43244000</v>
      </c>
      <c r="T239" s="62">
        <f t="shared" si="197"/>
        <v>0</v>
      </c>
      <c r="U239" s="22">
        <f t="shared" ref="U239:W239" si="201">+U240</f>
        <v>0</v>
      </c>
      <c r="V239" s="22">
        <f t="shared" si="201"/>
        <v>0</v>
      </c>
      <c r="W239" s="48">
        <f t="shared" si="201"/>
        <v>0</v>
      </c>
      <c r="X239" s="35"/>
      <c r="Y239" s="35"/>
      <c r="Z239" s="35"/>
      <c r="AA239" s="35"/>
      <c r="AB239" s="35"/>
    </row>
    <row r="240" spans="1:28" ht="15.75" customHeight="1" x14ac:dyDescent="0.25">
      <c r="A240" s="23"/>
      <c r="B240" s="52" t="s">
        <v>481</v>
      </c>
      <c r="C240" s="18" t="s">
        <v>482</v>
      </c>
      <c r="D240" s="20">
        <v>43244000</v>
      </c>
      <c r="E240" s="20">
        <v>0</v>
      </c>
      <c r="F240" s="20">
        <v>2430313</v>
      </c>
      <c r="G240" s="20">
        <v>45674313</v>
      </c>
      <c r="H240" s="20">
        <v>0</v>
      </c>
      <c r="I240" s="20">
        <v>45674313</v>
      </c>
      <c r="J240" s="20">
        <v>2430313</v>
      </c>
      <c r="K240" s="20">
        <v>45674313</v>
      </c>
      <c r="L240" s="20">
        <v>0</v>
      </c>
      <c r="M240" s="20">
        <v>0</v>
      </c>
      <c r="N240" s="20">
        <v>43244000</v>
      </c>
      <c r="O240" s="20">
        <v>2430313</v>
      </c>
      <c r="P240" s="63">
        <v>94.68</v>
      </c>
      <c r="Q240" s="20">
        <v>0</v>
      </c>
      <c r="R240" s="20">
        <v>0</v>
      </c>
      <c r="S240" s="20">
        <v>43244000</v>
      </c>
      <c r="T240" s="63">
        <v>0</v>
      </c>
      <c r="U240" s="20">
        <v>0</v>
      </c>
      <c r="V240" s="20">
        <v>0</v>
      </c>
      <c r="W240" s="47">
        <v>0</v>
      </c>
      <c r="X240" s="31"/>
      <c r="Y240" s="31"/>
      <c r="Z240" s="31"/>
      <c r="AA240" s="31"/>
      <c r="AB240" s="31"/>
    </row>
    <row r="241" spans="1:28" ht="30" x14ac:dyDescent="0.25">
      <c r="A241" s="21"/>
      <c r="B241" s="50" t="s">
        <v>483</v>
      </c>
      <c r="C241" s="17" t="s">
        <v>484</v>
      </c>
      <c r="D241" s="22">
        <f t="shared" ref="D241:O241" si="202">+D242</f>
        <v>36474000</v>
      </c>
      <c r="E241" s="22">
        <f t="shared" si="202"/>
        <v>0</v>
      </c>
      <c r="F241" s="22">
        <f t="shared" si="202"/>
        <v>-6816759</v>
      </c>
      <c r="G241" s="22">
        <f t="shared" si="202"/>
        <v>29657241</v>
      </c>
      <c r="H241" s="22">
        <f t="shared" si="202"/>
        <v>0</v>
      </c>
      <c r="I241" s="22">
        <f t="shared" si="202"/>
        <v>29657241</v>
      </c>
      <c r="J241" s="22">
        <f t="shared" si="202"/>
        <v>1517400</v>
      </c>
      <c r="K241" s="22">
        <f t="shared" si="202"/>
        <v>29657241</v>
      </c>
      <c r="L241" s="22">
        <f t="shared" si="202"/>
        <v>0</v>
      </c>
      <c r="M241" s="22">
        <f t="shared" si="202"/>
        <v>0</v>
      </c>
      <c r="N241" s="22">
        <f t="shared" si="202"/>
        <v>28139841</v>
      </c>
      <c r="O241" s="22">
        <f t="shared" si="202"/>
        <v>1517400</v>
      </c>
      <c r="P241" s="62">
        <f>N241/I241*100</f>
        <v>94.883542943188814</v>
      </c>
      <c r="Q241" s="22">
        <f t="shared" ref="Q241:S241" si="203">+Q242</f>
        <v>0</v>
      </c>
      <c r="R241" s="22">
        <f t="shared" si="203"/>
        <v>60400</v>
      </c>
      <c r="S241" s="22">
        <f t="shared" si="203"/>
        <v>28079441</v>
      </c>
      <c r="T241" s="62">
        <f>(R241/I241)*100</f>
        <v>0.20366021235758242</v>
      </c>
      <c r="U241" s="22">
        <f t="shared" ref="U241:W241" si="204">+U242</f>
        <v>0</v>
      </c>
      <c r="V241" s="22">
        <f t="shared" si="204"/>
        <v>60400</v>
      </c>
      <c r="W241" s="48">
        <f t="shared" si="204"/>
        <v>0</v>
      </c>
      <c r="X241" s="35"/>
      <c r="Y241" s="35"/>
      <c r="Z241" s="35"/>
      <c r="AA241" s="35"/>
      <c r="AB241" s="35"/>
    </row>
    <row r="242" spans="1:28" x14ac:dyDescent="0.25">
      <c r="A242" s="23"/>
      <c r="B242" s="52" t="s">
        <v>485</v>
      </c>
      <c r="C242" s="18" t="s">
        <v>486</v>
      </c>
      <c r="D242" s="20">
        <v>36474000</v>
      </c>
      <c r="E242" s="20">
        <v>0</v>
      </c>
      <c r="F242" s="20">
        <v>-6816759</v>
      </c>
      <c r="G242" s="20">
        <v>29657241</v>
      </c>
      <c r="H242" s="20">
        <v>0</v>
      </c>
      <c r="I242" s="20">
        <v>29657241</v>
      </c>
      <c r="J242" s="20">
        <v>1517400</v>
      </c>
      <c r="K242" s="20">
        <v>29657241</v>
      </c>
      <c r="L242" s="20">
        <v>0</v>
      </c>
      <c r="M242" s="20">
        <v>0</v>
      </c>
      <c r="N242" s="20">
        <v>28139841</v>
      </c>
      <c r="O242" s="20">
        <v>1517400</v>
      </c>
      <c r="P242" s="63">
        <v>94.88</v>
      </c>
      <c r="Q242" s="20">
        <v>0</v>
      </c>
      <c r="R242" s="20">
        <v>60400</v>
      </c>
      <c r="S242" s="20">
        <v>28079441</v>
      </c>
      <c r="T242" s="63">
        <v>0.2</v>
      </c>
      <c r="U242" s="20">
        <v>0</v>
      </c>
      <c r="V242" s="20">
        <v>60400</v>
      </c>
      <c r="W242" s="47">
        <v>0</v>
      </c>
      <c r="X242" s="31"/>
      <c r="Y242" s="31"/>
      <c r="Z242" s="31"/>
      <c r="AA242" s="31"/>
      <c r="AB242" s="31"/>
    </row>
    <row r="243" spans="1:28" ht="60" x14ac:dyDescent="0.25">
      <c r="A243" s="21"/>
      <c r="B243" s="51" t="s">
        <v>487</v>
      </c>
      <c r="C243" s="17" t="s">
        <v>488</v>
      </c>
      <c r="D243" s="22">
        <f t="shared" ref="D243:O243" si="205">+D244</f>
        <v>8602000</v>
      </c>
      <c r="E243" s="22">
        <f t="shared" si="205"/>
        <v>0</v>
      </c>
      <c r="F243" s="22">
        <f t="shared" si="205"/>
        <v>0</v>
      </c>
      <c r="G243" s="22">
        <f t="shared" si="205"/>
        <v>8602000</v>
      </c>
      <c r="H243" s="22">
        <f t="shared" si="205"/>
        <v>0</v>
      </c>
      <c r="I243" s="22">
        <f t="shared" si="205"/>
        <v>8602000</v>
      </c>
      <c r="J243" s="22">
        <f t="shared" si="205"/>
        <v>0</v>
      </c>
      <c r="K243" s="22">
        <f t="shared" si="205"/>
        <v>8602000</v>
      </c>
      <c r="L243" s="22">
        <f t="shared" si="205"/>
        <v>0</v>
      </c>
      <c r="M243" s="22">
        <f t="shared" si="205"/>
        <v>131230</v>
      </c>
      <c r="N243" s="22">
        <f t="shared" si="205"/>
        <v>417340</v>
      </c>
      <c r="O243" s="22">
        <f t="shared" si="205"/>
        <v>8184660</v>
      </c>
      <c r="P243" s="62">
        <f>N243/I243*100</f>
        <v>4.8516624040920719</v>
      </c>
      <c r="Q243" s="22">
        <f t="shared" ref="Q243:S243" si="206">+Q244</f>
        <v>131230</v>
      </c>
      <c r="R243" s="22">
        <f t="shared" si="206"/>
        <v>417340</v>
      </c>
      <c r="S243" s="22">
        <f t="shared" si="206"/>
        <v>0</v>
      </c>
      <c r="T243" s="62">
        <f>(R243/I243)*100</f>
        <v>4.8516624040920719</v>
      </c>
      <c r="U243" s="22">
        <f t="shared" ref="U243:W243" si="207">+U244</f>
        <v>131230</v>
      </c>
      <c r="V243" s="22">
        <f t="shared" si="207"/>
        <v>417340</v>
      </c>
      <c r="W243" s="48">
        <f t="shared" si="207"/>
        <v>0</v>
      </c>
      <c r="X243" s="35"/>
      <c r="Y243" s="35"/>
      <c r="Z243" s="35"/>
      <c r="AA243" s="35"/>
      <c r="AB243" s="35"/>
    </row>
    <row r="244" spans="1:28" ht="30" x14ac:dyDescent="0.25">
      <c r="A244" s="23"/>
      <c r="B244" s="54" t="s">
        <v>489</v>
      </c>
      <c r="C244" s="18" t="s">
        <v>490</v>
      </c>
      <c r="D244" s="20">
        <v>8602000</v>
      </c>
      <c r="E244" s="20">
        <v>0</v>
      </c>
      <c r="F244" s="20">
        <v>0</v>
      </c>
      <c r="G244" s="20">
        <v>8602000</v>
      </c>
      <c r="H244" s="20">
        <v>0</v>
      </c>
      <c r="I244" s="20">
        <v>8602000</v>
      </c>
      <c r="J244" s="20">
        <v>0</v>
      </c>
      <c r="K244" s="20">
        <v>8602000</v>
      </c>
      <c r="L244" s="20">
        <v>0</v>
      </c>
      <c r="M244" s="20">
        <v>131230</v>
      </c>
      <c r="N244" s="20">
        <v>417340</v>
      </c>
      <c r="O244" s="20">
        <v>8184660</v>
      </c>
      <c r="P244" s="63">
        <v>4.8499999999999996</v>
      </c>
      <c r="Q244" s="20">
        <v>131230</v>
      </c>
      <c r="R244" s="20">
        <v>417340</v>
      </c>
      <c r="S244" s="20">
        <v>0</v>
      </c>
      <c r="T244" s="63">
        <v>4.8499999999999996</v>
      </c>
      <c r="U244" s="20">
        <v>131230</v>
      </c>
      <c r="V244" s="20">
        <v>417340</v>
      </c>
      <c r="W244" s="47">
        <v>0</v>
      </c>
      <c r="X244" s="31"/>
      <c r="Y244" s="31"/>
      <c r="Z244" s="31"/>
      <c r="AA244" s="31"/>
      <c r="AB244" s="31"/>
    </row>
    <row r="245" spans="1:28" ht="30" x14ac:dyDescent="0.25">
      <c r="A245" s="21"/>
      <c r="B245" s="51" t="s">
        <v>491</v>
      </c>
      <c r="C245" s="17" t="s">
        <v>492</v>
      </c>
      <c r="D245" s="22">
        <f t="shared" ref="D245:O245" si="208">+D246</f>
        <v>50483000</v>
      </c>
      <c r="E245" s="22">
        <f t="shared" si="208"/>
        <v>0</v>
      </c>
      <c r="F245" s="22">
        <f t="shared" si="208"/>
        <v>2837145</v>
      </c>
      <c r="G245" s="22">
        <f t="shared" si="208"/>
        <v>53320145</v>
      </c>
      <c r="H245" s="22">
        <f t="shared" si="208"/>
        <v>0</v>
      </c>
      <c r="I245" s="22">
        <f t="shared" si="208"/>
        <v>53320145</v>
      </c>
      <c r="J245" s="22">
        <f t="shared" si="208"/>
        <v>2837145</v>
      </c>
      <c r="K245" s="22">
        <f t="shared" si="208"/>
        <v>53320145</v>
      </c>
      <c r="L245" s="22">
        <f t="shared" si="208"/>
        <v>0</v>
      </c>
      <c r="M245" s="22">
        <f t="shared" si="208"/>
        <v>0</v>
      </c>
      <c r="N245" s="22">
        <f t="shared" si="208"/>
        <v>50483000</v>
      </c>
      <c r="O245" s="22">
        <f t="shared" si="208"/>
        <v>2837145</v>
      </c>
      <c r="P245" s="62">
        <f>N245/I245*100</f>
        <v>94.679037350704874</v>
      </c>
      <c r="Q245" s="22">
        <f t="shared" ref="Q245:S245" si="209">+Q246</f>
        <v>0</v>
      </c>
      <c r="R245" s="22">
        <f t="shared" si="209"/>
        <v>16359920</v>
      </c>
      <c r="S245" s="22">
        <f t="shared" si="209"/>
        <v>34123080</v>
      </c>
      <c r="T245" s="62">
        <f>(R245/I245)*100</f>
        <v>30.682437191421741</v>
      </c>
      <c r="U245" s="22">
        <f t="shared" ref="U245:W245" si="210">+U246</f>
        <v>0</v>
      </c>
      <c r="V245" s="22">
        <f t="shared" si="210"/>
        <v>16359920</v>
      </c>
      <c r="W245" s="48">
        <f t="shared" si="210"/>
        <v>0</v>
      </c>
      <c r="X245" s="35"/>
      <c r="Y245" s="35"/>
      <c r="Z245" s="35"/>
      <c r="AA245" s="35"/>
      <c r="AB245" s="35"/>
    </row>
    <row r="246" spans="1:28" ht="30" x14ac:dyDescent="0.25">
      <c r="A246" s="23"/>
      <c r="B246" s="52" t="s">
        <v>493</v>
      </c>
      <c r="C246" s="18" t="s">
        <v>494</v>
      </c>
      <c r="D246" s="20">
        <v>50483000</v>
      </c>
      <c r="E246" s="20">
        <v>0</v>
      </c>
      <c r="F246" s="20">
        <v>2837145</v>
      </c>
      <c r="G246" s="20">
        <v>53320145</v>
      </c>
      <c r="H246" s="20">
        <v>0</v>
      </c>
      <c r="I246" s="20">
        <v>53320145</v>
      </c>
      <c r="J246" s="20">
        <v>2837145</v>
      </c>
      <c r="K246" s="20">
        <v>53320145</v>
      </c>
      <c r="L246" s="20">
        <v>0</v>
      </c>
      <c r="M246" s="20">
        <v>0</v>
      </c>
      <c r="N246" s="20">
        <v>50483000</v>
      </c>
      <c r="O246" s="20">
        <v>2837145</v>
      </c>
      <c r="P246" s="63">
        <v>94.68</v>
      </c>
      <c r="Q246" s="20">
        <v>0</v>
      </c>
      <c r="R246" s="20">
        <v>16359920</v>
      </c>
      <c r="S246" s="20">
        <v>34123080</v>
      </c>
      <c r="T246" s="63">
        <v>30.68</v>
      </c>
      <c r="U246" s="20">
        <v>0</v>
      </c>
      <c r="V246" s="20">
        <v>16359920</v>
      </c>
      <c r="W246" s="47">
        <v>0</v>
      </c>
      <c r="X246" s="31"/>
      <c r="Y246" s="31"/>
      <c r="Z246" s="31"/>
      <c r="AA246" s="31"/>
      <c r="AB246" s="31"/>
    </row>
    <row r="247" spans="1:28" ht="15.75" customHeight="1" x14ac:dyDescent="0.25">
      <c r="A247" s="26" t="s">
        <v>28</v>
      </c>
      <c r="B247" s="49" t="s">
        <v>495</v>
      </c>
      <c r="C247" s="15" t="s">
        <v>496</v>
      </c>
      <c r="D247" s="16">
        <f t="shared" ref="D247:O247" si="211">+D248</f>
        <v>15562917000</v>
      </c>
      <c r="E247" s="16">
        <f t="shared" si="211"/>
        <v>0</v>
      </c>
      <c r="F247" s="16">
        <f t="shared" si="211"/>
        <v>543773915</v>
      </c>
      <c r="G247" s="16">
        <f t="shared" si="211"/>
        <v>16106690915</v>
      </c>
      <c r="H247" s="16">
        <f t="shared" si="211"/>
        <v>0</v>
      </c>
      <c r="I247" s="16">
        <f t="shared" si="211"/>
        <v>16106690915</v>
      </c>
      <c r="J247" s="16">
        <f t="shared" si="211"/>
        <v>701332305</v>
      </c>
      <c r="K247" s="16">
        <f t="shared" si="211"/>
        <v>11634248531</v>
      </c>
      <c r="L247" s="16">
        <f t="shared" si="211"/>
        <v>4472442384</v>
      </c>
      <c r="M247" s="16">
        <f t="shared" si="211"/>
        <v>989219272</v>
      </c>
      <c r="N247" s="16">
        <f t="shared" si="211"/>
        <v>9031015941</v>
      </c>
      <c r="O247" s="16">
        <f t="shared" si="211"/>
        <v>2603232590</v>
      </c>
      <c r="P247" s="62">
        <f t="shared" ref="P247:P252" si="212">N247/I247*100</f>
        <v>56.069964890115976</v>
      </c>
      <c r="Q247" s="16">
        <f t="shared" ref="Q247:S247" si="213">+Q248</f>
        <v>698695345</v>
      </c>
      <c r="R247" s="16">
        <f t="shared" si="213"/>
        <v>2211279784</v>
      </c>
      <c r="S247" s="16">
        <f t="shared" si="213"/>
        <v>6819736157</v>
      </c>
      <c r="T247" s="62">
        <f t="shared" ref="T247:T252" si="214">(R247/I247)*100</f>
        <v>13.728951500153624</v>
      </c>
      <c r="U247" s="16">
        <f t="shared" ref="U247:W247" si="215">+U248</f>
        <v>698695345</v>
      </c>
      <c r="V247" s="16">
        <f t="shared" si="215"/>
        <v>2211279784</v>
      </c>
      <c r="W247" s="43">
        <f t="shared" si="215"/>
        <v>0</v>
      </c>
      <c r="X247" s="34"/>
      <c r="Y247" s="34"/>
      <c r="Z247" s="34"/>
      <c r="AA247" s="34"/>
      <c r="AB247" s="34"/>
    </row>
    <row r="248" spans="1:28" ht="15.75" customHeight="1" x14ac:dyDescent="0.25">
      <c r="A248" s="26" t="s">
        <v>28</v>
      </c>
      <c r="B248" s="49">
        <v>2301</v>
      </c>
      <c r="C248" s="15" t="s">
        <v>497</v>
      </c>
      <c r="D248" s="16">
        <f t="shared" ref="D248:O248" si="216">+D249</f>
        <v>15562917000</v>
      </c>
      <c r="E248" s="16">
        <f t="shared" si="216"/>
        <v>0</v>
      </c>
      <c r="F248" s="16">
        <f t="shared" si="216"/>
        <v>543773915</v>
      </c>
      <c r="G248" s="16">
        <f t="shared" si="216"/>
        <v>16106690915</v>
      </c>
      <c r="H248" s="16">
        <f t="shared" si="216"/>
        <v>0</v>
      </c>
      <c r="I248" s="16">
        <f t="shared" si="216"/>
        <v>16106690915</v>
      </c>
      <c r="J248" s="16">
        <f t="shared" si="216"/>
        <v>701332305</v>
      </c>
      <c r="K248" s="16">
        <f t="shared" si="216"/>
        <v>11634248531</v>
      </c>
      <c r="L248" s="16">
        <f t="shared" si="216"/>
        <v>4472442384</v>
      </c>
      <c r="M248" s="16">
        <f t="shared" si="216"/>
        <v>989219272</v>
      </c>
      <c r="N248" s="16">
        <f t="shared" si="216"/>
        <v>9031015941</v>
      </c>
      <c r="O248" s="16">
        <f t="shared" si="216"/>
        <v>2603232590</v>
      </c>
      <c r="P248" s="62">
        <f t="shared" si="212"/>
        <v>56.069964890115976</v>
      </c>
      <c r="Q248" s="16">
        <f t="shared" ref="Q248:S248" si="217">+Q249</f>
        <v>698695345</v>
      </c>
      <c r="R248" s="16">
        <f t="shared" si="217"/>
        <v>2211279784</v>
      </c>
      <c r="S248" s="16">
        <f t="shared" si="217"/>
        <v>6819736157</v>
      </c>
      <c r="T248" s="62">
        <f t="shared" si="214"/>
        <v>13.728951500153624</v>
      </c>
      <c r="U248" s="16">
        <f t="shared" ref="U248:W248" si="218">+U249</f>
        <v>698695345</v>
      </c>
      <c r="V248" s="16">
        <f t="shared" si="218"/>
        <v>2211279784</v>
      </c>
      <c r="W248" s="43">
        <f t="shared" si="218"/>
        <v>0</v>
      </c>
      <c r="X248" s="34"/>
      <c r="Y248" s="34"/>
      <c r="Z248" s="34"/>
      <c r="AA248" s="34"/>
      <c r="AB248" s="34"/>
    </row>
    <row r="249" spans="1:28" ht="30" x14ac:dyDescent="0.25">
      <c r="A249" s="21"/>
      <c r="B249" s="49" t="s">
        <v>498</v>
      </c>
      <c r="C249" s="15" t="s">
        <v>499</v>
      </c>
      <c r="D249" s="16">
        <f t="shared" ref="D249:O249" si="219">+D250+D271+D276</f>
        <v>15562917000</v>
      </c>
      <c r="E249" s="16">
        <f t="shared" si="219"/>
        <v>0</v>
      </c>
      <c r="F249" s="16">
        <f t="shared" si="219"/>
        <v>543773915</v>
      </c>
      <c r="G249" s="16">
        <f t="shared" si="219"/>
        <v>16106690915</v>
      </c>
      <c r="H249" s="16">
        <f t="shared" si="219"/>
        <v>0</v>
      </c>
      <c r="I249" s="16">
        <f t="shared" si="219"/>
        <v>16106690915</v>
      </c>
      <c r="J249" s="16">
        <f t="shared" si="219"/>
        <v>701332305</v>
      </c>
      <c r="K249" s="16">
        <f t="shared" si="219"/>
        <v>11634248531</v>
      </c>
      <c r="L249" s="16">
        <f t="shared" si="219"/>
        <v>4472442384</v>
      </c>
      <c r="M249" s="16">
        <f t="shared" si="219"/>
        <v>989219272</v>
      </c>
      <c r="N249" s="16">
        <f t="shared" si="219"/>
        <v>9031015941</v>
      </c>
      <c r="O249" s="16">
        <f t="shared" si="219"/>
        <v>2603232590</v>
      </c>
      <c r="P249" s="62">
        <f t="shared" si="212"/>
        <v>56.069964890115976</v>
      </c>
      <c r="Q249" s="16">
        <f>+Q250+Q271+Q276</f>
        <v>698695345</v>
      </c>
      <c r="R249" s="16">
        <f>+R250+R271+R276</f>
        <v>2211279784</v>
      </c>
      <c r="S249" s="16">
        <f>+S250+S271+S276</f>
        <v>6819736157</v>
      </c>
      <c r="T249" s="62">
        <f t="shared" si="214"/>
        <v>13.728951500153624</v>
      </c>
      <c r="U249" s="16">
        <f>+U250+U271+U276</f>
        <v>698695345</v>
      </c>
      <c r="V249" s="16">
        <f>+V250+V271+V276</f>
        <v>2211279784</v>
      </c>
      <c r="W249" s="43">
        <f>+W250+W271+W276</f>
        <v>0</v>
      </c>
      <c r="X249" s="35"/>
      <c r="Y249" s="35"/>
      <c r="Z249" s="35"/>
      <c r="AA249" s="35"/>
      <c r="AB249" s="35"/>
    </row>
    <row r="250" spans="1:28" ht="45" x14ac:dyDescent="0.25">
      <c r="A250" s="21"/>
      <c r="B250" s="45" t="s">
        <v>500</v>
      </c>
      <c r="C250" s="17" t="s">
        <v>501</v>
      </c>
      <c r="D250" s="22">
        <f t="shared" ref="D250:O250" si="220">+D251+D260</f>
        <v>11562917000</v>
      </c>
      <c r="E250" s="22">
        <f t="shared" si="220"/>
        <v>0</v>
      </c>
      <c r="F250" s="22">
        <f t="shared" si="220"/>
        <v>543773915</v>
      </c>
      <c r="G250" s="22">
        <f t="shared" si="220"/>
        <v>12106690915</v>
      </c>
      <c r="H250" s="22">
        <f t="shared" si="220"/>
        <v>0</v>
      </c>
      <c r="I250" s="22">
        <f t="shared" si="220"/>
        <v>12106690915</v>
      </c>
      <c r="J250" s="22">
        <f t="shared" si="220"/>
        <v>107176305</v>
      </c>
      <c r="K250" s="22">
        <f t="shared" si="220"/>
        <v>7907207847</v>
      </c>
      <c r="L250" s="22">
        <f t="shared" si="220"/>
        <v>4199483068</v>
      </c>
      <c r="M250" s="22">
        <f t="shared" si="220"/>
        <v>765754164</v>
      </c>
      <c r="N250" s="22">
        <f t="shared" si="220"/>
        <v>5856682894</v>
      </c>
      <c r="O250" s="22">
        <f t="shared" si="220"/>
        <v>2050524953</v>
      </c>
      <c r="P250" s="62">
        <f t="shared" si="212"/>
        <v>48.375587806108619</v>
      </c>
      <c r="Q250" s="22">
        <f t="shared" ref="Q250:S250" si="221">+Q251+Q260</f>
        <v>378110166</v>
      </c>
      <c r="R250" s="22">
        <f t="shared" si="221"/>
        <v>1536833140</v>
      </c>
      <c r="S250" s="22">
        <f t="shared" si="221"/>
        <v>4319849754</v>
      </c>
      <c r="T250" s="62">
        <f t="shared" si="214"/>
        <v>12.694080907739108</v>
      </c>
      <c r="U250" s="22">
        <f t="shared" ref="U250:W250" si="222">+U251+U260</f>
        <v>378110166</v>
      </c>
      <c r="V250" s="22">
        <f t="shared" si="222"/>
        <v>1536833140</v>
      </c>
      <c r="W250" s="48">
        <f t="shared" si="222"/>
        <v>0</v>
      </c>
      <c r="X250" s="35"/>
      <c r="Y250" s="35"/>
      <c r="Z250" s="35"/>
      <c r="AA250" s="35"/>
      <c r="AB250" s="35"/>
    </row>
    <row r="251" spans="1:28" ht="45" x14ac:dyDescent="0.25">
      <c r="A251" s="21"/>
      <c r="B251" s="45" t="s">
        <v>502</v>
      </c>
      <c r="C251" s="17" t="s">
        <v>503</v>
      </c>
      <c r="D251" s="22">
        <f t="shared" ref="D251:O251" si="223">+D252+D255</f>
        <v>7920630000</v>
      </c>
      <c r="E251" s="22">
        <f t="shared" si="223"/>
        <v>0</v>
      </c>
      <c r="F251" s="22">
        <f t="shared" si="223"/>
        <v>0</v>
      </c>
      <c r="G251" s="22">
        <f t="shared" si="223"/>
        <v>7920630000</v>
      </c>
      <c r="H251" s="22">
        <f t="shared" si="223"/>
        <v>0</v>
      </c>
      <c r="I251" s="22">
        <f t="shared" si="223"/>
        <v>7920630000</v>
      </c>
      <c r="J251" s="22">
        <f t="shared" si="223"/>
        <v>107176305</v>
      </c>
      <c r="K251" s="22">
        <f t="shared" si="223"/>
        <v>4786060106</v>
      </c>
      <c r="L251" s="22">
        <f t="shared" si="223"/>
        <v>3134569894</v>
      </c>
      <c r="M251" s="22">
        <f t="shared" si="223"/>
        <v>36000000</v>
      </c>
      <c r="N251" s="22">
        <f t="shared" si="223"/>
        <v>3396667313</v>
      </c>
      <c r="O251" s="22">
        <f t="shared" si="223"/>
        <v>1389392793</v>
      </c>
      <c r="P251" s="62">
        <f t="shared" si="212"/>
        <v>42.883802336430307</v>
      </c>
      <c r="Q251" s="22">
        <f t="shared" ref="Q251:S251" si="224">+Q252+Q255</f>
        <v>222754272</v>
      </c>
      <c r="R251" s="22">
        <f t="shared" si="224"/>
        <v>1163034041</v>
      </c>
      <c r="S251" s="22">
        <f t="shared" si="224"/>
        <v>2233633272</v>
      </c>
      <c r="T251" s="62">
        <f t="shared" si="214"/>
        <v>14.683605230897037</v>
      </c>
      <c r="U251" s="22">
        <f t="shared" ref="U251:W251" si="225">+U252+U255</f>
        <v>222754272</v>
      </c>
      <c r="V251" s="22">
        <f t="shared" si="225"/>
        <v>1163034041</v>
      </c>
      <c r="W251" s="48">
        <f t="shared" si="225"/>
        <v>0</v>
      </c>
      <c r="X251" s="35"/>
      <c r="Y251" s="35"/>
      <c r="Z251" s="35"/>
      <c r="AA251" s="35"/>
      <c r="AB251" s="35"/>
    </row>
    <row r="252" spans="1:28" ht="45" x14ac:dyDescent="0.25">
      <c r="A252" s="21"/>
      <c r="B252" s="45" t="s">
        <v>504</v>
      </c>
      <c r="C252" s="17" t="s">
        <v>505</v>
      </c>
      <c r="D252" s="22">
        <f t="shared" ref="D252:O252" si="226">+D253</f>
        <v>4195247000</v>
      </c>
      <c r="E252" s="22">
        <f t="shared" si="226"/>
        <v>0</v>
      </c>
      <c r="F252" s="22">
        <f t="shared" si="226"/>
        <v>0</v>
      </c>
      <c r="G252" s="22">
        <f t="shared" si="226"/>
        <v>4195247000</v>
      </c>
      <c r="H252" s="22">
        <f t="shared" si="226"/>
        <v>0</v>
      </c>
      <c r="I252" s="22">
        <f t="shared" si="226"/>
        <v>4195247000</v>
      </c>
      <c r="J252" s="22">
        <f t="shared" si="226"/>
        <v>20000000</v>
      </c>
      <c r="K252" s="22">
        <f t="shared" si="226"/>
        <v>3985525801</v>
      </c>
      <c r="L252" s="22">
        <f t="shared" si="226"/>
        <v>209721199</v>
      </c>
      <c r="M252" s="22">
        <f t="shared" si="226"/>
        <v>36000000</v>
      </c>
      <c r="N252" s="22">
        <f t="shared" si="226"/>
        <v>2961489891</v>
      </c>
      <c r="O252" s="22">
        <f t="shared" si="226"/>
        <v>1024035910</v>
      </c>
      <c r="P252" s="62">
        <f t="shared" si="212"/>
        <v>70.591550175710751</v>
      </c>
      <c r="Q252" s="22">
        <f t="shared" ref="Q252:S252" si="227">+Q253</f>
        <v>171468489</v>
      </c>
      <c r="R252" s="22">
        <f t="shared" si="227"/>
        <v>1060515234</v>
      </c>
      <c r="S252" s="22">
        <f t="shared" si="227"/>
        <v>1900974657</v>
      </c>
      <c r="T252" s="62">
        <f t="shared" si="214"/>
        <v>25.278970082095288</v>
      </c>
      <c r="U252" s="22">
        <f t="shared" ref="U252:W252" si="228">+U253</f>
        <v>171468489</v>
      </c>
      <c r="V252" s="22">
        <f t="shared" si="228"/>
        <v>1060515234</v>
      </c>
      <c r="W252" s="48">
        <f t="shared" si="228"/>
        <v>0</v>
      </c>
      <c r="X252" s="35"/>
      <c r="Y252" s="35"/>
      <c r="Z252" s="35"/>
      <c r="AA252" s="35"/>
      <c r="AB252" s="35"/>
    </row>
    <row r="253" spans="1:28" ht="27.75" customHeight="1" x14ac:dyDescent="0.25">
      <c r="A253" s="1"/>
      <c r="B253" s="46" t="s">
        <v>506</v>
      </c>
      <c r="C253" s="18" t="s">
        <v>507</v>
      </c>
      <c r="D253" s="20">
        <f t="shared" ref="D253:W253" si="229">+D254</f>
        <v>4195247000</v>
      </c>
      <c r="E253" s="20">
        <f t="shared" si="229"/>
        <v>0</v>
      </c>
      <c r="F253" s="20">
        <f t="shared" si="229"/>
        <v>0</v>
      </c>
      <c r="G253" s="20">
        <f t="shared" si="229"/>
        <v>4195247000</v>
      </c>
      <c r="H253" s="20">
        <f t="shared" si="229"/>
        <v>0</v>
      </c>
      <c r="I253" s="20">
        <f t="shared" si="229"/>
        <v>4195247000</v>
      </c>
      <c r="J253" s="20">
        <f t="shared" si="229"/>
        <v>20000000</v>
      </c>
      <c r="K253" s="20">
        <f t="shared" si="229"/>
        <v>3985525801</v>
      </c>
      <c r="L253" s="20">
        <f t="shared" si="229"/>
        <v>209721199</v>
      </c>
      <c r="M253" s="20">
        <f t="shared" si="229"/>
        <v>36000000</v>
      </c>
      <c r="N253" s="20">
        <f t="shared" si="229"/>
        <v>2961489891</v>
      </c>
      <c r="O253" s="20">
        <f t="shared" si="229"/>
        <v>1024035910</v>
      </c>
      <c r="P253" s="69">
        <f t="shared" si="229"/>
        <v>70.59</v>
      </c>
      <c r="Q253" s="20">
        <f t="shared" si="229"/>
        <v>171468489</v>
      </c>
      <c r="R253" s="20">
        <f t="shared" si="229"/>
        <v>1060515234</v>
      </c>
      <c r="S253" s="20">
        <f t="shared" si="229"/>
        <v>1900974657</v>
      </c>
      <c r="T253" s="63">
        <f t="shared" si="229"/>
        <v>25.28</v>
      </c>
      <c r="U253" s="20">
        <f t="shared" si="229"/>
        <v>171468489</v>
      </c>
      <c r="V253" s="20">
        <f t="shared" si="229"/>
        <v>1060515234</v>
      </c>
      <c r="W253" s="47">
        <f t="shared" si="229"/>
        <v>0</v>
      </c>
      <c r="X253" s="31"/>
      <c r="Y253" s="31"/>
      <c r="Z253" s="31"/>
      <c r="AA253" s="31"/>
      <c r="AB253" s="31"/>
    </row>
    <row r="254" spans="1:28" ht="15.75" customHeight="1" x14ac:dyDescent="0.25">
      <c r="A254" s="1"/>
      <c r="B254" s="55" t="s">
        <v>33</v>
      </c>
      <c r="C254" s="18" t="s">
        <v>34</v>
      </c>
      <c r="D254" s="20">
        <v>4195247000</v>
      </c>
      <c r="E254" s="20">
        <v>0</v>
      </c>
      <c r="F254" s="20">
        <v>0</v>
      </c>
      <c r="G254" s="20">
        <v>4195247000</v>
      </c>
      <c r="H254" s="20">
        <v>0</v>
      </c>
      <c r="I254" s="20">
        <v>4195247000</v>
      </c>
      <c r="J254" s="20">
        <v>20000000</v>
      </c>
      <c r="K254" s="20">
        <v>3985525801</v>
      </c>
      <c r="L254" s="20">
        <v>209721199</v>
      </c>
      <c r="M254" s="20">
        <v>36000000</v>
      </c>
      <c r="N254" s="20">
        <v>2961489891</v>
      </c>
      <c r="O254" s="20">
        <v>1024035910</v>
      </c>
      <c r="P254" s="63">
        <v>70.59</v>
      </c>
      <c r="Q254" s="20">
        <v>171468489</v>
      </c>
      <c r="R254" s="20">
        <v>1060515234</v>
      </c>
      <c r="S254" s="20">
        <v>1900974657</v>
      </c>
      <c r="T254" s="63">
        <v>25.28</v>
      </c>
      <c r="U254" s="20">
        <v>171468489</v>
      </c>
      <c r="V254" s="20">
        <v>1060515234</v>
      </c>
      <c r="W254" s="47">
        <v>0</v>
      </c>
      <c r="X254" s="31"/>
      <c r="Y254" s="31"/>
      <c r="Z254" s="31"/>
      <c r="AA254" s="31"/>
      <c r="AB254" s="31"/>
    </row>
    <row r="255" spans="1:28" ht="45" x14ac:dyDescent="0.25">
      <c r="A255" s="21"/>
      <c r="B255" s="45" t="s">
        <v>508</v>
      </c>
      <c r="C255" s="17" t="s">
        <v>509</v>
      </c>
      <c r="D255" s="22">
        <f t="shared" ref="D255:O255" si="230">+D256+D258</f>
        <v>3725383000</v>
      </c>
      <c r="E255" s="22">
        <f t="shared" si="230"/>
        <v>0</v>
      </c>
      <c r="F255" s="22">
        <f t="shared" si="230"/>
        <v>0</v>
      </c>
      <c r="G255" s="22">
        <f t="shared" si="230"/>
        <v>3725383000</v>
      </c>
      <c r="H255" s="22">
        <f t="shared" si="230"/>
        <v>0</v>
      </c>
      <c r="I255" s="22">
        <f t="shared" si="230"/>
        <v>3725383000</v>
      </c>
      <c r="J255" s="22">
        <f t="shared" si="230"/>
        <v>87176305</v>
      </c>
      <c r="K255" s="22">
        <f t="shared" si="230"/>
        <v>800534305</v>
      </c>
      <c r="L255" s="22">
        <f t="shared" si="230"/>
        <v>2924848695</v>
      </c>
      <c r="M255" s="22">
        <f t="shared" si="230"/>
        <v>0</v>
      </c>
      <c r="N255" s="22">
        <f t="shared" si="230"/>
        <v>435177422</v>
      </c>
      <c r="O255" s="22">
        <f t="shared" si="230"/>
        <v>365356883</v>
      </c>
      <c r="P255" s="62">
        <f>N255/I255*100</f>
        <v>11.681414286799505</v>
      </c>
      <c r="Q255" s="22">
        <f t="shared" ref="Q255:S255" si="231">+Q256+Q258</f>
        <v>51285783</v>
      </c>
      <c r="R255" s="22">
        <f t="shared" si="231"/>
        <v>102518807</v>
      </c>
      <c r="S255" s="22">
        <f t="shared" si="231"/>
        <v>332658615</v>
      </c>
      <c r="T255" s="62">
        <f>(R255/I255)*100</f>
        <v>2.7518997912429408</v>
      </c>
      <c r="U255" s="22">
        <f t="shared" ref="U255:W255" si="232">+U256+U258</f>
        <v>51285783</v>
      </c>
      <c r="V255" s="22">
        <f t="shared" si="232"/>
        <v>102518807</v>
      </c>
      <c r="W255" s="48">
        <f t="shared" si="232"/>
        <v>0</v>
      </c>
      <c r="X255" s="35"/>
      <c r="Y255" s="35"/>
      <c r="Z255" s="35"/>
      <c r="AA255" s="35"/>
      <c r="AB255" s="35"/>
    </row>
    <row r="256" spans="1:28" ht="30" x14ac:dyDescent="0.25">
      <c r="A256" s="1"/>
      <c r="B256" s="46" t="s">
        <v>510</v>
      </c>
      <c r="C256" s="18" t="s">
        <v>511</v>
      </c>
      <c r="D256" s="20">
        <f t="shared" ref="D256:W256" si="233">+D257</f>
        <v>3332350000</v>
      </c>
      <c r="E256" s="20">
        <f t="shared" si="233"/>
        <v>0</v>
      </c>
      <c r="F256" s="20">
        <f t="shared" si="233"/>
        <v>-53447978</v>
      </c>
      <c r="G256" s="20">
        <f t="shared" si="233"/>
        <v>3278902022</v>
      </c>
      <c r="H256" s="20">
        <f t="shared" si="233"/>
        <v>0</v>
      </c>
      <c r="I256" s="20">
        <f t="shared" si="233"/>
        <v>3278902022</v>
      </c>
      <c r="J256" s="20">
        <f t="shared" si="233"/>
        <v>28000000</v>
      </c>
      <c r="K256" s="20">
        <f t="shared" si="233"/>
        <v>412387022</v>
      </c>
      <c r="L256" s="20">
        <f t="shared" si="233"/>
        <v>2866515000</v>
      </c>
      <c r="M256" s="20">
        <f t="shared" si="233"/>
        <v>0</v>
      </c>
      <c r="N256" s="20">
        <f t="shared" si="233"/>
        <v>134387022</v>
      </c>
      <c r="O256" s="20">
        <f t="shared" si="233"/>
        <v>278000000</v>
      </c>
      <c r="P256" s="63">
        <f t="shared" si="233"/>
        <v>4.0999999999999996</v>
      </c>
      <c r="Q256" s="20">
        <f t="shared" si="233"/>
        <v>10450300</v>
      </c>
      <c r="R256" s="20">
        <f t="shared" si="233"/>
        <v>24309016</v>
      </c>
      <c r="S256" s="20">
        <f t="shared" si="233"/>
        <v>110078006</v>
      </c>
      <c r="T256" s="63">
        <f t="shared" si="233"/>
        <v>0.74</v>
      </c>
      <c r="U256" s="20">
        <f t="shared" si="233"/>
        <v>10450300</v>
      </c>
      <c r="V256" s="20">
        <f t="shared" si="233"/>
        <v>24309016</v>
      </c>
      <c r="W256" s="47">
        <f t="shared" si="233"/>
        <v>0</v>
      </c>
      <c r="X256" s="31"/>
      <c r="Y256" s="31"/>
      <c r="Z256" s="31"/>
      <c r="AA256" s="31"/>
      <c r="AB256" s="31"/>
    </row>
    <row r="257" spans="1:29" ht="15.75" customHeight="1" x14ac:dyDescent="0.25">
      <c r="A257" s="1"/>
      <c r="B257" s="46" t="s">
        <v>33</v>
      </c>
      <c r="C257" s="18" t="s">
        <v>512</v>
      </c>
      <c r="D257" s="20">
        <v>3332350000</v>
      </c>
      <c r="E257" s="20">
        <v>0</v>
      </c>
      <c r="F257" s="20">
        <v>-53447978</v>
      </c>
      <c r="G257" s="20">
        <v>3278902022</v>
      </c>
      <c r="H257" s="20">
        <v>0</v>
      </c>
      <c r="I257" s="20">
        <v>3278902022</v>
      </c>
      <c r="J257" s="20">
        <v>28000000</v>
      </c>
      <c r="K257" s="20">
        <v>412387022</v>
      </c>
      <c r="L257" s="20">
        <v>2866515000</v>
      </c>
      <c r="M257" s="20">
        <v>0</v>
      </c>
      <c r="N257" s="20">
        <v>134387022</v>
      </c>
      <c r="O257" s="20">
        <v>278000000</v>
      </c>
      <c r="P257" s="63">
        <v>4.0999999999999996</v>
      </c>
      <c r="Q257" s="20">
        <v>10450300</v>
      </c>
      <c r="R257" s="20">
        <v>24309016</v>
      </c>
      <c r="S257" s="20">
        <v>110078006</v>
      </c>
      <c r="T257" s="63">
        <v>0.74</v>
      </c>
      <c r="U257" s="20">
        <v>10450300</v>
      </c>
      <c r="V257" s="20">
        <v>24309016</v>
      </c>
      <c r="W257" s="47">
        <v>0</v>
      </c>
      <c r="X257" s="31"/>
      <c r="Y257" s="31"/>
      <c r="Z257" s="31"/>
      <c r="AA257" s="31"/>
      <c r="AB257" s="31"/>
    </row>
    <row r="258" spans="1:29" ht="30" x14ac:dyDescent="0.25">
      <c r="A258" s="1"/>
      <c r="B258" s="46" t="s">
        <v>513</v>
      </c>
      <c r="C258" s="18" t="s">
        <v>514</v>
      </c>
      <c r="D258" s="20">
        <f t="shared" ref="D258:W258" si="234">+D259</f>
        <v>393033000</v>
      </c>
      <c r="E258" s="20">
        <f t="shared" si="234"/>
        <v>0</v>
      </c>
      <c r="F258" s="20">
        <f t="shared" si="234"/>
        <v>53447978</v>
      </c>
      <c r="G258" s="20">
        <f t="shared" si="234"/>
        <v>446480978</v>
      </c>
      <c r="H258" s="20">
        <f t="shared" si="234"/>
        <v>0</v>
      </c>
      <c r="I258" s="20">
        <f t="shared" si="234"/>
        <v>446480978</v>
      </c>
      <c r="J258" s="20">
        <f t="shared" si="234"/>
        <v>59176305</v>
      </c>
      <c r="K258" s="20">
        <f t="shared" si="234"/>
        <v>388147283</v>
      </c>
      <c r="L258" s="20">
        <f t="shared" si="234"/>
        <v>58333695</v>
      </c>
      <c r="M258" s="20">
        <f t="shared" si="234"/>
        <v>0</v>
      </c>
      <c r="N258" s="20">
        <f t="shared" si="234"/>
        <v>300790400</v>
      </c>
      <c r="O258" s="20">
        <f t="shared" si="234"/>
        <v>87356883</v>
      </c>
      <c r="P258" s="63">
        <f t="shared" si="234"/>
        <v>67.37</v>
      </c>
      <c r="Q258" s="20">
        <f t="shared" si="234"/>
        <v>40835483</v>
      </c>
      <c r="R258" s="20">
        <f t="shared" si="234"/>
        <v>78209791</v>
      </c>
      <c r="S258" s="20">
        <f t="shared" si="234"/>
        <v>222580609</v>
      </c>
      <c r="T258" s="63">
        <f t="shared" si="234"/>
        <v>17.52</v>
      </c>
      <c r="U258" s="20">
        <f t="shared" si="234"/>
        <v>40835483</v>
      </c>
      <c r="V258" s="20">
        <f t="shared" si="234"/>
        <v>78209791</v>
      </c>
      <c r="W258" s="47">
        <f t="shared" si="234"/>
        <v>0</v>
      </c>
      <c r="X258" s="31"/>
      <c r="Y258" s="31"/>
      <c r="Z258" s="31"/>
      <c r="AA258" s="31"/>
      <c r="AB258" s="31"/>
    </row>
    <row r="259" spans="1:29" ht="15.75" customHeight="1" x14ac:dyDescent="0.25">
      <c r="A259" s="1"/>
      <c r="B259" s="46" t="s">
        <v>33</v>
      </c>
      <c r="C259" s="18" t="s">
        <v>512</v>
      </c>
      <c r="D259" s="20">
        <v>393033000</v>
      </c>
      <c r="E259" s="20">
        <v>0</v>
      </c>
      <c r="F259" s="20">
        <v>53447978</v>
      </c>
      <c r="G259" s="20">
        <v>446480978</v>
      </c>
      <c r="H259" s="20">
        <v>0</v>
      </c>
      <c r="I259" s="20">
        <v>446480978</v>
      </c>
      <c r="J259" s="20">
        <v>59176305</v>
      </c>
      <c r="K259" s="20">
        <v>388147283</v>
      </c>
      <c r="L259" s="20">
        <v>58333695</v>
      </c>
      <c r="M259" s="20">
        <v>0</v>
      </c>
      <c r="N259" s="20">
        <v>300790400</v>
      </c>
      <c r="O259" s="20">
        <v>87356883</v>
      </c>
      <c r="P259" s="63">
        <v>67.37</v>
      </c>
      <c r="Q259" s="20">
        <v>40835483</v>
      </c>
      <c r="R259" s="20">
        <v>78209791</v>
      </c>
      <c r="S259" s="20">
        <v>222580609</v>
      </c>
      <c r="T259" s="63">
        <v>17.52</v>
      </c>
      <c r="U259" s="20">
        <v>40835483</v>
      </c>
      <c r="V259" s="20">
        <v>78209791</v>
      </c>
      <c r="W259" s="47">
        <v>0</v>
      </c>
      <c r="X259" s="31"/>
      <c r="Y259" s="31"/>
      <c r="Z259" s="31"/>
      <c r="AA259" s="31"/>
      <c r="AB259" s="31"/>
    </row>
    <row r="260" spans="1:29" ht="30" x14ac:dyDescent="0.25">
      <c r="A260" s="21"/>
      <c r="B260" s="45" t="s">
        <v>515</v>
      </c>
      <c r="C260" s="17" t="s">
        <v>516</v>
      </c>
      <c r="D260" s="22">
        <f t="shared" ref="D260:O260" si="235">+D261+D266</f>
        <v>3642287000</v>
      </c>
      <c r="E260" s="22">
        <f t="shared" si="235"/>
        <v>0</v>
      </c>
      <c r="F260" s="22">
        <f t="shared" si="235"/>
        <v>543773915</v>
      </c>
      <c r="G260" s="22">
        <f t="shared" si="235"/>
        <v>4186060915</v>
      </c>
      <c r="H260" s="22">
        <f t="shared" si="235"/>
        <v>0</v>
      </c>
      <c r="I260" s="22">
        <f t="shared" si="235"/>
        <v>4186060915</v>
      </c>
      <c r="J260" s="22">
        <f t="shared" si="235"/>
        <v>0</v>
      </c>
      <c r="K260" s="22">
        <f t="shared" si="235"/>
        <v>3121147741</v>
      </c>
      <c r="L260" s="22">
        <f t="shared" si="235"/>
        <v>1064913174</v>
      </c>
      <c r="M260" s="22">
        <f t="shared" si="235"/>
        <v>729754164</v>
      </c>
      <c r="N260" s="22">
        <f t="shared" si="235"/>
        <v>2460015581</v>
      </c>
      <c r="O260" s="22">
        <f t="shared" si="235"/>
        <v>661132160</v>
      </c>
      <c r="P260" s="62">
        <f t="shared" ref="P260:P261" si="236">N260/I260*100</f>
        <v>58.76683667418633</v>
      </c>
      <c r="Q260" s="22">
        <f t="shared" ref="Q260:S260" si="237">+Q261+Q266</f>
        <v>155355894</v>
      </c>
      <c r="R260" s="22">
        <f t="shared" si="237"/>
        <v>373799099</v>
      </c>
      <c r="S260" s="22">
        <f t="shared" si="237"/>
        <v>2086216482</v>
      </c>
      <c r="T260" s="62">
        <f t="shared" ref="T260:T261" si="238">(R260/I260)*100</f>
        <v>8.92961441771088</v>
      </c>
      <c r="U260" s="22">
        <f t="shared" ref="U260:W260" si="239">+U261+U266</f>
        <v>155355894</v>
      </c>
      <c r="V260" s="22">
        <f t="shared" si="239"/>
        <v>373799099</v>
      </c>
      <c r="W260" s="48">
        <f t="shared" si="239"/>
        <v>0</v>
      </c>
      <c r="X260" s="35"/>
      <c r="Y260" s="35"/>
      <c r="Z260" s="35"/>
      <c r="AA260" s="35"/>
      <c r="AB260" s="35"/>
    </row>
    <row r="261" spans="1:29" ht="30" x14ac:dyDescent="0.25">
      <c r="A261" s="21"/>
      <c r="B261" s="45" t="s">
        <v>517</v>
      </c>
      <c r="C261" s="17" t="s">
        <v>518</v>
      </c>
      <c r="D261" s="22">
        <f t="shared" ref="D261:O261" si="240">+D262+D264</f>
        <v>1873444000</v>
      </c>
      <c r="E261" s="22">
        <f t="shared" si="240"/>
        <v>0</v>
      </c>
      <c r="F261" s="22">
        <f t="shared" si="240"/>
        <v>0</v>
      </c>
      <c r="G261" s="22">
        <f t="shared" si="240"/>
        <v>1873444000</v>
      </c>
      <c r="H261" s="22">
        <f t="shared" si="240"/>
        <v>0</v>
      </c>
      <c r="I261" s="22">
        <f t="shared" si="240"/>
        <v>1873444000</v>
      </c>
      <c r="J261" s="22">
        <f t="shared" si="240"/>
        <v>0</v>
      </c>
      <c r="K261" s="22">
        <f t="shared" si="240"/>
        <v>1643073181</v>
      </c>
      <c r="L261" s="22">
        <f t="shared" si="240"/>
        <v>230370819</v>
      </c>
      <c r="M261" s="22">
        <f t="shared" si="240"/>
        <v>646491014</v>
      </c>
      <c r="N261" s="22">
        <f t="shared" si="240"/>
        <v>1604976181</v>
      </c>
      <c r="O261" s="22">
        <f t="shared" si="240"/>
        <v>38097000</v>
      </c>
      <c r="P261" s="62">
        <f t="shared" si="236"/>
        <v>85.66982418476347</v>
      </c>
      <c r="Q261" s="22">
        <f t="shared" ref="Q261:S261" si="241">+Q262+Q264</f>
        <v>79848644</v>
      </c>
      <c r="R261" s="22">
        <f t="shared" si="241"/>
        <v>211062789</v>
      </c>
      <c r="S261" s="22">
        <f t="shared" si="241"/>
        <v>1393913392</v>
      </c>
      <c r="T261" s="62">
        <f t="shared" si="238"/>
        <v>11.266031383911129</v>
      </c>
      <c r="U261" s="22">
        <f t="shared" ref="U261:W261" si="242">+U262+U264</f>
        <v>79848644</v>
      </c>
      <c r="V261" s="22">
        <f t="shared" si="242"/>
        <v>211062789</v>
      </c>
      <c r="W261" s="48">
        <f t="shared" si="242"/>
        <v>0</v>
      </c>
      <c r="X261" s="35"/>
      <c r="Y261" s="35"/>
      <c r="Z261" s="35"/>
      <c r="AA261" s="35"/>
      <c r="AB261" s="35"/>
    </row>
    <row r="262" spans="1:29" ht="30" x14ac:dyDescent="0.25">
      <c r="A262" s="1"/>
      <c r="B262" s="46" t="s">
        <v>519</v>
      </c>
      <c r="C262" s="18" t="s">
        <v>507</v>
      </c>
      <c r="D262" s="20">
        <f t="shared" ref="D262:W262" si="243">+D263</f>
        <v>1174494000</v>
      </c>
      <c r="E262" s="20">
        <f t="shared" si="243"/>
        <v>0</v>
      </c>
      <c r="F262" s="20">
        <f t="shared" si="243"/>
        <v>130660000</v>
      </c>
      <c r="G262" s="20">
        <f t="shared" si="243"/>
        <v>1305154000</v>
      </c>
      <c r="H262" s="20">
        <f t="shared" si="243"/>
        <v>0</v>
      </c>
      <c r="I262" s="20">
        <f t="shared" si="243"/>
        <v>1305154000</v>
      </c>
      <c r="J262" s="20">
        <f t="shared" si="243"/>
        <v>5000000</v>
      </c>
      <c r="K262" s="20">
        <f t="shared" si="243"/>
        <v>1169006803</v>
      </c>
      <c r="L262" s="20">
        <f t="shared" si="243"/>
        <v>136147197</v>
      </c>
      <c r="M262" s="20">
        <f t="shared" si="243"/>
        <v>646491014</v>
      </c>
      <c r="N262" s="20">
        <f t="shared" si="243"/>
        <v>1150909803</v>
      </c>
      <c r="O262" s="20">
        <f t="shared" si="243"/>
        <v>18097000</v>
      </c>
      <c r="P262" s="63">
        <f t="shared" si="243"/>
        <v>88.18</v>
      </c>
      <c r="Q262" s="20">
        <f t="shared" si="243"/>
        <v>52703800</v>
      </c>
      <c r="R262" s="20">
        <f t="shared" si="243"/>
        <v>112951497</v>
      </c>
      <c r="S262" s="20">
        <f t="shared" si="243"/>
        <v>1037958306</v>
      </c>
      <c r="T262" s="63">
        <f t="shared" si="243"/>
        <v>8.65</v>
      </c>
      <c r="U262" s="20">
        <f t="shared" si="243"/>
        <v>52703800</v>
      </c>
      <c r="V262" s="20">
        <f t="shared" si="243"/>
        <v>112951497</v>
      </c>
      <c r="W262" s="47">
        <f t="shared" si="243"/>
        <v>0</v>
      </c>
      <c r="X262" s="31"/>
      <c r="Y262" s="31"/>
      <c r="Z262" s="31"/>
      <c r="AA262" s="31"/>
      <c r="AB262" s="31"/>
    </row>
    <row r="263" spans="1:29" ht="15.75" customHeight="1" x14ac:dyDescent="0.25">
      <c r="A263" s="1"/>
      <c r="B263" s="46" t="s">
        <v>33</v>
      </c>
      <c r="C263" s="18" t="s">
        <v>512</v>
      </c>
      <c r="D263" s="20">
        <v>1174494000</v>
      </c>
      <c r="E263" s="20">
        <v>0</v>
      </c>
      <c r="F263" s="20">
        <v>130660000</v>
      </c>
      <c r="G263" s="20">
        <v>1305154000</v>
      </c>
      <c r="H263" s="20">
        <v>0</v>
      </c>
      <c r="I263" s="20">
        <v>1305154000</v>
      </c>
      <c r="J263" s="20">
        <v>5000000</v>
      </c>
      <c r="K263" s="20">
        <v>1169006803</v>
      </c>
      <c r="L263" s="20">
        <v>136147197</v>
      </c>
      <c r="M263" s="20">
        <v>646491014</v>
      </c>
      <c r="N263" s="20">
        <v>1150909803</v>
      </c>
      <c r="O263" s="20">
        <v>18097000</v>
      </c>
      <c r="P263" s="63">
        <v>88.18</v>
      </c>
      <c r="Q263" s="20">
        <v>52703800</v>
      </c>
      <c r="R263" s="20">
        <v>112951497</v>
      </c>
      <c r="S263" s="20">
        <v>1037958306</v>
      </c>
      <c r="T263" s="63">
        <v>8.65</v>
      </c>
      <c r="U263" s="20">
        <v>52703800</v>
      </c>
      <c r="V263" s="20">
        <v>112951497</v>
      </c>
      <c r="W263" s="47">
        <v>0</v>
      </c>
      <c r="X263" s="31"/>
      <c r="Y263" s="31"/>
      <c r="Z263" s="31"/>
      <c r="AA263" s="31"/>
      <c r="AB263" s="31"/>
    </row>
    <row r="264" spans="1:29" ht="30" x14ac:dyDescent="0.25">
      <c r="A264" s="1"/>
      <c r="B264" s="46" t="s">
        <v>513</v>
      </c>
      <c r="C264" s="18" t="s">
        <v>514</v>
      </c>
      <c r="D264" s="20">
        <f t="shared" ref="D264:W264" si="244">+D265</f>
        <v>698950000</v>
      </c>
      <c r="E264" s="20">
        <f t="shared" si="244"/>
        <v>0</v>
      </c>
      <c r="F264" s="20">
        <f t="shared" si="244"/>
        <v>-130660000</v>
      </c>
      <c r="G264" s="20">
        <f t="shared" si="244"/>
        <v>568290000</v>
      </c>
      <c r="H264" s="20">
        <f t="shared" si="244"/>
        <v>0</v>
      </c>
      <c r="I264" s="20">
        <f t="shared" si="244"/>
        <v>568290000</v>
      </c>
      <c r="J264" s="20">
        <f t="shared" si="244"/>
        <v>-5000000</v>
      </c>
      <c r="K264" s="20">
        <f t="shared" si="244"/>
        <v>474066378</v>
      </c>
      <c r="L264" s="20">
        <f t="shared" si="244"/>
        <v>94223622</v>
      </c>
      <c r="M264" s="20">
        <f t="shared" si="244"/>
        <v>0</v>
      </c>
      <c r="N264" s="20">
        <f t="shared" si="244"/>
        <v>454066378</v>
      </c>
      <c r="O264" s="20">
        <f t="shared" si="244"/>
        <v>20000000</v>
      </c>
      <c r="P264" s="63">
        <f t="shared" si="244"/>
        <v>79.900000000000006</v>
      </c>
      <c r="Q264" s="20">
        <f t="shared" si="244"/>
        <v>27144844</v>
      </c>
      <c r="R264" s="20">
        <f t="shared" si="244"/>
        <v>98111292</v>
      </c>
      <c r="S264" s="20">
        <f t="shared" si="244"/>
        <v>355955086</v>
      </c>
      <c r="T264" s="63">
        <f t="shared" si="244"/>
        <v>17.260000000000002</v>
      </c>
      <c r="U264" s="20">
        <f t="shared" si="244"/>
        <v>27144844</v>
      </c>
      <c r="V264" s="20">
        <f t="shared" si="244"/>
        <v>98111292</v>
      </c>
      <c r="W264" s="47">
        <f t="shared" si="244"/>
        <v>0</v>
      </c>
      <c r="X264" s="31"/>
      <c r="Y264" s="31"/>
      <c r="Z264" s="31"/>
      <c r="AA264" s="31"/>
      <c r="AB264" s="31"/>
    </row>
    <row r="265" spans="1:29" ht="15.75" customHeight="1" x14ac:dyDescent="0.25">
      <c r="A265" s="1"/>
      <c r="B265" s="46" t="s">
        <v>33</v>
      </c>
      <c r="C265" s="18" t="s">
        <v>512</v>
      </c>
      <c r="D265" s="20">
        <v>698950000</v>
      </c>
      <c r="E265" s="20">
        <v>0</v>
      </c>
      <c r="F265" s="20">
        <v>-130660000</v>
      </c>
      <c r="G265" s="20">
        <v>568290000</v>
      </c>
      <c r="H265" s="20">
        <v>0</v>
      </c>
      <c r="I265" s="20">
        <v>568290000</v>
      </c>
      <c r="J265" s="20">
        <v>-5000000</v>
      </c>
      <c r="K265" s="20">
        <v>474066378</v>
      </c>
      <c r="L265" s="20">
        <v>94223622</v>
      </c>
      <c r="M265" s="20">
        <v>0</v>
      </c>
      <c r="N265" s="20">
        <v>454066378</v>
      </c>
      <c r="O265" s="20">
        <v>20000000</v>
      </c>
      <c r="P265" s="63">
        <v>79.900000000000006</v>
      </c>
      <c r="Q265" s="20">
        <v>27144844</v>
      </c>
      <c r="R265" s="20">
        <v>98111292</v>
      </c>
      <c r="S265" s="20">
        <v>355955086</v>
      </c>
      <c r="T265" s="63">
        <v>17.260000000000002</v>
      </c>
      <c r="U265" s="20">
        <v>27144844</v>
      </c>
      <c r="V265" s="20">
        <v>98111292</v>
      </c>
      <c r="W265" s="47">
        <v>0</v>
      </c>
      <c r="X265" s="31"/>
      <c r="Y265" s="31"/>
      <c r="Z265" s="31"/>
      <c r="AA265" s="31"/>
      <c r="AB265" s="31"/>
    </row>
    <row r="266" spans="1:29" ht="45" x14ac:dyDescent="0.25">
      <c r="A266" s="21"/>
      <c r="B266" s="45" t="s">
        <v>520</v>
      </c>
      <c r="C266" s="17" t="s">
        <v>521</v>
      </c>
      <c r="D266" s="22">
        <f t="shared" ref="D266:O266" si="245">+D267</f>
        <v>1768843000</v>
      </c>
      <c r="E266" s="22">
        <f t="shared" si="245"/>
        <v>0</v>
      </c>
      <c r="F266" s="22">
        <f t="shared" si="245"/>
        <v>543773915</v>
      </c>
      <c r="G266" s="22">
        <f t="shared" si="245"/>
        <v>2312616915</v>
      </c>
      <c r="H266" s="22">
        <f t="shared" si="245"/>
        <v>0</v>
      </c>
      <c r="I266" s="22">
        <f t="shared" si="245"/>
        <v>2312616915</v>
      </c>
      <c r="J266" s="22">
        <f t="shared" si="245"/>
        <v>0</v>
      </c>
      <c r="K266" s="22">
        <f t="shared" si="245"/>
        <v>1478074560</v>
      </c>
      <c r="L266" s="22">
        <f t="shared" si="245"/>
        <v>834542355</v>
      </c>
      <c r="M266" s="22">
        <f t="shared" si="245"/>
        <v>83263150</v>
      </c>
      <c r="N266" s="22">
        <f t="shared" si="245"/>
        <v>855039400</v>
      </c>
      <c r="O266" s="22">
        <f t="shared" si="245"/>
        <v>623035160</v>
      </c>
      <c r="P266" s="62">
        <f>N266/I266*100</f>
        <v>36.972807491551194</v>
      </c>
      <c r="Q266" s="22">
        <f t="shared" ref="Q266:S266" si="246">+Q267</f>
        <v>75507250</v>
      </c>
      <c r="R266" s="22">
        <f t="shared" si="246"/>
        <v>162736310</v>
      </c>
      <c r="S266" s="22">
        <f t="shared" si="246"/>
        <v>692303090</v>
      </c>
      <c r="T266" s="62">
        <f>(R266/I266)*100</f>
        <v>7.0368900678909023</v>
      </c>
      <c r="U266" s="22">
        <f t="shared" ref="U266:W266" si="247">+U267</f>
        <v>75507250</v>
      </c>
      <c r="V266" s="22">
        <f t="shared" si="247"/>
        <v>162736310</v>
      </c>
      <c r="W266" s="48">
        <f t="shared" si="247"/>
        <v>0</v>
      </c>
      <c r="X266" s="35"/>
      <c r="Y266" s="35"/>
      <c r="Z266" s="35"/>
      <c r="AA266" s="35"/>
      <c r="AB266" s="35"/>
    </row>
    <row r="267" spans="1:29" ht="30" x14ac:dyDescent="0.25">
      <c r="A267" s="1"/>
      <c r="B267" s="46" t="s">
        <v>519</v>
      </c>
      <c r="C267" s="18" t="s">
        <v>507</v>
      </c>
      <c r="D267" s="20">
        <f>+D268+D269+D270</f>
        <v>1768843000</v>
      </c>
      <c r="E267" s="20">
        <f t="shared" ref="E267:L267" si="248">+E268+E269+E270</f>
        <v>0</v>
      </c>
      <c r="F267" s="20">
        <f t="shared" si="248"/>
        <v>543773915</v>
      </c>
      <c r="G267" s="20">
        <f t="shared" si="248"/>
        <v>2312616915</v>
      </c>
      <c r="H267" s="20">
        <f t="shared" si="248"/>
        <v>0</v>
      </c>
      <c r="I267" s="20">
        <f t="shared" si="248"/>
        <v>2312616915</v>
      </c>
      <c r="J267" s="20">
        <f t="shared" si="248"/>
        <v>0</v>
      </c>
      <c r="K267" s="20">
        <f t="shared" si="248"/>
        <v>1478074560</v>
      </c>
      <c r="L267" s="20">
        <f t="shared" si="248"/>
        <v>834542355</v>
      </c>
      <c r="M267" s="20">
        <f t="shared" ref="M267" si="249">+M268+M269+M270</f>
        <v>83263150</v>
      </c>
      <c r="N267" s="20">
        <f t="shared" ref="N267" si="250">+N268+N269+N270</f>
        <v>855039400</v>
      </c>
      <c r="O267" s="20">
        <f t="shared" ref="O267:P267" si="251">+O268+O269+O270</f>
        <v>623035160</v>
      </c>
      <c r="P267" s="63">
        <f t="shared" si="251"/>
        <v>48.34</v>
      </c>
      <c r="Q267" s="20">
        <f t="shared" ref="Q267" si="252">+Q268+Q269+Q270</f>
        <v>75507250</v>
      </c>
      <c r="R267" s="20">
        <f t="shared" ref="R267" si="253">+R268+R269+R270</f>
        <v>162736310</v>
      </c>
      <c r="S267" s="20">
        <f t="shared" ref="S267" si="254">+S268+S269+S270</f>
        <v>692303090</v>
      </c>
      <c r="T267" s="63">
        <f t="shared" ref="T267" si="255">+T268+T269+T270</f>
        <v>9.1999999999999993</v>
      </c>
      <c r="U267" s="20">
        <f t="shared" ref="U267" si="256">+U268+U269+U270</f>
        <v>75507250</v>
      </c>
      <c r="V267" s="20">
        <f t="shared" ref="V267" si="257">+V268+V269+V270</f>
        <v>162736310</v>
      </c>
      <c r="W267" s="20">
        <f t="shared" ref="W267" si="258">+W268+W269+W270</f>
        <v>0</v>
      </c>
      <c r="X267" s="31"/>
      <c r="Y267" s="31"/>
      <c r="Z267" s="31"/>
      <c r="AA267" s="31"/>
      <c r="AB267" s="31"/>
    </row>
    <row r="268" spans="1:29" ht="15.75" customHeight="1" x14ac:dyDescent="0.25">
      <c r="A268" s="1"/>
      <c r="B268" s="46" t="s">
        <v>33</v>
      </c>
      <c r="C268" s="18" t="s">
        <v>512</v>
      </c>
      <c r="D268" s="20">
        <v>1768843000</v>
      </c>
      <c r="E268" s="20">
        <v>0</v>
      </c>
      <c r="F268" s="20">
        <v>0</v>
      </c>
      <c r="G268" s="20">
        <v>1768843000</v>
      </c>
      <c r="H268" s="20">
        <v>0</v>
      </c>
      <c r="I268" s="20">
        <v>1768843000</v>
      </c>
      <c r="J268" s="20">
        <v>0</v>
      </c>
      <c r="K268" s="20">
        <v>964039400</v>
      </c>
      <c r="L268" s="20">
        <v>804803600</v>
      </c>
      <c r="M268" s="20">
        <v>83263150</v>
      </c>
      <c r="N268" s="20">
        <v>855039400</v>
      </c>
      <c r="O268" s="20">
        <v>109000000</v>
      </c>
      <c r="P268" s="63">
        <v>48.34</v>
      </c>
      <c r="Q268" s="20">
        <v>75507250</v>
      </c>
      <c r="R268" s="20">
        <v>162736310</v>
      </c>
      <c r="S268" s="20">
        <v>692303090</v>
      </c>
      <c r="T268" s="63">
        <v>9.1999999999999993</v>
      </c>
      <c r="U268" s="20">
        <v>75507250</v>
      </c>
      <c r="V268" s="20">
        <v>162736310</v>
      </c>
      <c r="W268" s="47">
        <v>0</v>
      </c>
      <c r="X268" s="31"/>
      <c r="Y268" s="31"/>
      <c r="Z268" s="31"/>
      <c r="AA268" s="31"/>
      <c r="AB268" s="31"/>
    </row>
    <row r="269" spans="1:29" s="60" customFormat="1" ht="30" x14ac:dyDescent="0.25">
      <c r="A269" s="1"/>
      <c r="B269" s="46" t="s">
        <v>546</v>
      </c>
      <c r="C269" s="18" t="s">
        <v>547</v>
      </c>
      <c r="D269" s="20">
        <v>0</v>
      </c>
      <c r="E269" s="20">
        <v>0</v>
      </c>
      <c r="F269" s="20">
        <v>333506048</v>
      </c>
      <c r="G269" s="20">
        <v>333506048</v>
      </c>
      <c r="H269" s="20">
        <v>0</v>
      </c>
      <c r="I269" s="20">
        <v>333506048</v>
      </c>
      <c r="J269" s="20">
        <v>0</v>
      </c>
      <c r="K269" s="20">
        <v>304346421</v>
      </c>
      <c r="L269" s="20">
        <v>29159627</v>
      </c>
      <c r="M269" s="20">
        <v>0</v>
      </c>
      <c r="N269" s="20">
        <v>0</v>
      </c>
      <c r="O269" s="20">
        <v>304346421</v>
      </c>
      <c r="P269" s="63">
        <v>0</v>
      </c>
      <c r="Q269" s="20">
        <v>0</v>
      </c>
      <c r="R269" s="20">
        <v>0</v>
      </c>
      <c r="S269" s="20">
        <v>0</v>
      </c>
      <c r="T269" s="63">
        <v>0</v>
      </c>
      <c r="U269" s="20">
        <v>0</v>
      </c>
      <c r="V269" s="20">
        <v>0</v>
      </c>
      <c r="W269" s="47">
        <v>0</v>
      </c>
      <c r="X269" s="31"/>
      <c r="Y269" s="31"/>
      <c r="Z269" s="31"/>
      <c r="AA269" s="31"/>
      <c r="AB269" s="31"/>
      <c r="AC269" s="32"/>
    </row>
    <row r="270" spans="1:29" s="60" customFormat="1" ht="30" x14ac:dyDescent="0.25">
      <c r="A270" s="1"/>
      <c r="B270" s="46" t="s">
        <v>548</v>
      </c>
      <c r="C270" s="18" t="s">
        <v>549</v>
      </c>
      <c r="D270" s="20">
        <v>0</v>
      </c>
      <c r="E270" s="20">
        <v>0</v>
      </c>
      <c r="F270" s="20">
        <v>210267867</v>
      </c>
      <c r="G270" s="20">
        <v>210267867</v>
      </c>
      <c r="H270" s="20">
        <v>0</v>
      </c>
      <c r="I270" s="20">
        <v>210267867</v>
      </c>
      <c r="J270" s="20">
        <v>0</v>
      </c>
      <c r="K270" s="20">
        <v>209688739</v>
      </c>
      <c r="L270" s="20">
        <v>579128</v>
      </c>
      <c r="M270" s="20">
        <v>0</v>
      </c>
      <c r="N270" s="20">
        <v>0</v>
      </c>
      <c r="O270" s="20">
        <v>209688739</v>
      </c>
      <c r="P270" s="63">
        <v>0</v>
      </c>
      <c r="Q270" s="20">
        <v>0</v>
      </c>
      <c r="R270" s="20">
        <v>0</v>
      </c>
      <c r="S270" s="20">
        <v>0</v>
      </c>
      <c r="T270" s="63">
        <v>0</v>
      </c>
      <c r="U270" s="20">
        <v>0</v>
      </c>
      <c r="V270" s="20">
        <v>0</v>
      </c>
      <c r="W270" s="47">
        <v>0</v>
      </c>
      <c r="X270" s="31"/>
      <c r="Y270" s="31"/>
      <c r="Z270" s="31"/>
      <c r="AA270" s="31"/>
      <c r="AB270" s="31"/>
      <c r="AC270" s="32"/>
    </row>
    <row r="271" spans="1:29" ht="45" x14ac:dyDescent="0.25">
      <c r="A271" s="21"/>
      <c r="B271" s="45" t="s">
        <v>522</v>
      </c>
      <c r="C271" s="17" t="s">
        <v>523</v>
      </c>
      <c r="D271" s="22">
        <f t="shared" ref="D271:O271" si="259">+D272</f>
        <v>750000000</v>
      </c>
      <c r="E271" s="22">
        <f t="shared" si="259"/>
        <v>0</v>
      </c>
      <c r="F271" s="22">
        <f t="shared" si="259"/>
        <v>0</v>
      </c>
      <c r="G271" s="22">
        <f t="shared" si="259"/>
        <v>750000000</v>
      </c>
      <c r="H271" s="22">
        <f t="shared" si="259"/>
        <v>0</v>
      </c>
      <c r="I271" s="22">
        <f t="shared" si="259"/>
        <v>750000000</v>
      </c>
      <c r="J271" s="22">
        <f t="shared" si="259"/>
        <v>0</v>
      </c>
      <c r="K271" s="22">
        <f t="shared" si="259"/>
        <v>708198440</v>
      </c>
      <c r="L271" s="22">
        <f t="shared" si="259"/>
        <v>41801560</v>
      </c>
      <c r="M271" s="22">
        <f t="shared" si="259"/>
        <v>126287598</v>
      </c>
      <c r="N271" s="22">
        <f t="shared" si="259"/>
        <v>700782237</v>
      </c>
      <c r="O271" s="22">
        <f t="shared" si="259"/>
        <v>7416203</v>
      </c>
      <c r="P271" s="62">
        <f t="shared" ref="P271:P273" si="260">N271/I271*100</f>
        <v>93.437631600000003</v>
      </c>
      <c r="Q271" s="22">
        <f t="shared" ref="Q271:S271" si="261">+Q272</f>
        <v>63533420</v>
      </c>
      <c r="R271" s="22">
        <f t="shared" si="261"/>
        <v>128589067</v>
      </c>
      <c r="S271" s="22">
        <f t="shared" si="261"/>
        <v>572193170</v>
      </c>
      <c r="T271" s="62">
        <f t="shared" ref="T271:T273" si="262">(R271/I271)*100</f>
        <v>17.145208933333333</v>
      </c>
      <c r="U271" s="22">
        <f t="shared" ref="U271:W271" si="263">+U272</f>
        <v>63533420</v>
      </c>
      <c r="V271" s="22">
        <f t="shared" si="263"/>
        <v>128589067</v>
      </c>
      <c r="W271" s="48">
        <f t="shared" si="263"/>
        <v>0</v>
      </c>
      <c r="X271" s="35"/>
      <c r="Y271" s="35"/>
      <c r="Z271" s="35"/>
      <c r="AA271" s="35"/>
      <c r="AB271" s="35"/>
    </row>
    <row r="272" spans="1:29" ht="30" x14ac:dyDescent="0.25">
      <c r="A272" s="21"/>
      <c r="B272" s="45" t="s">
        <v>524</v>
      </c>
      <c r="C272" s="17" t="s">
        <v>525</v>
      </c>
      <c r="D272" s="22">
        <f t="shared" ref="D272:O272" si="264">+D273</f>
        <v>750000000</v>
      </c>
      <c r="E272" s="22">
        <f t="shared" si="264"/>
        <v>0</v>
      </c>
      <c r="F272" s="22">
        <f t="shared" si="264"/>
        <v>0</v>
      </c>
      <c r="G272" s="22">
        <f t="shared" si="264"/>
        <v>750000000</v>
      </c>
      <c r="H272" s="22">
        <f t="shared" si="264"/>
        <v>0</v>
      </c>
      <c r="I272" s="22">
        <f t="shared" si="264"/>
        <v>750000000</v>
      </c>
      <c r="J272" s="22">
        <f t="shared" si="264"/>
        <v>0</v>
      </c>
      <c r="K272" s="22">
        <f t="shared" si="264"/>
        <v>708198440</v>
      </c>
      <c r="L272" s="22">
        <f t="shared" si="264"/>
        <v>41801560</v>
      </c>
      <c r="M272" s="22">
        <f t="shared" si="264"/>
        <v>126287598</v>
      </c>
      <c r="N272" s="22">
        <f t="shared" si="264"/>
        <v>700782237</v>
      </c>
      <c r="O272" s="22">
        <f t="shared" si="264"/>
        <v>7416203</v>
      </c>
      <c r="P272" s="62">
        <f t="shared" si="260"/>
        <v>93.437631600000003</v>
      </c>
      <c r="Q272" s="22">
        <f t="shared" ref="Q272:S272" si="265">+Q273</f>
        <v>63533420</v>
      </c>
      <c r="R272" s="22">
        <f t="shared" si="265"/>
        <v>128589067</v>
      </c>
      <c r="S272" s="22">
        <f t="shared" si="265"/>
        <v>572193170</v>
      </c>
      <c r="T272" s="62">
        <f t="shared" si="262"/>
        <v>17.145208933333333</v>
      </c>
      <c r="U272" s="22">
        <f t="shared" ref="U272:W272" si="266">+U273</f>
        <v>63533420</v>
      </c>
      <c r="V272" s="22">
        <f t="shared" si="266"/>
        <v>128589067</v>
      </c>
      <c r="W272" s="48">
        <f t="shared" si="266"/>
        <v>0</v>
      </c>
      <c r="X272" s="35"/>
      <c r="Y272" s="35"/>
      <c r="Z272" s="35"/>
      <c r="AA272" s="35"/>
      <c r="AB272" s="35"/>
    </row>
    <row r="273" spans="1:28" ht="25.5" customHeight="1" x14ac:dyDescent="0.25">
      <c r="A273" s="21"/>
      <c r="B273" s="45" t="s">
        <v>526</v>
      </c>
      <c r="C273" s="17" t="s">
        <v>527</v>
      </c>
      <c r="D273" s="22">
        <f t="shared" ref="D273:O273" si="267">+D274</f>
        <v>750000000</v>
      </c>
      <c r="E273" s="22">
        <f t="shared" si="267"/>
        <v>0</v>
      </c>
      <c r="F273" s="22">
        <f t="shared" si="267"/>
        <v>0</v>
      </c>
      <c r="G273" s="22">
        <f t="shared" si="267"/>
        <v>750000000</v>
      </c>
      <c r="H273" s="22">
        <f t="shared" si="267"/>
        <v>0</v>
      </c>
      <c r="I273" s="22">
        <f t="shared" si="267"/>
        <v>750000000</v>
      </c>
      <c r="J273" s="22">
        <f t="shared" si="267"/>
        <v>0</v>
      </c>
      <c r="K273" s="22">
        <f t="shared" si="267"/>
        <v>708198440</v>
      </c>
      <c r="L273" s="22">
        <f t="shared" si="267"/>
        <v>41801560</v>
      </c>
      <c r="M273" s="22">
        <f t="shared" si="267"/>
        <v>126287598</v>
      </c>
      <c r="N273" s="22">
        <f t="shared" si="267"/>
        <v>700782237</v>
      </c>
      <c r="O273" s="22">
        <f t="shared" si="267"/>
        <v>7416203</v>
      </c>
      <c r="P273" s="62">
        <f t="shared" si="260"/>
        <v>93.437631600000003</v>
      </c>
      <c r="Q273" s="22">
        <f t="shared" ref="Q273:S273" si="268">+Q274</f>
        <v>63533420</v>
      </c>
      <c r="R273" s="22">
        <f t="shared" si="268"/>
        <v>128589067</v>
      </c>
      <c r="S273" s="22">
        <f t="shared" si="268"/>
        <v>572193170</v>
      </c>
      <c r="T273" s="62">
        <f t="shared" si="262"/>
        <v>17.145208933333333</v>
      </c>
      <c r="U273" s="22">
        <f t="shared" ref="U273:W273" si="269">+U274</f>
        <v>63533420</v>
      </c>
      <c r="V273" s="22">
        <f t="shared" si="269"/>
        <v>128589067</v>
      </c>
      <c r="W273" s="48">
        <f t="shared" si="269"/>
        <v>0</v>
      </c>
      <c r="X273" s="35"/>
      <c r="Y273" s="35"/>
      <c r="Z273" s="35"/>
      <c r="AA273" s="35"/>
      <c r="AB273" s="35"/>
    </row>
    <row r="274" spans="1:28" ht="30" x14ac:dyDescent="0.25">
      <c r="A274" s="1"/>
      <c r="B274" s="46" t="s">
        <v>519</v>
      </c>
      <c r="C274" s="18" t="s">
        <v>507</v>
      </c>
      <c r="D274" s="20">
        <f t="shared" ref="D274:W274" si="270">+D275</f>
        <v>750000000</v>
      </c>
      <c r="E274" s="20">
        <f t="shared" si="270"/>
        <v>0</v>
      </c>
      <c r="F274" s="20">
        <f t="shared" si="270"/>
        <v>0</v>
      </c>
      <c r="G274" s="20">
        <f t="shared" si="270"/>
        <v>750000000</v>
      </c>
      <c r="H274" s="20">
        <f t="shared" si="270"/>
        <v>0</v>
      </c>
      <c r="I274" s="20">
        <f t="shared" si="270"/>
        <v>750000000</v>
      </c>
      <c r="J274" s="20">
        <f t="shared" si="270"/>
        <v>0</v>
      </c>
      <c r="K274" s="20">
        <f t="shared" si="270"/>
        <v>708198440</v>
      </c>
      <c r="L274" s="20">
        <f t="shared" si="270"/>
        <v>41801560</v>
      </c>
      <c r="M274" s="20">
        <f t="shared" si="270"/>
        <v>126287598</v>
      </c>
      <c r="N274" s="20">
        <f t="shared" si="270"/>
        <v>700782237</v>
      </c>
      <c r="O274" s="20">
        <f t="shared" si="270"/>
        <v>7416203</v>
      </c>
      <c r="P274" s="63">
        <f t="shared" si="270"/>
        <v>93.44</v>
      </c>
      <c r="Q274" s="20">
        <f t="shared" si="270"/>
        <v>63533420</v>
      </c>
      <c r="R274" s="20">
        <f t="shared" si="270"/>
        <v>128589067</v>
      </c>
      <c r="S274" s="20">
        <f t="shared" si="270"/>
        <v>572193170</v>
      </c>
      <c r="T274" s="63">
        <f t="shared" si="270"/>
        <v>17.149999999999999</v>
      </c>
      <c r="U274" s="20">
        <f t="shared" si="270"/>
        <v>63533420</v>
      </c>
      <c r="V274" s="20">
        <f t="shared" si="270"/>
        <v>128589067</v>
      </c>
      <c r="W274" s="47">
        <f t="shared" si="270"/>
        <v>0</v>
      </c>
      <c r="X274" s="31"/>
      <c r="Y274" s="31"/>
      <c r="Z274" s="31"/>
      <c r="AA274" s="31"/>
      <c r="AB274" s="31"/>
    </row>
    <row r="275" spans="1:28" ht="15.75" customHeight="1" x14ac:dyDescent="0.25">
      <c r="A275" s="1"/>
      <c r="B275" s="46" t="s">
        <v>33</v>
      </c>
      <c r="C275" s="18" t="s">
        <v>34</v>
      </c>
      <c r="D275" s="20">
        <v>750000000</v>
      </c>
      <c r="E275" s="20">
        <v>0</v>
      </c>
      <c r="F275" s="20">
        <v>0</v>
      </c>
      <c r="G275" s="20">
        <v>750000000</v>
      </c>
      <c r="H275" s="20">
        <v>0</v>
      </c>
      <c r="I275" s="20">
        <v>750000000</v>
      </c>
      <c r="J275" s="20">
        <v>0</v>
      </c>
      <c r="K275" s="20">
        <v>708198440</v>
      </c>
      <c r="L275" s="20">
        <v>41801560</v>
      </c>
      <c r="M275" s="20">
        <v>126287598</v>
      </c>
      <c r="N275" s="20">
        <v>700782237</v>
      </c>
      <c r="O275" s="20">
        <v>7416203</v>
      </c>
      <c r="P275" s="63">
        <v>93.44</v>
      </c>
      <c r="Q275" s="20">
        <v>63533420</v>
      </c>
      <c r="R275" s="20">
        <v>128589067</v>
      </c>
      <c r="S275" s="20">
        <v>572193170</v>
      </c>
      <c r="T275" s="63">
        <v>17.149999999999999</v>
      </c>
      <c r="U275" s="20">
        <v>63533420</v>
      </c>
      <c r="V275" s="20">
        <v>128589067</v>
      </c>
      <c r="W275" s="47">
        <v>0</v>
      </c>
      <c r="X275" s="31"/>
      <c r="Y275" s="31"/>
      <c r="Z275" s="31"/>
      <c r="AA275" s="31"/>
      <c r="AB275" s="31"/>
    </row>
    <row r="276" spans="1:28" ht="27" customHeight="1" x14ac:dyDescent="0.25">
      <c r="A276" s="21"/>
      <c r="B276" s="45" t="s">
        <v>528</v>
      </c>
      <c r="C276" s="17" t="s">
        <v>529</v>
      </c>
      <c r="D276" s="22">
        <f t="shared" ref="D276:O276" si="271">+D277</f>
        <v>3250000000</v>
      </c>
      <c r="E276" s="22">
        <f t="shared" si="271"/>
        <v>0</v>
      </c>
      <c r="F276" s="22">
        <f t="shared" si="271"/>
        <v>0</v>
      </c>
      <c r="G276" s="22">
        <f t="shared" si="271"/>
        <v>3250000000</v>
      </c>
      <c r="H276" s="22">
        <f t="shared" si="271"/>
        <v>0</v>
      </c>
      <c r="I276" s="22">
        <f t="shared" si="271"/>
        <v>3250000000</v>
      </c>
      <c r="J276" s="22">
        <f t="shared" si="271"/>
        <v>594156000</v>
      </c>
      <c r="K276" s="22">
        <f t="shared" si="271"/>
        <v>3018842244</v>
      </c>
      <c r="L276" s="22">
        <f t="shared" si="271"/>
        <v>231157756</v>
      </c>
      <c r="M276" s="22">
        <f t="shared" si="271"/>
        <v>97177510</v>
      </c>
      <c r="N276" s="22">
        <f t="shared" si="271"/>
        <v>2473550810</v>
      </c>
      <c r="O276" s="22">
        <f t="shared" si="271"/>
        <v>545291434</v>
      </c>
      <c r="P276" s="62">
        <f t="shared" ref="P276:P278" si="272">N276/I276*100</f>
        <v>76.109255692307684</v>
      </c>
      <c r="Q276" s="22">
        <f t="shared" ref="Q276:S276" si="273">+Q277</f>
        <v>257051759</v>
      </c>
      <c r="R276" s="22">
        <f t="shared" si="273"/>
        <v>545857577</v>
      </c>
      <c r="S276" s="22">
        <f t="shared" si="273"/>
        <v>1927693233</v>
      </c>
      <c r="T276" s="62">
        <f t="shared" ref="T276:T279" si="274">(R276/I276)*100</f>
        <v>16.795617753846155</v>
      </c>
      <c r="U276" s="22">
        <f t="shared" ref="U276:W276" si="275">+U277</f>
        <v>257051759</v>
      </c>
      <c r="V276" s="22">
        <f t="shared" si="275"/>
        <v>545857577</v>
      </c>
      <c r="W276" s="48">
        <f t="shared" si="275"/>
        <v>0</v>
      </c>
      <c r="X276" s="35"/>
      <c r="Y276" s="35"/>
      <c r="Z276" s="35"/>
      <c r="AA276" s="35"/>
      <c r="AB276" s="35"/>
    </row>
    <row r="277" spans="1:28" ht="15.75" customHeight="1" x14ac:dyDescent="0.25">
      <c r="A277" s="21"/>
      <c r="B277" s="45" t="s">
        <v>530</v>
      </c>
      <c r="C277" s="17" t="s">
        <v>531</v>
      </c>
      <c r="D277" s="22">
        <f t="shared" ref="D277:O277" si="276">+D278</f>
        <v>3250000000</v>
      </c>
      <c r="E277" s="22">
        <f t="shared" si="276"/>
        <v>0</v>
      </c>
      <c r="F277" s="22">
        <f t="shared" si="276"/>
        <v>0</v>
      </c>
      <c r="G277" s="22">
        <f t="shared" si="276"/>
        <v>3250000000</v>
      </c>
      <c r="H277" s="22">
        <f t="shared" si="276"/>
        <v>0</v>
      </c>
      <c r="I277" s="22">
        <f t="shared" si="276"/>
        <v>3250000000</v>
      </c>
      <c r="J277" s="22">
        <f t="shared" si="276"/>
        <v>594156000</v>
      </c>
      <c r="K277" s="22">
        <f t="shared" si="276"/>
        <v>3018842244</v>
      </c>
      <c r="L277" s="22">
        <f t="shared" si="276"/>
        <v>231157756</v>
      </c>
      <c r="M277" s="22">
        <f t="shared" si="276"/>
        <v>97177510</v>
      </c>
      <c r="N277" s="22">
        <f t="shared" si="276"/>
        <v>2473550810</v>
      </c>
      <c r="O277" s="22">
        <f t="shared" si="276"/>
        <v>545291434</v>
      </c>
      <c r="P277" s="62">
        <f t="shared" si="272"/>
        <v>76.109255692307684</v>
      </c>
      <c r="Q277" s="22">
        <f t="shared" ref="Q277:S277" si="277">+Q278</f>
        <v>257051759</v>
      </c>
      <c r="R277" s="22">
        <f t="shared" si="277"/>
        <v>545857577</v>
      </c>
      <c r="S277" s="22">
        <f t="shared" si="277"/>
        <v>1927693233</v>
      </c>
      <c r="T277" s="62">
        <f t="shared" si="274"/>
        <v>16.795617753846155</v>
      </c>
      <c r="U277" s="22">
        <f t="shared" ref="U277:W277" si="278">+U278</f>
        <v>257051759</v>
      </c>
      <c r="V277" s="22">
        <f t="shared" si="278"/>
        <v>545857577</v>
      </c>
      <c r="W277" s="48">
        <f t="shared" si="278"/>
        <v>0</v>
      </c>
      <c r="X277" s="35"/>
      <c r="Y277" s="35"/>
      <c r="Z277" s="35"/>
      <c r="AA277" s="35"/>
      <c r="AB277" s="35"/>
    </row>
    <row r="278" spans="1:28" ht="29.25" customHeight="1" x14ac:dyDescent="0.25">
      <c r="A278" s="21" t="s">
        <v>28</v>
      </c>
      <c r="B278" s="45" t="s">
        <v>532</v>
      </c>
      <c r="C278" s="17" t="s">
        <v>533</v>
      </c>
      <c r="D278" s="22">
        <f t="shared" ref="D278:O278" si="279">+D279+D282</f>
        <v>3250000000</v>
      </c>
      <c r="E278" s="22">
        <f t="shared" si="279"/>
        <v>0</v>
      </c>
      <c r="F278" s="22">
        <f t="shared" si="279"/>
        <v>0</v>
      </c>
      <c r="G278" s="22">
        <f t="shared" si="279"/>
        <v>3250000000</v>
      </c>
      <c r="H278" s="22">
        <f t="shared" si="279"/>
        <v>0</v>
      </c>
      <c r="I278" s="22">
        <f t="shared" si="279"/>
        <v>3250000000</v>
      </c>
      <c r="J278" s="22">
        <f t="shared" si="279"/>
        <v>594156000</v>
      </c>
      <c r="K278" s="22">
        <f t="shared" si="279"/>
        <v>3018842244</v>
      </c>
      <c r="L278" s="22">
        <f t="shared" si="279"/>
        <v>231157756</v>
      </c>
      <c r="M278" s="22">
        <f t="shared" si="279"/>
        <v>97177510</v>
      </c>
      <c r="N278" s="22">
        <f t="shared" si="279"/>
        <v>2473550810</v>
      </c>
      <c r="O278" s="22">
        <f t="shared" si="279"/>
        <v>545291434</v>
      </c>
      <c r="P278" s="62">
        <f t="shared" si="272"/>
        <v>76.109255692307684</v>
      </c>
      <c r="Q278" s="22">
        <f t="shared" ref="Q278:S278" si="280">+Q279+Q282</f>
        <v>257051759</v>
      </c>
      <c r="R278" s="22">
        <f t="shared" si="280"/>
        <v>545857577</v>
      </c>
      <c r="S278" s="22">
        <f t="shared" si="280"/>
        <v>1927693233</v>
      </c>
      <c r="T278" s="62">
        <f t="shared" si="274"/>
        <v>16.795617753846155</v>
      </c>
      <c r="U278" s="22">
        <f t="shared" ref="U278:W278" si="281">+U279+U282</f>
        <v>257051759</v>
      </c>
      <c r="V278" s="22">
        <f t="shared" si="281"/>
        <v>545857577</v>
      </c>
      <c r="W278" s="48">
        <f t="shared" si="281"/>
        <v>0</v>
      </c>
      <c r="X278" s="35"/>
      <c r="Y278" s="35"/>
      <c r="Z278" s="35"/>
      <c r="AA278" s="35"/>
      <c r="AB278" s="35"/>
    </row>
    <row r="279" spans="1:28" ht="30" x14ac:dyDescent="0.25">
      <c r="A279" s="1"/>
      <c r="B279" s="46" t="s">
        <v>534</v>
      </c>
      <c r="C279" s="18" t="s">
        <v>535</v>
      </c>
      <c r="D279" s="20">
        <f t="shared" ref="D279:O279" si="282">+D280+D281</f>
        <v>2771947000</v>
      </c>
      <c r="E279" s="20">
        <f t="shared" si="282"/>
        <v>0</v>
      </c>
      <c r="F279" s="20">
        <f t="shared" si="282"/>
        <v>59530400</v>
      </c>
      <c r="G279" s="20">
        <f t="shared" si="282"/>
        <v>2831477400</v>
      </c>
      <c r="H279" s="20">
        <f t="shared" si="282"/>
        <v>0</v>
      </c>
      <c r="I279" s="20">
        <f t="shared" si="282"/>
        <v>2831477400</v>
      </c>
      <c r="J279" s="20">
        <f t="shared" si="282"/>
        <v>499256000</v>
      </c>
      <c r="K279" s="20">
        <f t="shared" si="282"/>
        <v>2646646244</v>
      </c>
      <c r="L279" s="20">
        <f t="shared" si="282"/>
        <v>184831156</v>
      </c>
      <c r="M279" s="20">
        <f t="shared" si="282"/>
        <v>2277510</v>
      </c>
      <c r="N279" s="20">
        <f t="shared" si="282"/>
        <v>2101354810</v>
      </c>
      <c r="O279" s="20">
        <f t="shared" si="282"/>
        <v>545291434</v>
      </c>
      <c r="P279" s="65">
        <f>N279/G279*100</f>
        <v>74.214076721926162</v>
      </c>
      <c r="Q279" s="20">
        <f t="shared" ref="Q279:S279" si="283">+Q280+Q281</f>
        <v>229833959</v>
      </c>
      <c r="R279" s="20">
        <f t="shared" si="283"/>
        <v>480510727</v>
      </c>
      <c r="S279" s="20">
        <f t="shared" si="283"/>
        <v>1620844083</v>
      </c>
      <c r="T279" s="63">
        <f t="shared" si="274"/>
        <v>16.970318286842058</v>
      </c>
      <c r="U279" s="20">
        <f t="shared" ref="U279:W279" si="284">+U280+U281</f>
        <v>229833959</v>
      </c>
      <c r="V279" s="20">
        <f t="shared" si="284"/>
        <v>480510727</v>
      </c>
      <c r="W279" s="47">
        <f t="shared" si="284"/>
        <v>0</v>
      </c>
      <c r="X279" s="31"/>
      <c r="Y279" s="31"/>
      <c r="Z279" s="31"/>
      <c r="AA279" s="31"/>
      <c r="AB279" s="31"/>
    </row>
    <row r="280" spans="1:28" ht="15.75" customHeight="1" x14ac:dyDescent="0.25">
      <c r="A280" s="1"/>
      <c r="B280" s="46" t="s">
        <v>33</v>
      </c>
      <c r="C280" s="18" t="s">
        <v>512</v>
      </c>
      <c r="D280" s="20">
        <v>2711387000</v>
      </c>
      <c r="E280" s="20">
        <v>0</v>
      </c>
      <c r="F280" s="20">
        <v>59530400</v>
      </c>
      <c r="G280" s="20">
        <v>2770917400</v>
      </c>
      <c r="H280" s="20">
        <v>0</v>
      </c>
      <c r="I280" s="20">
        <v>2770917400</v>
      </c>
      <c r="J280" s="20">
        <v>499256000</v>
      </c>
      <c r="K280" s="20">
        <v>2646646244</v>
      </c>
      <c r="L280" s="20">
        <v>124271156</v>
      </c>
      <c r="M280" s="20">
        <v>2277510</v>
      </c>
      <c r="N280" s="20">
        <v>2101354810</v>
      </c>
      <c r="O280" s="20">
        <v>545291434</v>
      </c>
      <c r="P280" s="63">
        <v>75.84</v>
      </c>
      <c r="Q280" s="20">
        <v>229833959</v>
      </c>
      <c r="R280" s="20">
        <v>480510727</v>
      </c>
      <c r="S280" s="20">
        <v>1620844083</v>
      </c>
      <c r="T280" s="63">
        <v>17.34</v>
      </c>
      <c r="U280" s="20">
        <v>229833959</v>
      </c>
      <c r="V280" s="20">
        <v>480510727</v>
      </c>
      <c r="W280" s="47">
        <v>0</v>
      </c>
      <c r="X280" s="31"/>
      <c r="Y280" s="31"/>
      <c r="Z280" s="31"/>
      <c r="AA280" s="31"/>
      <c r="AB280" s="31"/>
    </row>
    <row r="281" spans="1:28" ht="15.75" customHeight="1" x14ac:dyDescent="0.25">
      <c r="A281" s="1"/>
      <c r="B281" s="46" t="s">
        <v>536</v>
      </c>
      <c r="C281" s="18" t="s">
        <v>537</v>
      </c>
      <c r="D281" s="20">
        <v>60560000</v>
      </c>
      <c r="E281" s="20">
        <v>0</v>
      </c>
      <c r="F281" s="20">
        <v>0</v>
      </c>
      <c r="G281" s="20">
        <v>60560000</v>
      </c>
      <c r="H281" s="20">
        <v>0</v>
      </c>
      <c r="I281" s="20">
        <v>60560000</v>
      </c>
      <c r="J281" s="20">
        <v>0</v>
      </c>
      <c r="K281" s="20">
        <v>0</v>
      </c>
      <c r="L281" s="20">
        <v>60560000</v>
      </c>
      <c r="M281" s="20">
        <v>0</v>
      </c>
      <c r="N281" s="20">
        <v>0</v>
      </c>
      <c r="O281" s="20">
        <v>0</v>
      </c>
      <c r="P281" s="63">
        <v>0</v>
      </c>
      <c r="Q281" s="20">
        <v>0</v>
      </c>
      <c r="R281" s="20">
        <v>0</v>
      </c>
      <c r="S281" s="20">
        <v>0</v>
      </c>
      <c r="T281" s="63">
        <v>0</v>
      </c>
      <c r="U281" s="20">
        <v>0</v>
      </c>
      <c r="V281" s="20">
        <v>0</v>
      </c>
      <c r="W281" s="47">
        <v>0</v>
      </c>
      <c r="X281" s="31"/>
      <c r="Y281" s="31"/>
      <c r="Z281" s="31"/>
      <c r="AA281" s="31"/>
      <c r="AB281" s="31"/>
    </row>
    <row r="282" spans="1:28" ht="30" x14ac:dyDescent="0.25">
      <c r="A282" s="1"/>
      <c r="B282" s="46" t="s">
        <v>519</v>
      </c>
      <c r="C282" s="18" t="s">
        <v>507</v>
      </c>
      <c r="D282" s="20">
        <f t="shared" ref="D282:O282" si="285">+D283</f>
        <v>478053000</v>
      </c>
      <c r="E282" s="20">
        <f t="shared" si="285"/>
        <v>0</v>
      </c>
      <c r="F282" s="20">
        <f t="shared" si="285"/>
        <v>-59530400</v>
      </c>
      <c r="G282" s="20">
        <f t="shared" si="285"/>
        <v>418522600</v>
      </c>
      <c r="H282" s="20">
        <f t="shared" si="285"/>
        <v>0</v>
      </c>
      <c r="I282" s="20">
        <f t="shared" si="285"/>
        <v>418522600</v>
      </c>
      <c r="J282" s="20">
        <f t="shared" si="285"/>
        <v>94900000</v>
      </c>
      <c r="K282" s="20">
        <f t="shared" si="285"/>
        <v>372196000</v>
      </c>
      <c r="L282" s="20">
        <f t="shared" si="285"/>
        <v>46326600</v>
      </c>
      <c r="M282" s="20">
        <f t="shared" si="285"/>
        <v>94900000</v>
      </c>
      <c r="N282" s="20">
        <f t="shared" si="285"/>
        <v>372196000</v>
      </c>
      <c r="O282" s="20">
        <f t="shared" si="285"/>
        <v>0</v>
      </c>
      <c r="P282" s="63">
        <f>N282/I282*100</f>
        <v>88.930920337396358</v>
      </c>
      <c r="Q282" s="20">
        <f t="shared" ref="Q282:S282" si="286">+Q283</f>
        <v>27217800</v>
      </c>
      <c r="R282" s="20">
        <f t="shared" si="286"/>
        <v>65346850</v>
      </c>
      <c r="S282" s="20">
        <f t="shared" si="286"/>
        <v>306849150</v>
      </c>
      <c r="T282" s="63">
        <f>(R282/I282)*100</f>
        <v>15.613696846956412</v>
      </c>
      <c r="U282" s="20">
        <f t="shared" ref="U282:W282" si="287">+U283</f>
        <v>27217800</v>
      </c>
      <c r="V282" s="20">
        <f t="shared" si="287"/>
        <v>65346850</v>
      </c>
      <c r="W282" s="47">
        <f t="shared" si="287"/>
        <v>0</v>
      </c>
      <c r="X282" s="31"/>
      <c r="Y282" s="31"/>
      <c r="Z282" s="31"/>
      <c r="AA282" s="31"/>
      <c r="AB282" s="31"/>
    </row>
    <row r="283" spans="1:28" ht="15.75" customHeight="1" x14ac:dyDescent="0.25">
      <c r="A283" s="1"/>
      <c r="B283" s="56" t="s">
        <v>33</v>
      </c>
      <c r="C283" s="57" t="s">
        <v>512</v>
      </c>
      <c r="D283" s="58">
        <v>478053000</v>
      </c>
      <c r="E283" s="58">
        <v>0</v>
      </c>
      <c r="F283" s="58">
        <v>-59530400</v>
      </c>
      <c r="G283" s="58">
        <v>418522600</v>
      </c>
      <c r="H283" s="58">
        <v>0</v>
      </c>
      <c r="I283" s="58">
        <v>418522600</v>
      </c>
      <c r="J283" s="58">
        <v>94900000</v>
      </c>
      <c r="K283" s="58">
        <v>372196000</v>
      </c>
      <c r="L283" s="58">
        <v>46326600</v>
      </c>
      <c r="M283" s="58">
        <v>94900000</v>
      </c>
      <c r="N283" s="58">
        <v>372196000</v>
      </c>
      <c r="O283" s="58">
        <v>0</v>
      </c>
      <c r="P283" s="66">
        <v>88.93</v>
      </c>
      <c r="Q283" s="58">
        <v>27217800</v>
      </c>
      <c r="R283" s="58">
        <v>65346850</v>
      </c>
      <c r="S283" s="58">
        <v>306849150</v>
      </c>
      <c r="T283" s="66">
        <v>15.61</v>
      </c>
      <c r="U283" s="58">
        <v>27217800</v>
      </c>
      <c r="V283" s="58">
        <v>65346850</v>
      </c>
      <c r="W283" s="59">
        <v>0</v>
      </c>
      <c r="X283" s="31"/>
      <c r="Y283" s="31"/>
      <c r="Z283" s="31"/>
      <c r="AA283" s="31"/>
      <c r="AB283" s="31"/>
    </row>
    <row r="284" spans="1:28" ht="15.75" customHeight="1" x14ac:dyDescent="0.25">
      <c r="A284" s="7"/>
      <c r="B284" s="27"/>
      <c r="C284" s="1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7"/>
      <c r="Q284" s="3"/>
      <c r="R284" s="3"/>
      <c r="S284" s="3"/>
      <c r="T284" s="67"/>
      <c r="U284" s="3"/>
      <c r="V284" s="3"/>
      <c r="W284" s="3"/>
      <c r="X284" s="30"/>
      <c r="Y284" s="36"/>
      <c r="Z284" s="36"/>
      <c r="AA284" s="36"/>
      <c r="AB284" s="36"/>
    </row>
    <row r="285" spans="1:28" ht="15.75" customHeight="1" x14ac:dyDescent="0.25">
      <c r="A285" s="7"/>
      <c r="B285" s="27"/>
      <c r="C285" s="12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8"/>
      <c r="Q285" s="9"/>
      <c r="R285" s="9"/>
      <c r="S285" s="9"/>
      <c r="T285" s="8"/>
      <c r="U285" s="9"/>
      <c r="V285" s="9"/>
      <c r="W285" s="9"/>
      <c r="X285" s="37"/>
      <c r="Y285" s="37"/>
      <c r="Z285" s="36"/>
      <c r="AA285" s="36"/>
      <c r="AB285" s="36"/>
    </row>
    <row r="286" spans="1:28" ht="15.75" customHeight="1" x14ac:dyDescent="0.25">
      <c r="A286" s="7"/>
      <c r="B286" s="27"/>
      <c r="C286" s="12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8"/>
      <c r="Q286" s="9"/>
      <c r="R286" s="9"/>
      <c r="S286" s="9"/>
      <c r="T286" s="8"/>
      <c r="U286" s="9"/>
      <c r="V286" s="9"/>
      <c r="W286" s="9"/>
      <c r="X286" s="36"/>
      <c r="Y286" s="36"/>
      <c r="Z286" s="36"/>
      <c r="AA286" s="36"/>
      <c r="AB286" s="36"/>
    </row>
    <row r="287" spans="1:28" ht="15.75" customHeight="1" x14ac:dyDescent="0.25">
      <c r="A287" s="7"/>
      <c r="B287" s="27"/>
      <c r="C287" s="1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8"/>
      <c r="Q287" s="9"/>
      <c r="R287" s="9"/>
      <c r="S287" s="9"/>
      <c r="T287" s="8"/>
      <c r="U287" s="9"/>
      <c r="V287" s="9"/>
      <c r="W287" s="9"/>
      <c r="X287" s="36"/>
      <c r="Y287" s="36"/>
      <c r="Z287" s="36"/>
      <c r="AA287" s="36"/>
      <c r="AB287" s="36"/>
    </row>
    <row r="288" spans="1:28" ht="15.75" customHeight="1" x14ac:dyDescent="0.25">
      <c r="A288" s="7"/>
      <c r="B288" s="27"/>
      <c r="C288" s="76" t="s">
        <v>538</v>
      </c>
      <c r="D288" s="77"/>
      <c r="E288" s="77"/>
      <c r="F288" s="9"/>
      <c r="G288" s="9"/>
      <c r="H288" s="9"/>
      <c r="I288" s="9"/>
      <c r="J288" s="9"/>
      <c r="K288" s="9"/>
      <c r="L288" s="28"/>
      <c r="M288" s="76" t="s">
        <v>539</v>
      </c>
      <c r="N288" s="77"/>
      <c r="O288" s="77"/>
      <c r="P288" s="29"/>
      <c r="Q288" s="9"/>
      <c r="R288" s="9"/>
      <c r="S288" s="9"/>
      <c r="T288" s="8"/>
      <c r="U288" s="9"/>
      <c r="V288" s="9"/>
      <c r="W288" s="9"/>
      <c r="X288" s="36"/>
      <c r="Y288" s="36"/>
      <c r="Z288" s="36"/>
      <c r="AA288" s="36"/>
      <c r="AB288" s="36"/>
    </row>
    <row r="289" spans="1:28" ht="15.75" customHeight="1" x14ac:dyDescent="0.25">
      <c r="A289" s="7"/>
      <c r="B289" s="27"/>
      <c r="C289" s="72" t="s">
        <v>540</v>
      </c>
      <c r="D289" s="71"/>
      <c r="E289" s="71"/>
      <c r="F289" s="9"/>
      <c r="G289" s="9"/>
      <c r="H289" s="9"/>
      <c r="I289" s="9"/>
      <c r="J289" s="9"/>
      <c r="K289" s="9"/>
      <c r="L289" s="9"/>
      <c r="M289" s="72" t="s">
        <v>541</v>
      </c>
      <c r="N289" s="71"/>
      <c r="O289" s="71"/>
      <c r="P289" s="8"/>
      <c r="Q289" s="9"/>
      <c r="R289" s="9"/>
      <c r="S289" s="9"/>
      <c r="T289" s="8"/>
      <c r="U289" s="9"/>
      <c r="V289" s="9"/>
      <c r="W289" s="9"/>
      <c r="X289" s="36"/>
      <c r="Y289" s="36"/>
      <c r="Z289" s="36"/>
      <c r="AA289" s="36"/>
      <c r="AB289" s="36"/>
    </row>
    <row r="290" spans="1:28" ht="15.75" customHeight="1" x14ac:dyDescent="0.25">
      <c r="A290" s="7"/>
      <c r="B290" s="27"/>
      <c r="C290" s="72" t="s">
        <v>542</v>
      </c>
      <c r="D290" s="71"/>
      <c r="E290" s="71"/>
      <c r="F290" s="9"/>
      <c r="G290" s="9"/>
      <c r="H290" s="9"/>
      <c r="I290" s="9"/>
      <c r="J290" s="9"/>
      <c r="K290" s="9"/>
      <c r="L290" s="9"/>
      <c r="M290" s="72" t="s">
        <v>543</v>
      </c>
      <c r="N290" s="71"/>
      <c r="O290" s="71"/>
      <c r="P290" s="8"/>
      <c r="Q290" s="9"/>
      <c r="R290" s="9"/>
      <c r="S290" s="9"/>
      <c r="T290" s="8"/>
      <c r="U290" s="9"/>
      <c r="V290" s="9"/>
      <c r="W290" s="9"/>
      <c r="X290" s="36"/>
      <c r="Y290" s="36"/>
      <c r="Z290" s="36"/>
      <c r="AA290" s="36"/>
      <c r="AB290" s="36"/>
    </row>
    <row r="291" spans="1:28" ht="15.75" customHeight="1" x14ac:dyDescent="0.25">
      <c r="A291" s="7"/>
      <c r="B291" s="27"/>
      <c r="C291" s="72" t="s">
        <v>544</v>
      </c>
      <c r="D291" s="71"/>
      <c r="E291" s="71"/>
      <c r="F291" s="9"/>
      <c r="G291" s="9"/>
      <c r="H291" s="9"/>
      <c r="I291" s="9"/>
      <c r="J291" s="9"/>
      <c r="K291" s="9"/>
      <c r="L291" s="9"/>
      <c r="M291" s="72" t="s">
        <v>544</v>
      </c>
      <c r="N291" s="71"/>
      <c r="O291" s="71"/>
      <c r="P291" s="8"/>
      <c r="Q291" s="9"/>
      <c r="R291" s="9"/>
      <c r="S291" s="9"/>
      <c r="T291" s="8"/>
      <c r="U291" s="9"/>
      <c r="V291" s="9"/>
      <c r="W291" s="9"/>
      <c r="X291" s="36"/>
      <c r="Y291" s="36"/>
      <c r="Z291" s="36"/>
      <c r="AA291" s="36"/>
      <c r="AB291" s="36"/>
    </row>
    <row r="292" spans="1:28" ht="15.75" customHeight="1" x14ac:dyDescent="0.25">
      <c r="A292" s="7"/>
      <c r="B292" s="27"/>
      <c r="C292" s="12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8"/>
      <c r="Q292" s="9"/>
      <c r="R292" s="9"/>
      <c r="S292" s="9"/>
      <c r="T292" s="8"/>
      <c r="U292" s="9"/>
      <c r="V292" s="9"/>
      <c r="W292" s="9"/>
      <c r="X292" s="36"/>
      <c r="Y292" s="36"/>
      <c r="Z292" s="36"/>
      <c r="AA292" s="36"/>
      <c r="AB292" s="36"/>
    </row>
    <row r="293" spans="1:28" ht="15.75" customHeight="1" x14ac:dyDescent="0.25">
      <c r="A293" s="1"/>
      <c r="B293" s="7"/>
      <c r="C293" s="12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8"/>
      <c r="Q293" s="10"/>
      <c r="R293" s="10"/>
      <c r="S293" s="10"/>
      <c r="T293" s="8"/>
      <c r="U293" s="10"/>
      <c r="V293" s="10"/>
      <c r="W293" s="10"/>
      <c r="X293" s="31"/>
      <c r="Y293" s="31"/>
      <c r="Z293" s="31"/>
      <c r="AA293" s="31"/>
      <c r="AB293" s="31"/>
    </row>
    <row r="294" spans="1:28" ht="15.75" customHeight="1" x14ac:dyDescent="0.25">
      <c r="A294" s="1"/>
      <c r="B294" s="7"/>
      <c r="C294" s="12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8"/>
      <c r="Q294" s="10"/>
      <c r="R294" s="10"/>
      <c r="S294" s="10"/>
      <c r="T294" s="8"/>
      <c r="U294" s="10"/>
      <c r="V294" s="10"/>
      <c r="W294" s="10"/>
      <c r="X294" s="31"/>
      <c r="Y294" s="31"/>
      <c r="Z294" s="31"/>
      <c r="AA294" s="31"/>
      <c r="AB294" s="31"/>
    </row>
    <row r="295" spans="1:28" ht="15.75" customHeight="1" x14ac:dyDescent="0.25">
      <c r="A295" s="1"/>
      <c r="B295" s="7"/>
      <c r="C295" s="12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10"/>
      <c r="R295" s="10"/>
      <c r="S295" s="10"/>
      <c r="T295" s="8"/>
      <c r="U295" s="10"/>
      <c r="V295" s="10"/>
      <c r="W295" s="10"/>
      <c r="X295" s="31"/>
      <c r="Y295" s="31"/>
      <c r="Z295" s="31"/>
      <c r="AA295" s="31"/>
      <c r="AB295" s="31"/>
    </row>
    <row r="296" spans="1:28" ht="15.75" customHeight="1" x14ac:dyDescent="0.25">
      <c r="A296" s="1"/>
      <c r="B296" s="7"/>
      <c r="C296" s="12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10"/>
      <c r="R296" s="10"/>
      <c r="S296" s="10"/>
      <c r="T296" s="8"/>
      <c r="U296" s="10"/>
      <c r="V296" s="10"/>
      <c r="W296" s="10"/>
      <c r="X296" s="31"/>
      <c r="Y296" s="31"/>
      <c r="Z296" s="31"/>
      <c r="AA296" s="31"/>
      <c r="AB296" s="31"/>
    </row>
    <row r="297" spans="1:28" ht="15.75" customHeight="1" x14ac:dyDescent="0.25">
      <c r="A297" s="1"/>
      <c r="B297" s="7"/>
      <c r="C297" s="12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10"/>
      <c r="R297" s="10"/>
      <c r="S297" s="10"/>
      <c r="T297" s="8"/>
      <c r="U297" s="10"/>
      <c r="V297" s="10"/>
      <c r="W297" s="10"/>
      <c r="X297" s="31"/>
      <c r="Y297" s="31"/>
      <c r="Z297" s="31"/>
      <c r="AA297" s="31"/>
      <c r="AB297" s="31"/>
    </row>
    <row r="298" spans="1:28" ht="15.75" customHeight="1" x14ac:dyDescent="0.25">
      <c r="A298" s="1"/>
      <c r="B298" s="7"/>
      <c r="C298" s="12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10"/>
      <c r="R298" s="10"/>
      <c r="S298" s="10"/>
      <c r="T298" s="8"/>
      <c r="U298" s="10"/>
      <c r="V298" s="10"/>
      <c r="W298" s="10"/>
      <c r="X298" s="31"/>
      <c r="Y298" s="31"/>
      <c r="Z298" s="31"/>
      <c r="AA298" s="31"/>
      <c r="AB298" s="31"/>
    </row>
    <row r="299" spans="1:28" ht="15.75" customHeight="1" x14ac:dyDescent="0.25">
      <c r="A299" s="1"/>
      <c r="B299" s="7"/>
      <c r="C299" s="12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10"/>
      <c r="R299" s="10"/>
      <c r="S299" s="10"/>
      <c r="T299" s="8"/>
      <c r="U299" s="10"/>
      <c r="V299" s="10"/>
      <c r="W299" s="10"/>
      <c r="X299" s="31"/>
      <c r="Y299" s="31"/>
      <c r="Z299" s="31"/>
      <c r="AA299" s="31"/>
      <c r="AB299" s="31"/>
    </row>
    <row r="300" spans="1:28" ht="15.75" customHeight="1" x14ac:dyDescent="0.25">
      <c r="A300" s="1"/>
      <c r="B300" s="7"/>
      <c r="C300" s="12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10"/>
      <c r="R300" s="10"/>
      <c r="S300" s="10"/>
      <c r="T300" s="8"/>
      <c r="U300" s="10"/>
      <c r="V300" s="10"/>
      <c r="W300" s="10"/>
      <c r="X300" s="31"/>
      <c r="Y300" s="31"/>
      <c r="Z300" s="31"/>
      <c r="AA300" s="31"/>
      <c r="AB300" s="31"/>
    </row>
    <row r="301" spans="1:28" ht="15.75" customHeight="1" x14ac:dyDescent="0.25">
      <c r="A301" s="1"/>
      <c r="B301" s="7"/>
      <c r="C301" s="12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10"/>
      <c r="R301" s="10"/>
      <c r="S301" s="10"/>
      <c r="T301" s="8"/>
      <c r="U301" s="10"/>
      <c r="V301" s="10"/>
      <c r="W301" s="10"/>
      <c r="X301" s="31"/>
      <c r="Y301" s="31"/>
      <c r="Z301" s="31"/>
      <c r="AA301" s="31"/>
      <c r="AB301" s="31"/>
    </row>
    <row r="302" spans="1:28" ht="15.75" customHeight="1" x14ac:dyDescent="0.25">
      <c r="A302" s="1"/>
      <c r="B302" s="7"/>
      <c r="C302" s="12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10"/>
      <c r="R302" s="10"/>
      <c r="S302" s="10"/>
      <c r="T302" s="8"/>
      <c r="U302" s="10"/>
      <c r="V302" s="10"/>
      <c r="W302" s="10"/>
      <c r="X302" s="31"/>
      <c r="Y302" s="31"/>
      <c r="Z302" s="31"/>
      <c r="AA302" s="31"/>
      <c r="AB302" s="31"/>
    </row>
    <row r="303" spans="1:28" ht="15.75" customHeight="1" x14ac:dyDescent="0.25">
      <c r="A303" s="1"/>
      <c r="B303" s="7"/>
      <c r="C303" s="12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10"/>
      <c r="R303" s="10"/>
      <c r="S303" s="10"/>
      <c r="T303" s="8"/>
      <c r="U303" s="10"/>
      <c r="V303" s="10"/>
      <c r="W303" s="10"/>
      <c r="X303" s="31"/>
      <c r="Y303" s="31"/>
      <c r="Z303" s="31"/>
      <c r="AA303" s="31"/>
      <c r="AB303" s="31"/>
    </row>
    <row r="304" spans="1:28" ht="15.75" customHeight="1" x14ac:dyDescent="0.25">
      <c r="A304" s="1"/>
      <c r="B304" s="7"/>
      <c r="C304" s="12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10"/>
      <c r="R304" s="10"/>
      <c r="S304" s="10"/>
      <c r="T304" s="8"/>
      <c r="U304" s="10"/>
      <c r="V304" s="10"/>
      <c r="W304" s="10"/>
      <c r="X304" s="31"/>
      <c r="Y304" s="31"/>
      <c r="Z304" s="31"/>
      <c r="AA304" s="31"/>
      <c r="AB304" s="31"/>
    </row>
    <row r="305" spans="1:28" ht="15.75" customHeight="1" x14ac:dyDescent="0.25">
      <c r="A305" s="1"/>
      <c r="B305" s="7"/>
      <c r="C305" s="12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10"/>
      <c r="R305" s="10"/>
      <c r="S305" s="10"/>
      <c r="T305" s="8"/>
      <c r="U305" s="10"/>
      <c r="V305" s="10"/>
      <c r="W305" s="10"/>
      <c r="X305" s="31"/>
      <c r="Y305" s="31"/>
      <c r="Z305" s="31"/>
      <c r="AA305" s="31"/>
      <c r="AB305" s="31"/>
    </row>
    <row r="306" spans="1:28" ht="15.75" customHeight="1" x14ac:dyDescent="0.25">
      <c r="A306" s="1"/>
      <c r="B306" s="7"/>
      <c r="C306" s="12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10"/>
      <c r="R306" s="10"/>
      <c r="S306" s="10"/>
      <c r="T306" s="8"/>
      <c r="U306" s="10"/>
      <c r="V306" s="10"/>
      <c r="W306" s="10"/>
      <c r="X306" s="31"/>
      <c r="Y306" s="31"/>
      <c r="Z306" s="31"/>
      <c r="AA306" s="31"/>
      <c r="AB306" s="31"/>
    </row>
    <row r="307" spans="1:28" ht="15.75" customHeight="1" x14ac:dyDescent="0.25">
      <c r="A307" s="1"/>
      <c r="B307" s="7"/>
      <c r="C307" s="12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10"/>
      <c r="R307" s="10"/>
      <c r="S307" s="10"/>
      <c r="T307" s="8"/>
      <c r="U307" s="10"/>
      <c r="V307" s="10"/>
      <c r="W307" s="10"/>
      <c r="X307" s="31"/>
      <c r="Y307" s="31"/>
      <c r="Z307" s="31"/>
      <c r="AA307" s="31"/>
      <c r="AB307" s="31"/>
    </row>
    <row r="308" spans="1:28" ht="15.75" customHeight="1" x14ac:dyDescent="0.25">
      <c r="A308" s="1"/>
      <c r="B308" s="7"/>
      <c r="C308" s="12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10"/>
      <c r="R308" s="10"/>
      <c r="S308" s="10"/>
      <c r="T308" s="8"/>
      <c r="U308" s="10"/>
      <c r="V308" s="10"/>
      <c r="W308" s="10"/>
      <c r="X308" s="31"/>
      <c r="Y308" s="31"/>
      <c r="Z308" s="31"/>
      <c r="AA308" s="31"/>
      <c r="AB308" s="31"/>
    </row>
    <row r="309" spans="1:28" ht="15.75" customHeight="1" x14ac:dyDescent="0.25">
      <c r="A309" s="1"/>
      <c r="B309" s="7"/>
      <c r="C309" s="12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10"/>
      <c r="R309" s="10"/>
      <c r="S309" s="10"/>
      <c r="T309" s="8"/>
      <c r="U309" s="10"/>
      <c r="V309" s="10"/>
      <c r="W309" s="10"/>
      <c r="X309" s="31"/>
      <c r="Y309" s="31"/>
      <c r="Z309" s="31"/>
      <c r="AA309" s="31"/>
      <c r="AB309" s="31"/>
    </row>
    <row r="310" spans="1:28" ht="15.75" customHeight="1" x14ac:dyDescent="0.25">
      <c r="A310" s="1"/>
      <c r="B310" s="7"/>
      <c r="C310" s="12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10"/>
      <c r="R310" s="10"/>
      <c r="S310" s="10"/>
      <c r="T310" s="8"/>
      <c r="U310" s="10"/>
      <c r="V310" s="10"/>
      <c r="W310" s="10"/>
      <c r="X310" s="31"/>
      <c r="Y310" s="31"/>
      <c r="Z310" s="31"/>
      <c r="AA310" s="31"/>
      <c r="AB310" s="31"/>
    </row>
    <row r="311" spans="1:28" ht="15.75" customHeight="1" x14ac:dyDescent="0.25">
      <c r="A311" s="1"/>
      <c r="B311" s="7"/>
      <c r="C311" s="12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10"/>
      <c r="R311" s="10"/>
      <c r="S311" s="10"/>
      <c r="T311" s="8"/>
      <c r="U311" s="10"/>
      <c r="V311" s="10"/>
      <c r="W311" s="10"/>
      <c r="X311" s="31"/>
      <c r="Y311" s="31"/>
      <c r="Z311" s="31"/>
      <c r="AA311" s="31"/>
      <c r="AB311" s="31"/>
    </row>
    <row r="312" spans="1:28" ht="15.75" customHeight="1" x14ac:dyDescent="0.25">
      <c r="A312" s="1"/>
      <c r="B312" s="7"/>
      <c r="C312" s="12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10"/>
      <c r="R312" s="10"/>
      <c r="S312" s="10"/>
      <c r="T312" s="8"/>
      <c r="U312" s="10"/>
      <c r="V312" s="10"/>
      <c r="W312" s="10"/>
      <c r="X312" s="31"/>
      <c r="Y312" s="31"/>
      <c r="Z312" s="31"/>
      <c r="AA312" s="31"/>
      <c r="AB312" s="31"/>
    </row>
    <row r="313" spans="1:28" ht="15.75" customHeight="1" x14ac:dyDescent="0.25">
      <c r="A313" s="1"/>
      <c r="B313" s="7"/>
      <c r="C313" s="12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10"/>
      <c r="R313" s="10"/>
      <c r="S313" s="10"/>
      <c r="T313" s="8"/>
      <c r="U313" s="10"/>
      <c r="V313" s="10"/>
      <c r="W313" s="10"/>
      <c r="X313" s="31"/>
      <c r="Y313" s="31"/>
      <c r="Z313" s="31"/>
      <c r="AA313" s="31"/>
      <c r="AB313" s="31"/>
    </row>
    <row r="314" spans="1:28" ht="15.75" customHeight="1" x14ac:dyDescent="0.25">
      <c r="A314" s="1"/>
      <c r="B314" s="7"/>
      <c r="C314" s="12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10"/>
      <c r="R314" s="10"/>
      <c r="S314" s="10"/>
      <c r="T314" s="8"/>
      <c r="U314" s="10"/>
      <c r="V314" s="10"/>
      <c r="W314" s="10"/>
      <c r="X314" s="31"/>
      <c r="Y314" s="31"/>
      <c r="Z314" s="31"/>
      <c r="AA314" s="31"/>
      <c r="AB314" s="31"/>
    </row>
    <row r="315" spans="1:28" ht="15.75" customHeight="1" x14ac:dyDescent="0.25">
      <c r="A315" s="1"/>
      <c r="B315" s="7"/>
      <c r="C315" s="12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10"/>
      <c r="R315" s="10"/>
      <c r="S315" s="10"/>
      <c r="T315" s="8"/>
      <c r="U315" s="10"/>
      <c r="V315" s="10"/>
      <c r="W315" s="10"/>
      <c r="X315" s="31"/>
      <c r="Y315" s="31"/>
      <c r="Z315" s="31"/>
      <c r="AA315" s="31"/>
      <c r="AB315" s="31"/>
    </row>
    <row r="316" spans="1:28" ht="15.75" customHeight="1" x14ac:dyDescent="0.25">
      <c r="A316" s="1"/>
      <c r="B316" s="7"/>
      <c r="C316" s="12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10"/>
      <c r="R316" s="10"/>
      <c r="S316" s="10"/>
      <c r="T316" s="8"/>
      <c r="U316" s="10"/>
      <c r="V316" s="10"/>
      <c r="W316" s="10"/>
      <c r="X316" s="31"/>
      <c r="Y316" s="31"/>
      <c r="Z316" s="31"/>
      <c r="AA316" s="31"/>
      <c r="AB316" s="31"/>
    </row>
    <row r="317" spans="1:28" ht="15.75" customHeight="1" x14ac:dyDescent="0.25">
      <c r="A317" s="1"/>
      <c r="B317" s="7"/>
      <c r="C317" s="12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10"/>
      <c r="R317" s="10"/>
      <c r="S317" s="10"/>
      <c r="T317" s="8"/>
      <c r="U317" s="10"/>
      <c r="V317" s="10"/>
      <c r="W317" s="10"/>
      <c r="X317" s="31"/>
      <c r="Y317" s="31"/>
      <c r="Z317" s="31"/>
      <c r="AA317" s="31"/>
      <c r="AB317" s="31"/>
    </row>
    <row r="318" spans="1:28" ht="15.75" customHeight="1" x14ac:dyDescent="0.25">
      <c r="A318" s="1"/>
      <c r="B318" s="7"/>
      <c r="C318" s="12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10"/>
      <c r="R318" s="10"/>
      <c r="S318" s="10"/>
      <c r="T318" s="8"/>
      <c r="U318" s="10"/>
      <c r="V318" s="10"/>
      <c r="W318" s="10"/>
      <c r="X318" s="31"/>
      <c r="Y318" s="31"/>
      <c r="Z318" s="31"/>
      <c r="AA318" s="31"/>
      <c r="AB318" s="31"/>
    </row>
    <row r="319" spans="1:28" ht="15.75" customHeight="1" x14ac:dyDescent="0.25">
      <c r="A319" s="1"/>
      <c r="B319" s="7"/>
      <c r="C319" s="12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10"/>
      <c r="R319" s="10"/>
      <c r="S319" s="10"/>
      <c r="T319" s="8"/>
      <c r="U319" s="10"/>
      <c r="V319" s="10"/>
      <c r="W319" s="10"/>
      <c r="X319" s="31"/>
      <c r="Y319" s="31"/>
      <c r="Z319" s="31"/>
      <c r="AA319" s="31"/>
      <c r="AB319" s="31"/>
    </row>
    <row r="320" spans="1:28" ht="15.75" customHeight="1" x14ac:dyDescent="0.25">
      <c r="A320" s="1"/>
      <c r="B320" s="7"/>
      <c r="C320" s="12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10"/>
      <c r="R320" s="10"/>
      <c r="S320" s="10"/>
      <c r="T320" s="8"/>
      <c r="U320" s="10"/>
      <c r="V320" s="10"/>
      <c r="W320" s="10"/>
      <c r="X320" s="31"/>
      <c r="Y320" s="31"/>
      <c r="Z320" s="31"/>
      <c r="AA320" s="31"/>
      <c r="AB320" s="31"/>
    </row>
    <row r="321" spans="1:28" ht="15.75" customHeight="1" x14ac:dyDescent="0.25">
      <c r="A321" s="1"/>
      <c r="B321" s="7"/>
      <c r="C321" s="12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10"/>
      <c r="R321" s="10"/>
      <c r="S321" s="10"/>
      <c r="T321" s="8"/>
      <c r="U321" s="10"/>
      <c r="V321" s="10"/>
      <c r="W321" s="10"/>
      <c r="X321" s="31"/>
      <c r="Y321" s="31"/>
      <c r="Z321" s="31"/>
      <c r="AA321" s="31"/>
      <c r="AB321" s="31"/>
    </row>
  </sheetData>
  <autoFilter ref="A11:X283" xr:uid="{00000000-0009-0000-0000-000000000000}"/>
  <mergeCells count="16">
    <mergeCell ref="B7:W7"/>
    <mergeCell ref="B8:W8"/>
    <mergeCell ref="M290:O290"/>
    <mergeCell ref="M291:O291"/>
    <mergeCell ref="B9:W9"/>
    <mergeCell ref="C288:E288"/>
    <mergeCell ref="M288:O288"/>
    <mergeCell ref="C289:E289"/>
    <mergeCell ref="M289:O289"/>
    <mergeCell ref="C290:E290"/>
    <mergeCell ref="C291:E291"/>
    <mergeCell ref="B1:W1"/>
    <mergeCell ref="B2:W2"/>
    <mergeCell ref="B3:W3"/>
    <mergeCell ref="B5:W5"/>
    <mergeCell ref="B6:W6"/>
  </mergeCells>
  <printOptions horizontalCentered="1"/>
  <pageMargins left="0.23622047244094491" right="0.23622047244094491" top="0.74803149606299213" bottom="0.74803149606299213" header="0" footer="0"/>
  <pageSetup paperSize="3" scale="60" orientation="landscape" r:id="rId1"/>
  <headerFooter>
    <oddFooter>&amp;C&amp;P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CBELTRAN</dc:creator>
  <cp:lastModifiedBy>CBELTRAN</cp:lastModifiedBy>
  <cp:lastPrinted>2022-03-04T13:14:47Z</cp:lastPrinted>
  <dcterms:created xsi:type="dcterms:W3CDTF">2022-02-01T13:26:23Z</dcterms:created>
  <dcterms:modified xsi:type="dcterms:W3CDTF">2022-05-04T22:25:12Z</dcterms:modified>
</cp:coreProperties>
</file>