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LURREGO\Desktop\FUGA\2021\EJECUCIONES PARA FIRMA\10. OCTUBRE\"/>
    </mc:Choice>
  </mc:AlternateContent>
  <xr:revisionPtr revIDLastSave="0" documentId="13_ncr:1_{0D8595B0-E3D9-4DDA-88EB-5047F06430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0" sheetId="1" r:id="rId1"/>
  </sheets>
  <definedNames>
    <definedName name="_xlnm._FilterDatabase" localSheetId="0" hidden="1">'10'!$A$11:$Q$38</definedName>
    <definedName name="_xlnm.Print_Area" localSheetId="0">'10'!$B$2:$O$44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O25" i="1" l="1"/>
  <c r="O24" i="1" s="1"/>
  <c r="O23" i="1" s="1"/>
  <c r="N25" i="1"/>
  <c r="N24" i="1" s="1"/>
  <c r="N23" i="1" s="1"/>
  <c r="M25" i="1"/>
  <c r="M24" i="1" s="1"/>
  <c r="M23" i="1" s="1"/>
  <c r="L25" i="1"/>
  <c r="L24" i="1" s="1"/>
  <c r="L23" i="1" s="1"/>
  <c r="K25" i="1"/>
  <c r="K24" i="1" s="1"/>
  <c r="K23" i="1" s="1"/>
  <c r="J25" i="1"/>
  <c r="J24" i="1" s="1"/>
  <c r="J23" i="1" s="1"/>
  <c r="I25" i="1"/>
  <c r="I24" i="1" s="1"/>
  <c r="I23" i="1" s="1"/>
  <c r="H25" i="1"/>
  <c r="H24" i="1" s="1"/>
  <c r="H23" i="1" s="1"/>
  <c r="G25" i="1"/>
  <c r="G24" i="1" s="1"/>
  <c r="G23" i="1" s="1"/>
  <c r="F25" i="1"/>
  <c r="F24" i="1" s="1"/>
  <c r="F23" i="1" s="1"/>
  <c r="E25" i="1"/>
  <c r="E24" i="1" s="1"/>
  <c r="E23" i="1" s="1"/>
  <c r="D25" i="1"/>
  <c r="D24" i="1" s="1"/>
  <c r="D23" i="1" s="1"/>
  <c r="O20" i="1"/>
  <c r="O18" i="1" s="1"/>
  <c r="O17" i="1" s="1"/>
  <c r="O16" i="1" s="1"/>
  <c r="O15" i="1" s="1"/>
  <c r="O14" i="1" s="1"/>
  <c r="O13" i="1" s="1"/>
  <c r="N20" i="1"/>
  <c r="N18" i="1" s="1"/>
  <c r="N17" i="1" s="1"/>
  <c r="N16" i="1" s="1"/>
  <c r="N15" i="1" s="1"/>
  <c r="N14" i="1" s="1"/>
  <c r="N13" i="1" s="1"/>
  <c r="M20" i="1"/>
  <c r="M18" i="1" s="1"/>
  <c r="M17" i="1" s="1"/>
  <c r="M16" i="1" s="1"/>
  <c r="M15" i="1" s="1"/>
  <c r="M14" i="1" s="1"/>
  <c r="M13" i="1" s="1"/>
  <c r="L20" i="1"/>
  <c r="L18" i="1" s="1"/>
  <c r="L17" i="1" s="1"/>
  <c r="L16" i="1" s="1"/>
  <c r="L15" i="1" s="1"/>
  <c r="L14" i="1" s="1"/>
  <c r="L13" i="1" s="1"/>
  <c r="J20" i="1"/>
  <c r="J18" i="1" s="1"/>
  <c r="J17" i="1" s="1"/>
  <c r="J16" i="1" s="1"/>
  <c r="J15" i="1" s="1"/>
  <c r="J14" i="1" s="1"/>
  <c r="J13" i="1" s="1"/>
  <c r="I20" i="1"/>
  <c r="H20" i="1"/>
  <c r="H18" i="1" s="1"/>
  <c r="H17" i="1" s="1"/>
  <c r="H16" i="1" s="1"/>
  <c r="H15" i="1" s="1"/>
  <c r="H14" i="1" s="1"/>
  <c r="H13" i="1" s="1"/>
  <c r="G20" i="1"/>
  <c r="G18" i="1" s="1"/>
  <c r="G17" i="1" s="1"/>
  <c r="G16" i="1" s="1"/>
  <c r="G15" i="1" s="1"/>
  <c r="G14" i="1" s="1"/>
  <c r="G13" i="1" s="1"/>
  <c r="F20" i="1"/>
  <c r="F18" i="1" s="1"/>
  <c r="F17" i="1" s="1"/>
  <c r="F16" i="1" s="1"/>
  <c r="F15" i="1" s="1"/>
  <c r="F14" i="1" s="1"/>
  <c r="F13" i="1" s="1"/>
  <c r="E20" i="1"/>
  <c r="E18" i="1" s="1"/>
  <c r="E17" i="1" s="1"/>
  <c r="E16" i="1" s="1"/>
  <c r="E15" i="1" s="1"/>
  <c r="E14" i="1" s="1"/>
  <c r="E13" i="1" s="1"/>
  <c r="D20" i="1"/>
  <c r="D18" i="1" s="1"/>
  <c r="D17" i="1" s="1"/>
  <c r="D16" i="1" s="1"/>
  <c r="D15" i="1" s="1"/>
  <c r="D14" i="1" s="1"/>
  <c r="D13" i="1" s="1"/>
  <c r="O33" i="1"/>
  <c r="N33" i="1"/>
  <c r="M33" i="1"/>
  <c r="L33" i="1"/>
  <c r="J33" i="1"/>
  <c r="I33" i="1"/>
  <c r="H33" i="1"/>
  <c r="G33" i="1"/>
  <c r="F33" i="1"/>
  <c r="E33" i="1"/>
  <c r="D33" i="1"/>
  <c r="O37" i="1"/>
  <c r="O36" i="1" s="1"/>
  <c r="N37" i="1"/>
  <c r="N36" i="1" s="1"/>
  <c r="M37" i="1"/>
  <c r="M36" i="1" s="1"/>
  <c r="L37" i="1"/>
  <c r="L36" i="1" s="1"/>
  <c r="J37" i="1"/>
  <c r="J36" i="1" s="1"/>
  <c r="I37" i="1"/>
  <c r="H37" i="1"/>
  <c r="H36" i="1" s="1"/>
  <c r="G37" i="1"/>
  <c r="G36" i="1" s="1"/>
  <c r="F37" i="1"/>
  <c r="F36" i="1" s="1"/>
  <c r="E37" i="1"/>
  <c r="E36" i="1" s="1"/>
  <c r="D37" i="1"/>
  <c r="D36" i="1" s="1"/>
  <c r="O31" i="1"/>
  <c r="N31" i="1"/>
  <c r="M31" i="1"/>
  <c r="L31" i="1"/>
  <c r="J31" i="1"/>
  <c r="I31" i="1"/>
  <c r="H31" i="1"/>
  <c r="G31" i="1"/>
  <c r="F31" i="1"/>
  <c r="E31" i="1"/>
  <c r="D31" i="1"/>
  <c r="O28" i="1"/>
  <c r="O27" i="1" s="1"/>
  <c r="N28" i="1"/>
  <c r="N27" i="1" s="1"/>
  <c r="M28" i="1"/>
  <c r="M27" i="1" s="1"/>
  <c r="L28" i="1"/>
  <c r="L27" i="1" s="1"/>
  <c r="J28" i="1"/>
  <c r="J27" i="1" s="1"/>
  <c r="I28" i="1"/>
  <c r="I27" i="1" s="1"/>
  <c r="H28" i="1"/>
  <c r="H27" i="1" s="1"/>
  <c r="G28" i="1"/>
  <c r="F28" i="1"/>
  <c r="F27" i="1" s="1"/>
  <c r="E28" i="1"/>
  <c r="E27" i="1" s="1"/>
  <c r="D28" i="1"/>
  <c r="D27" i="1" s="1"/>
  <c r="K31" i="1" l="1"/>
  <c r="D22" i="1"/>
  <c r="D12" i="1" s="1"/>
  <c r="K20" i="1"/>
  <c r="E22" i="1"/>
  <c r="E12" i="1" s="1"/>
  <c r="N22" i="1"/>
  <c r="N12" i="1" s="1"/>
  <c r="K33" i="1"/>
  <c r="K28" i="1"/>
  <c r="K37" i="1"/>
  <c r="I18" i="1"/>
  <c r="I17" i="1" s="1"/>
  <c r="K17" i="1" s="1"/>
  <c r="L22" i="1"/>
  <c r="L12" i="1" s="1"/>
  <c r="M22" i="1"/>
  <c r="M12" i="1" s="1"/>
  <c r="H22" i="1"/>
  <c r="H12" i="1" s="1"/>
  <c r="I22" i="1"/>
  <c r="G27" i="1"/>
  <c r="G22" i="1" s="1"/>
  <c r="G12" i="1" s="1"/>
  <c r="O22" i="1"/>
  <c r="O12" i="1" s="1"/>
  <c r="J22" i="1"/>
  <c r="J12" i="1" s="1"/>
  <c r="F22" i="1"/>
  <c r="F12" i="1" s="1"/>
  <c r="I36" i="1"/>
  <c r="K36" i="1" s="1"/>
  <c r="K27" i="1" l="1"/>
  <c r="I16" i="1"/>
  <c r="K16" i="1" s="1"/>
  <c r="K18" i="1"/>
  <c r="K22" i="1"/>
  <c r="I15" i="1" l="1"/>
  <c r="I14" i="1" s="1"/>
  <c r="K15" i="1" l="1"/>
  <c r="I13" i="1"/>
  <c r="I12" i="1" s="1"/>
  <c r="K14" i="1"/>
  <c r="K12" i="1" l="1"/>
  <c r="K13" i="1"/>
</calcChain>
</file>

<file path=xl/sharedStrings.xml><?xml version="1.0" encoding="utf-8"?>
<sst xmlns="http://schemas.openxmlformats.org/spreadsheetml/2006/main" count="90" uniqueCount="82">
  <si>
    <t>Aprop. Inicial</t>
  </si>
  <si>
    <t>Modificaciones Mes</t>
  </si>
  <si>
    <t>Modificac. Acumulado</t>
  </si>
  <si>
    <t>Apropiación Vigente</t>
  </si>
  <si>
    <t>Recaudo Mes</t>
  </si>
  <si>
    <t>Recaudo Acumulado</t>
  </si>
  <si>
    <t>% Recaud.</t>
  </si>
  <si>
    <t>Reconocimiento Mes</t>
  </si>
  <si>
    <t>Reconon. Acumulado</t>
  </si>
  <si>
    <t>Saldo Pdte Reconocer</t>
  </si>
  <si>
    <t>% Ej. Ppto</t>
  </si>
  <si>
    <t>SISTEMA DE PRESUPUESTO DISTRITAL - BOGDATA</t>
  </si>
  <si>
    <t>EJECUCIÓN DE PRESUPUESTO DE RENTAS E INGRESOS</t>
  </si>
  <si>
    <t>215 - FUNDACIÓN GILBERTO ALZATE AVENDAÑO</t>
  </si>
  <si>
    <t>UNIDAD EJECUTORA: 01 - UNIDAD 01</t>
  </si>
  <si>
    <t>VIGENCIA FISCAL 2021</t>
  </si>
  <si>
    <t>TOTAL RENTAS E INGRESOS</t>
  </si>
  <si>
    <t xml:space="preserve">121020501010101    </t>
  </si>
  <si>
    <t>Servicios ejecutivos de la administración pública</t>
  </si>
  <si>
    <t xml:space="preserve">12102050101010201  </t>
  </si>
  <si>
    <t>Servicios de alquiler o arrendamiento con o sin opción de compra relativos a bienes inmuebles propios o arrendados</t>
  </si>
  <si>
    <t xml:space="preserve">124030202          </t>
  </si>
  <si>
    <t xml:space="preserve">Superávit fiscal de ingresos de destinación especifica </t>
  </si>
  <si>
    <t xml:space="preserve">124030203          </t>
  </si>
  <si>
    <t>Superávit fiscal de ingresos de libre destinación</t>
  </si>
  <si>
    <t xml:space="preserve">1240503            </t>
  </si>
  <si>
    <t>Rendimientos financieros</t>
  </si>
  <si>
    <t xml:space="preserve">12409              </t>
  </si>
  <si>
    <t>REINTEGROS</t>
  </si>
  <si>
    <t xml:space="preserve">1250101            </t>
  </si>
  <si>
    <t>Vigencia</t>
  </si>
  <si>
    <t>No. Rubro</t>
  </si>
  <si>
    <t>Nombre del Rubro</t>
  </si>
  <si>
    <t>Saldo por Recaudar</t>
  </si>
  <si>
    <t>MARGARITA MARIA DIAZ CASAS</t>
  </si>
  <si>
    <t>C.C. No. 45.565.585</t>
  </si>
  <si>
    <t>TELEFONO: 4320410</t>
  </si>
  <si>
    <t>DIRECTORA GENERAL</t>
  </si>
  <si>
    <t>124</t>
  </si>
  <si>
    <t>RECURSOS DE CAPITAL</t>
  </si>
  <si>
    <t>12403</t>
  </si>
  <si>
    <t>RECURSOS DEL BALANCE</t>
  </si>
  <si>
    <t>1240302</t>
  </si>
  <si>
    <t>Superavit Fiscal</t>
  </si>
  <si>
    <t>12405</t>
  </si>
  <si>
    <t>RENDIMIENTOS FINANCIEROS</t>
  </si>
  <si>
    <t>12407</t>
  </si>
  <si>
    <t>EXCEDENTES FINANCIEROS</t>
  </si>
  <si>
    <t xml:space="preserve">1240701           </t>
  </si>
  <si>
    <t>Establecimientos públicos</t>
  </si>
  <si>
    <t>121</t>
  </si>
  <si>
    <t>INGRESOS CORRIENTES</t>
  </si>
  <si>
    <t>NO TRIBUTARIOS</t>
  </si>
  <si>
    <t>1210205</t>
  </si>
  <si>
    <t>Venta de bienes y servicios</t>
  </si>
  <si>
    <t>121020501</t>
  </si>
  <si>
    <t>Servicios para la comunidad, sociales y personas</t>
  </si>
  <si>
    <t>12102050101</t>
  </si>
  <si>
    <t>Servicios de la administración pública y otros servicios prestados a la comunidad en general</t>
  </si>
  <si>
    <t>1210205010101</t>
  </si>
  <si>
    <t>Servicios administrativos del gobierno</t>
  </si>
  <si>
    <t>121020501010102</t>
  </si>
  <si>
    <t>Servicios financieros y servicios conexos, servicios inmobiliarios y servicios de leasing</t>
  </si>
  <si>
    <t>125</t>
  </si>
  <si>
    <t>TRANSFERENCIAS ADMINISTRACIÓN CENTRAL</t>
  </si>
  <si>
    <t>12501</t>
  </si>
  <si>
    <t>Aporte Ordinario</t>
  </si>
  <si>
    <t>TRANSFERENCIAS DE CAPITAL</t>
  </si>
  <si>
    <t>12401</t>
  </si>
  <si>
    <t>1240102</t>
  </si>
  <si>
    <t>De otras entidades del gobierno</t>
  </si>
  <si>
    <t>124010202</t>
  </si>
  <si>
    <t>Distrital</t>
  </si>
  <si>
    <t>12401020201</t>
  </si>
  <si>
    <t>Convenios entidades distritales</t>
  </si>
  <si>
    <t>RUTH ERLEY ROJAS PULGARÍN</t>
  </si>
  <si>
    <t>RESPONSABLE DE PRESUPUESTO (E )</t>
  </si>
  <si>
    <t>C.C. No. 52.157.092 DE BOGOTÁ</t>
  </si>
  <si>
    <t>X</t>
  </si>
  <si>
    <t>x</t>
  </si>
  <si>
    <t>MES: OCTUBRE DE 2021</t>
  </si>
  <si>
    <t>05 de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</si>
</sst>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49" fontId="19" fillId="0" borderId="10" xfId="0" applyNumberFormat="1" applyFont="1" applyBorder="1" applyAlignment="1">
      <alignment horizontal="left" vertical="center"/>
    </xf>
    <xf numFmtId="0" fontId="19" fillId="0" borderId="0" xfId="0" applyFont="1" applyAlignment="1">
      <alignment vertical="center" wrapText="1"/>
    </xf>
    <xf numFmtId="164" fontId="19" fillId="0" borderId="0" xfId="43" applyNumberFormat="1" applyFont="1" applyAlignment="1">
      <alignment vertical="center"/>
    </xf>
    <xf numFmtId="49" fontId="19" fillId="33" borderId="10" xfId="0" applyNumberFormat="1" applyFont="1" applyFill="1" applyBorder="1" applyAlignment="1">
      <alignment horizontal="left" vertical="center"/>
    </xf>
    <xf numFmtId="43" fontId="19" fillId="0" borderId="0" xfId="0" applyNumberFormat="1" applyFont="1" applyFill="1" applyAlignment="1">
      <alignment vertical="center"/>
    </xf>
    <xf numFmtId="1" fontId="19" fillId="33" borderId="10" xfId="0" applyNumberFormat="1" applyFont="1" applyFill="1" applyBorder="1" applyAlignment="1">
      <alignment horizontal="left" vertical="center"/>
    </xf>
    <xf numFmtId="164" fontId="19" fillId="0" borderId="11" xfId="43" applyNumberFormat="1" applyFont="1" applyBorder="1" applyAlignment="1">
      <alignment vertical="center"/>
    </xf>
    <xf numFmtId="41" fontId="19" fillId="0" borderId="11" xfId="1" applyFont="1" applyBorder="1" applyAlignment="1">
      <alignment vertical="center"/>
    </xf>
    <xf numFmtId="49" fontId="18" fillId="33" borderId="10" xfId="0" applyNumberFormat="1" applyFont="1" applyFill="1" applyBorder="1" applyAlignment="1">
      <alignment horizontal="left" vertical="center"/>
    </xf>
    <xf numFmtId="0" fontId="18" fillId="0" borderId="0" xfId="0" applyFont="1" applyFill="1" applyAlignment="1">
      <alignment vertical="center"/>
    </xf>
    <xf numFmtId="164" fontId="18" fillId="33" borderId="10" xfId="43" applyNumberFormat="1" applyFont="1" applyFill="1" applyBorder="1" applyAlignment="1">
      <alignment horizontal="right" vertical="center" wrapText="1"/>
    </xf>
    <xf numFmtId="1" fontId="18" fillId="33" borderId="10" xfId="0" applyNumberFormat="1" applyFont="1" applyFill="1" applyBorder="1" applyAlignment="1">
      <alignment horizontal="left" vertical="center"/>
    </xf>
    <xf numFmtId="164" fontId="19" fillId="33" borderId="10" xfId="43" applyNumberFormat="1" applyFont="1" applyFill="1" applyBorder="1" applyAlignment="1">
      <alignment horizontal="right" vertical="center" wrapText="1"/>
    </xf>
    <xf numFmtId="0" fontId="19" fillId="0" borderId="11" xfId="0" applyFont="1" applyBorder="1" applyAlignment="1">
      <alignment wrapText="1"/>
    </xf>
    <xf numFmtId="0" fontId="18" fillId="0" borderId="12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43" fontId="19" fillId="33" borderId="10" xfId="43" applyNumberFormat="1" applyFont="1" applyFill="1" applyBorder="1" applyAlignment="1">
      <alignment horizontal="right" vertical="center" wrapText="1"/>
    </xf>
    <xf numFmtId="0" fontId="18" fillId="33" borderId="10" xfId="0" applyFont="1" applyFill="1" applyBorder="1" applyAlignment="1">
      <alignment vertical="top"/>
    </xf>
    <xf numFmtId="43" fontId="18" fillId="33" borderId="10" xfId="43" applyNumberFormat="1" applyFont="1" applyFill="1" applyBorder="1" applyAlignment="1">
      <alignment horizontal="right" vertical="center" wrapText="1"/>
    </xf>
    <xf numFmtId="0" fontId="19" fillId="33" borderId="10" xfId="0" applyFont="1" applyFill="1" applyBorder="1" applyAlignment="1">
      <alignment horizontal="left" vertical="top"/>
    </xf>
    <xf numFmtId="164" fontId="19" fillId="0" borderId="10" xfId="43" applyNumberFormat="1" applyFont="1" applyFill="1" applyBorder="1" applyAlignment="1">
      <alignment horizontal="right" vertical="center" wrapText="1"/>
    </xf>
    <xf numFmtId="2" fontId="19" fillId="0" borderId="10" xfId="0" applyNumberFormat="1" applyFont="1" applyFill="1" applyBorder="1" applyAlignment="1">
      <alignment horizontal="right" vertical="center" wrapText="1"/>
    </xf>
    <xf numFmtId="0" fontId="19" fillId="0" borderId="10" xfId="0" applyFont="1" applyFill="1" applyBorder="1" applyAlignment="1">
      <alignment horizontal="right" vertical="center" wrapText="1"/>
    </xf>
    <xf numFmtId="0" fontId="19" fillId="0" borderId="10" xfId="0" applyFont="1" applyFill="1" applyBorder="1" applyAlignment="1">
      <alignment vertical="center" wrapText="1"/>
    </xf>
    <xf numFmtId="164" fontId="19" fillId="0" borderId="0" xfId="0" applyNumberFormat="1" applyFont="1" applyFill="1" applyAlignment="1">
      <alignment vertical="center"/>
    </xf>
    <xf numFmtId="165" fontId="18" fillId="33" borderId="10" xfId="43" applyNumberFormat="1" applyFont="1" applyFill="1" applyBorder="1" applyAlignment="1">
      <alignment horizontal="right" vertical="center" wrapText="1"/>
    </xf>
    <xf numFmtId="43" fontId="18" fillId="0" borderId="0" xfId="0" applyNumberFormat="1" applyFont="1" applyFill="1" applyAlignment="1">
      <alignment vertical="center"/>
    </xf>
    <xf numFmtId="1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64" fontId="21" fillId="0" borderId="10" xfId="43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1" fillId="33" borderId="10" xfId="0" applyFont="1" applyFill="1" applyBorder="1" applyAlignment="1">
      <alignment vertical="center" wrapText="1"/>
    </xf>
    <xf numFmtId="0" fontId="21" fillId="33" borderId="10" xfId="0" applyFont="1" applyFill="1" applyBorder="1" applyAlignment="1">
      <alignment wrapText="1"/>
    </xf>
    <xf numFmtId="0" fontId="22" fillId="33" borderId="10" xfId="0" applyFont="1" applyFill="1" applyBorder="1" applyAlignment="1">
      <alignment wrapText="1"/>
    </xf>
    <xf numFmtId="0" fontId="22" fillId="33" borderId="10" xfId="0" applyFont="1" applyFill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4" fillId="33" borderId="10" xfId="0" applyFont="1" applyFill="1" applyBorder="1" applyAlignment="1">
      <alignment vertical="center" wrapText="1"/>
    </xf>
    <xf numFmtId="0" fontId="23" fillId="33" borderId="10" xfId="0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25" fillId="0" borderId="0" xfId="0" applyFont="1"/>
    <xf numFmtId="0" fontId="20" fillId="0" borderId="0" xfId="0" applyFont="1" applyFill="1" applyAlignment="1">
      <alignment horizontal="center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3" builtinId="3"/>
    <cellStyle name="Millares [0]" xfId="1" builtinId="6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44"/>
  <sheetViews>
    <sheetView showGridLines="0" tabSelected="1" topLeftCell="B2" zoomScale="90" zoomScaleNormal="90" workbookViewId="0">
      <selection activeCell="J21" sqref="J21"/>
    </sheetView>
  </sheetViews>
  <sheetFormatPr baseColWidth="10" defaultColWidth="11" defaultRowHeight="12.75" x14ac:dyDescent="0.25"/>
  <cols>
    <col min="1" max="1" width="2.140625" style="1" bestFit="1" customWidth="1"/>
    <col min="2" max="2" width="20" style="1" customWidth="1"/>
    <col min="3" max="3" width="37.42578125" style="4" customWidth="1"/>
    <col min="4" max="4" width="17.140625" style="5" customWidth="1"/>
    <col min="5" max="5" width="14.85546875" style="5" customWidth="1"/>
    <col min="6" max="6" width="13.7109375" style="5" customWidth="1"/>
    <col min="7" max="7" width="15.42578125" style="5" customWidth="1"/>
    <col min="8" max="8" width="14.28515625" style="5" customWidth="1"/>
    <col min="9" max="9" width="15.140625" style="5" customWidth="1"/>
    <col min="10" max="10" width="15.42578125" style="5" customWidth="1"/>
    <col min="11" max="11" width="8.140625" style="1" customWidth="1"/>
    <col min="12" max="12" width="11.28515625" style="1" customWidth="1"/>
    <col min="13" max="13" width="10.42578125" style="1" customWidth="1"/>
    <col min="14" max="14" width="10.140625" style="1" customWidth="1"/>
    <col min="15" max="15" width="4.5703125" style="1" bestFit="1" customWidth="1"/>
    <col min="16" max="16" width="11" style="1"/>
    <col min="17" max="18" width="14.85546875" style="1" bestFit="1" customWidth="1"/>
    <col min="19" max="16384" width="11" style="1"/>
  </cols>
  <sheetData>
    <row r="2" spans="2:18" ht="14.45" customHeight="1" x14ac:dyDescent="0.25">
      <c r="B2" s="43" t="s">
        <v>11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2:18" ht="14.45" customHeight="1" x14ac:dyDescent="0.25">
      <c r="B3" s="43" t="s">
        <v>12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2:18" ht="3.75" customHeight="1" x14ac:dyDescent="0.25"/>
    <row r="5" spans="2:18" ht="14.45" customHeight="1" x14ac:dyDescent="0.25">
      <c r="B5" s="43" t="s">
        <v>13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2:18" ht="14.45" customHeight="1" x14ac:dyDescent="0.25">
      <c r="B6" s="43" t="s">
        <v>14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2:18" ht="14.45" customHeight="1" x14ac:dyDescent="0.25">
      <c r="B7" s="43" t="s">
        <v>80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2:18" ht="14.45" customHeight="1" x14ac:dyDescent="0.25">
      <c r="B8" s="43" t="s">
        <v>15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2:18" s="2" customFormat="1" ht="14.45" customHeight="1" x14ac:dyDescent="0.25">
      <c r="B9" s="46" t="s">
        <v>81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2:18" ht="5.25" customHeight="1" x14ac:dyDescent="0.25"/>
    <row r="11" spans="2:18" s="34" customFormat="1" ht="40.5" customHeight="1" x14ac:dyDescent="0.25">
      <c r="B11" s="30" t="s">
        <v>31</v>
      </c>
      <c r="C11" s="31" t="s">
        <v>32</v>
      </c>
      <c r="D11" s="32" t="s">
        <v>0</v>
      </c>
      <c r="E11" s="32" t="s">
        <v>1</v>
      </c>
      <c r="F11" s="32" t="s">
        <v>2</v>
      </c>
      <c r="G11" s="32" t="s">
        <v>3</v>
      </c>
      <c r="H11" s="32" t="s">
        <v>4</v>
      </c>
      <c r="I11" s="32" t="s">
        <v>5</v>
      </c>
      <c r="J11" s="32" t="s">
        <v>33</v>
      </c>
      <c r="K11" s="33" t="s">
        <v>6</v>
      </c>
      <c r="L11" s="33" t="s">
        <v>7</v>
      </c>
      <c r="M11" s="33" t="s">
        <v>8</v>
      </c>
      <c r="N11" s="33" t="s">
        <v>9</v>
      </c>
      <c r="O11" s="33" t="s">
        <v>10</v>
      </c>
    </row>
    <row r="12" spans="2:18" s="2" customFormat="1" x14ac:dyDescent="0.2">
      <c r="B12" s="14">
        <v>12</v>
      </c>
      <c r="C12" s="35" t="s">
        <v>16</v>
      </c>
      <c r="D12" s="13">
        <f t="shared" ref="D12:I12" si="0">+D13+D22+D36</f>
        <v>14821280000</v>
      </c>
      <c r="E12" s="13">
        <f t="shared" si="0"/>
        <v>0</v>
      </c>
      <c r="F12" s="13">
        <f t="shared" si="0"/>
        <v>618114685</v>
      </c>
      <c r="G12" s="13">
        <f t="shared" si="0"/>
        <v>15439394685</v>
      </c>
      <c r="H12" s="13">
        <f t="shared" si="0"/>
        <v>1742564150</v>
      </c>
      <c r="I12" s="13">
        <f t="shared" si="0"/>
        <v>9754897710</v>
      </c>
      <c r="J12" s="13">
        <f>+J13+J22+J36</f>
        <v>5684496975</v>
      </c>
      <c r="K12" s="21">
        <f>I12/G12*100</f>
        <v>63.181866316801141</v>
      </c>
      <c r="L12" s="13">
        <f>+L13+L22+L36</f>
        <v>0</v>
      </c>
      <c r="M12" s="13">
        <f>+M13+M22+M36</f>
        <v>0</v>
      </c>
      <c r="N12" s="13">
        <f>+N13+N22+N36</f>
        <v>0</v>
      </c>
      <c r="O12" s="13">
        <f>+O13+O22+O36</f>
        <v>0</v>
      </c>
      <c r="Q12" s="45"/>
      <c r="R12" s="27"/>
    </row>
    <row r="13" spans="2:18" s="12" customFormat="1" x14ac:dyDescent="0.2">
      <c r="B13" s="20" t="s">
        <v>50</v>
      </c>
      <c r="C13" s="36" t="s">
        <v>51</v>
      </c>
      <c r="D13" s="13">
        <f>+D14</f>
        <v>28000000</v>
      </c>
      <c r="E13" s="13">
        <f t="shared" ref="E13:O17" si="1">+E14</f>
        <v>0</v>
      </c>
      <c r="F13" s="13">
        <f t="shared" si="1"/>
        <v>0</v>
      </c>
      <c r="G13" s="13">
        <f t="shared" si="1"/>
        <v>28000000</v>
      </c>
      <c r="H13" s="13">
        <f t="shared" si="1"/>
        <v>3675000</v>
      </c>
      <c r="I13" s="13">
        <f t="shared" si="1"/>
        <v>35420000</v>
      </c>
      <c r="J13" s="13">
        <f t="shared" si="1"/>
        <v>-7420000</v>
      </c>
      <c r="K13" s="21">
        <f t="shared" ref="K13:K18" si="2">I13/G13*100</f>
        <v>126.49999999999999</v>
      </c>
      <c r="L13" s="13">
        <f t="shared" si="1"/>
        <v>0</v>
      </c>
      <c r="M13" s="13">
        <f t="shared" si="1"/>
        <v>0</v>
      </c>
      <c r="N13" s="13">
        <f t="shared" si="1"/>
        <v>0</v>
      </c>
      <c r="O13" s="13">
        <f t="shared" si="1"/>
        <v>0</v>
      </c>
    </row>
    <row r="14" spans="2:18" s="2" customFormat="1" x14ac:dyDescent="0.2">
      <c r="B14" s="22">
        <v>12102</v>
      </c>
      <c r="C14" s="37" t="s">
        <v>52</v>
      </c>
      <c r="D14" s="15">
        <f>+D15</f>
        <v>28000000</v>
      </c>
      <c r="E14" s="15">
        <f t="shared" si="1"/>
        <v>0</v>
      </c>
      <c r="F14" s="15">
        <f t="shared" si="1"/>
        <v>0</v>
      </c>
      <c r="G14" s="15">
        <f t="shared" si="1"/>
        <v>28000000</v>
      </c>
      <c r="H14" s="15">
        <f t="shared" si="1"/>
        <v>3675000</v>
      </c>
      <c r="I14" s="15">
        <f t="shared" si="1"/>
        <v>35420000</v>
      </c>
      <c r="J14" s="15">
        <f t="shared" si="1"/>
        <v>-7420000</v>
      </c>
      <c r="K14" s="19">
        <f t="shared" si="2"/>
        <v>126.49999999999999</v>
      </c>
      <c r="L14" s="15">
        <f t="shared" si="1"/>
        <v>0</v>
      </c>
      <c r="M14" s="15">
        <f t="shared" si="1"/>
        <v>0</v>
      </c>
      <c r="N14" s="15">
        <f t="shared" si="1"/>
        <v>0</v>
      </c>
      <c r="O14" s="15">
        <f t="shared" si="1"/>
        <v>0</v>
      </c>
    </row>
    <row r="15" spans="2:18" s="2" customFormat="1" x14ac:dyDescent="0.25">
      <c r="B15" s="8" t="s">
        <v>53</v>
      </c>
      <c r="C15" s="38" t="s">
        <v>54</v>
      </c>
      <c r="D15" s="15">
        <f>+D16</f>
        <v>28000000</v>
      </c>
      <c r="E15" s="15">
        <f t="shared" si="1"/>
        <v>0</v>
      </c>
      <c r="F15" s="15">
        <f t="shared" si="1"/>
        <v>0</v>
      </c>
      <c r="G15" s="15">
        <f t="shared" si="1"/>
        <v>28000000</v>
      </c>
      <c r="H15" s="15">
        <f t="shared" si="1"/>
        <v>3675000</v>
      </c>
      <c r="I15" s="15">
        <f t="shared" si="1"/>
        <v>35420000</v>
      </c>
      <c r="J15" s="15">
        <f t="shared" si="1"/>
        <v>-7420000</v>
      </c>
      <c r="K15" s="19">
        <f t="shared" si="2"/>
        <v>126.49999999999999</v>
      </c>
      <c r="L15" s="15">
        <f t="shared" si="1"/>
        <v>0</v>
      </c>
      <c r="M15" s="15">
        <f t="shared" si="1"/>
        <v>0</v>
      </c>
      <c r="N15" s="15">
        <f t="shared" si="1"/>
        <v>0</v>
      </c>
      <c r="O15" s="15">
        <f t="shared" si="1"/>
        <v>0</v>
      </c>
    </row>
    <row r="16" spans="2:18" s="2" customFormat="1" ht="24" x14ac:dyDescent="0.25">
      <c r="B16" s="8" t="s">
        <v>55</v>
      </c>
      <c r="C16" s="38" t="s">
        <v>56</v>
      </c>
      <c r="D16" s="15">
        <f>+D17</f>
        <v>28000000</v>
      </c>
      <c r="E16" s="15">
        <f t="shared" si="1"/>
        <v>0</v>
      </c>
      <c r="F16" s="15">
        <f t="shared" si="1"/>
        <v>0</v>
      </c>
      <c r="G16" s="15">
        <f t="shared" si="1"/>
        <v>28000000</v>
      </c>
      <c r="H16" s="15">
        <f t="shared" si="1"/>
        <v>3675000</v>
      </c>
      <c r="I16" s="15">
        <f t="shared" si="1"/>
        <v>35420000</v>
      </c>
      <c r="J16" s="15">
        <f t="shared" si="1"/>
        <v>-7420000</v>
      </c>
      <c r="K16" s="19">
        <f t="shared" si="2"/>
        <v>126.49999999999999</v>
      </c>
      <c r="L16" s="15">
        <f t="shared" si="1"/>
        <v>0</v>
      </c>
      <c r="M16" s="15">
        <f t="shared" si="1"/>
        <v>0</v>
      </c>
      <c r="N16" s="15">
        <f t="shared" si="1"/>
        <v>0</v>
      </c>
      <c r="O16" s="15">
        <f t="shared" si="1"/>
        <v>0</v>
      </c>
    </row>
    <row r="17" spans="1:17" s="2" customFormat="1" ht="39" customHeight="1" x14ac:dyDescent="0.25">
      <c r="B17" s="8" t="s">
        <v>57</v>
      </c>
      <c r="C17" s="38" t="s">
        <v>58</v>
      </c>
      <c r="D17" s="15">
        <f>+D18</f>
        <v>28000000</v>
      </c>
      <c r="E17" s="15">
        <f t="shared" si="1"/>
        <v>0</v>
      </c>
      <c r="F17" s="15">
        <f t="shared" si="1"/>
        <v>0</v>
      </c>
      <c r="G17" s="15">
        <f t="shared" si="1"/>
        <v>28000000</v>
      </c>
      <c r="H17" s="15">
        <f t="shared" si="1"/>
        <v>3675000</v>
      </c>
      <c r="I17" s="15">
        <f t="shared" si="1"/>
        <v>35420000</v>
      </c>
      <c r="J17" s="15">
        <f t="shared" si="1"/>
        <v>-7420000</v>
      </c>
      <c r="K17" s="19">
        <f t="shared" si="2"/>
        <v>126.49999999999999</v>
      </c>
      <c r="L17" s="15">
        <f t="shared" si="1"/>
        <v>0</v>
      </c>
      <c r="M17" s="15">
        <f t="shared" si="1"/>
        <v>0</v>
      </c>
      <c r="N17" s="15">
        <f t="shared" si="1"/>
        <v>0</v>
      </c>
      <c r="O17" s="15">
        <f t="shared" si="1"/>
        <v>0</v>
      </c>
    </row>
    <row r="18" spans="1:17" s="2" customFormat="1" x14ac:dyDescent="0.25">
      <c r="B18" s="8" t="s">
        <v>59</v>
      </c>
      <c r="C18" s="38" t="s">
        <v>60</v>
      </c>
      <c r="D18" s="15">
        <f>D19+D20</f>
        <v>28000000</v>
      </c>
      <c r="E18" s="15">
        <f t="shared" ref="E18:O18" si="3">E19+E20</f>
        <v>0</v>
      </c>
      <c r="F18" s="15">
        <f t="shared" si="3"/>
        <v>0</v>
      </c>
      <c r="G18" s="15">
        <f t="shared" si="3"/>
        <v>28000000</v>
      </c>
      <c r="H18" s="15">
        <f t="shared" si="3"/>
        <v>3675000</v>
      </c>
      <c r="I18" s="15">
        <f t="shared" si="3"/>
        <v>35420000</v>
      </c>
      <c r="J18" s="15">
        <f t="shared" si="3"/>
        <v>-7420000</v>
      </c>
      <c r="K18" s="19">
        <f t="shared" si="2"/>
        <v>126.49999999999999</v>
      </c>
      <c r="L18" s="15">
        <f t="shared" si="3"/>
        <v>0</v>
      </c>
      <c r="M18" s="15">
        <f t="shared" si="3"/>
        <v>0</v>
      </c>
      <c r="N18" s="15">
        <f t="shared" si="3"/>
        <v>0</v>
      </c>
      <c r="O18" s="15">
        <f t="shared" si="3"/>
        <v>0</v>
      </c>
    </row>
    <row r="19" spans="1:17" s="2" customFormat="1" ht="24" x14ac:dyDescent="0.25">
      <c r="A19" s="2" t="s">
        <v>78</v>
      </c>
      <c r="B19" s="3" t="s">
        <v>17</v>
      </c>
      <c r="C19" s="39" t="s">
        <v>18</v>
      </c>
      <c r="D19" s="23">
        <v>3000000</v>
      </c>
      <c r="E19" s="23">
        <v>0</v>
      </c>
      <c r="F19" s="23">
        <v>0</v>
      </c>
      <c r="G19" s="23">
        <v>3000000</v>
      </c>
      <c r="H19" s="23">
        <v>0</v>
      </c>
      <c r="I19" s="23">
        <v>0</v>
      </c>
      <c r="J19" s="23">
        <v>3000000</v>
      </c>
      <c r="K19" s="24">
        <v>0</v>
      </c>
      <c r="L19" s="25">
        <v>0</v>
      </c>
      <c r="M19" s="25">
        <v>0</v>
      </c>
      <c r="N19" s="25">
        <v>0</v>
      </c>
      <c r="O19" s="25">
        <v>0</v>
      </c>
    </row>
    <row r="20" spans="1:17" s="2" customFormat="1" ht="24" x14ac:dyDescent="0.25">
      <c r="B20" s="6" t="s">
        <v>61</v>
      </c>
      <c r="C20" s="38" t="s">
        <v>62</v>
      </c>
      <c r="D20" s="15">
        <f>+D21</f>
        <v>25000000</v>
      </c>
      <c r="E20" s="15">
        <f t="shared" ref="E20:O20" si="4">+E21</f>
        <v>0</v>
      </c>
      <c r="F20" s="15">
        <f t="shared" si="4"/>
        <v>0</v>
      </c>
      <c r="G20" s="15">
        <f t="shared" si="4"/>
        <v>25000000</v>
      </c>
      <c r="H20" s="15">
        <f t="shared" si="4"/>
        <v>3675000</v>
      </c>
      <c r="I20" s="15">
        <f t="shared" si="4"/>
        <v>35420000</v>
      </c>
      <c r="J20" s="15">
        <f t="shared" si="4"/>
        <v>-10420000</v>
      </c>
      <c r="K20" s="19">
        <f>I20/G20*100</f>
        <v>141.68</v>
      </c>
      <c r="L20" s="15">
        <f t="shared" si="4"/>
        <v>0</v>
      </c>
      <c r="M20" s="15">
        <f t="shared" si="4"/>
        <v>0</v>
      </c>
      <c r="N20" s="15">
        <f t="shared" si="4"/>
        <v>0</v>
      </c>
      <c r="O20" s="15">
        <f t="shared" si="4"/>
        <v>0</v>
      </c>
    </row>
    <row r="21" spans="1:17" s="2" customFormat="1" ht="36" x14ac:dyDescent="0.25">
      <c r="A21" s="2" t="s">
        <v>78</v>
      </c>
      <c r="B21" s="3" t="s">
        <v>19</v>
      </c>
      <c r="C21" s="40" t="s">
        <v>20</v>
      </c>
      <c r="D21" s="23">
        <v>25000000</v>
      </c>
      <c r="E21" s="23">
        <v>0</v>
      </c>
      <c r="F21" s="23">
        <v>0</v>
      </c>
      <c r="G21" s="23">
        <v>25000000</v>
      </c>
      <c r="H21" s="23">
        <v>3675000</v>
      </c>
      <c r="I21" s="23">
        <v>35420000</v>
      </c>
      <c r="J21" s="23">
        <f>G21-I21</f>
        <v>-10420000</v>
      </c>
      <c r="K21" s="24">
        <v>141.68</v>
      </c>
      <c r="L21" s="25">
        <v>0</v>
      </c>
      <c r="M21" s="25">
        <v>0</v>
      </c>
      <c r="N21" s="25">
        <v>0</v>
      </c>
      <c r="O21" s="25">
        <v>0</v>
      </c>
    </row>
    <row r="22" spans="1:17" s="12" customFormat="1" x14ac:dyDescent="0.25">
      <c r="B22" s="11" t="s">
        <v>38</v>
      </c>
      <c r="C22" s="41" t="s">
        <v>39</v>
      </c>
      <c r="D22" s="13">
        <f>+D23+D27+D31+D33+D35</f>
        <v>1012915000</v>
      </c>
      <c r="E22" s="13">
        <f t="shared" ref="E22:J22" si="5">+E23+E27+E31+E33+E35</f>
        <v>0</v>
      </c>
      <c r="F22" s="13">
        <f t="shared" si="5"/>
        <v>651114685</v>
      </c>
      <c r="G22" s="13">
        <f t="shared" si="5"/>
        <v>1664029685</v>
      </c>
      <c r="H22" s="13">
        <f t="shared" si="5"/>
        <v>440111374</v>
      </c>
      <c r="I22" s="13">
        <f t="shared" si="5"/>
        <v>672359057</v>
      </c>
      <c r="J22" s="13">
        <f t="shared" si="5"/>
        <v>991670628</v>
      </c>
      <c r="K22" s="21">
        <f t="shared" ref="K22:K27" si="6">I22/G22*100</f>
        <v>40.40547251415169</v>
      </c>
      <c r="L22" s="13">
        <f t="shared" ref="L22" si="7">+L23+L27+L31+L33+L35</f>
        <v>0</v>
      </c>
      <c r="M22" s="13">
        <f t="shared" ref="M22" si="8">+M23+M27+M31+M33+M35</f>
        <v>0</v>
      </c>
      <c r="N22" s="13">
        <f t="shared" ref="N22" si="9">+N23+N27+N31+N33+N35</f>
        <v>0</v>
      </c>
      <c r="O22" s="13">
        <f t="shared" ref="O22" si="10">+O23+O27+O31+O33+O35</f>
        <v>0</v>
      </c>
    </row>
    <row r="23" spans="1:17" s="12" customFormat="1" x14ac:dyDescent="0.25">
      <c r="B23" s="11" t="s">
        <v>68</v>
      </c>
      <c r="C23" s="41" t="s">
        <v>67</v>
      </c>
      <c r="D23" s="13">
        <f>+D24</f>
        <v>0</v>
      </c>
      <c r="E23" s="13">
        <f t="shared" ref="E23:O25" si="11">+E24</f>
        <v>0</v>
      </c>
      <c r="F23" s="13">
        <f t="shared" si="11"/>
        <v>651114685</v>
      </c>
      <c r="G23" s="13">
        <f t="shared" si="11"/>
        <v>651114685</v>
      </c>
      <c r="H23" s="13">
        <f t="shared" si="11"/>
        <v>440014685</v>
      </c>
      <c r="I23" s="13">
        <f t="shared" si="11"/>
        <v>651114685</v>
      </c>
      <c r="J23" s="13">
        <f t="shared" si="11"/>
        <v>0</v>
      </c>
      <c r="K23" s="21">
        <f t="shared" si="11"/>
        <v>100</v>
      </c>
      <c r="L23" s="13">
        <f t="shared" si="11"/>
        <v>0</v>
      </c>
      <c r="M23" s="13">
        <f t="shared" si="11"/>
        <v>0</v>
      </c>
      <c r="N23" s="13">
        <f t="shared" si="11"/>
        <v>0</v>
      </c>
      <c r="O23" s="13">
        <f t="shared" si="11"/>
        <v>0</v>
      </c>
    </row>
    <row r="24" spans="1:17" s="2" customFormat="1" x14ac:dyDescent="0.25">
      <c r="B24" s="6" t="s">
        <v>69</v>
      </c>
      <c r="C24" s="42" t="s">
        <v>70</v>
      </c>
      <c r="D24" s="15">
        <f>+D25</f>
        <v>0</v>
      </c>
      <c r="E24" s="15">
        <f t="shared" si="11"/>
        <v>0</v>
      </c>
      <c r="F24" s="15">
        <f t="shared" si="11"/>
        <v>651114685</v>
      </c>
      <c r="G24" s="15">
        <f t="shared" si="11"/>
        <v>651114685</v>
      </c>
      <c r="H24" s="15">
        <f t="shared" si="11"/>
        <v>440014685</v>
      </c>
      <c r="I24" s="15">
        <f t="shared" si="11"/>
        <v>651114685</v>
      </c>
      <c r="J24" s="15">
        <f t="shared" si="11"/>
        <v>0</v>
      </c>
      <c r="K24" s="19">
        <f t="shared" si="11"/>
        <v>100</v>
      </c>
      <c r="L24" s="15">
        <f t="shared" si="11"/>
        <v>0</v>
      </c>
      <c r="M24" s="15">
        <f t="shared" si="11"/>
        <v>0</v>
      </c>
      <c r="N24" s="15">
        <f t="shared" si="11"/>
        <v>0</v>
      </c>
      <c r="O24" s="15">
        <f t="shared" si="11"/>
        <v>0</v>
      </c>
    </row>
    <row r="25" spans="1:17" s="2" customFormat="1" x14ac:dyDescent="0.25">
      <c r="B25" s="6" t="s">
        <v>71</v>
      </c>
      <c r="C25" s="42" t="s">
        <v>72</v>
      </c>
      <c r="D25" s="15">
        <f>+D26</f>
        <v>0</v>
      </c>
      <c r="E25" s="15">
        <f t="shared" si="11"/>
        <v>0</v>
      </c>
      <c r="F25" s="15">
        <f t="shared" si="11"/>
        <v>651114685</v>
      </c>
      <c r="G25" s="15">
        <f t="shared" si="11"/>
        <v>651114685</v>
      </c>
      <c r="H25" s="15">
        <f t="shared" si="11"/>
        <v>440014685</v>
      </c>
      <c r="I25" s="15">
        <f t="shared" si="11"/>
        <v>651114685</v>
      </c>
      <c r="J25" s="15">
        <f t="shared" si="11"/>
        <v>0</v>
      </c>
      <c r="K25" s="19">
        <f t="shared" si="11"/>
        <v>100</v>
      </c>
      <c r="L25" s="15">
        <f t="shared" si="11"/>
        <v>0</v>
      </c>
      <c r="M25" s="15">
        <f t="shared" si="11"/>
        <v>0</v>
      </c>
      <c r="N25" s="15">
        <f t="shared" si="11"/>
        <v>0</v>
      </c>
      <c r="O25" s="15">
        <f t="shared" si="11"/>
        <v>0</v>
      </c>
    </row>
    <row r="26" spans="1:17" s="2" customFormat="1" x14ac:dyDescent="0.25">
      <c r="A26" s="2" t="s">
        <v>78</v>
      </c>
      <c r="B26" s="3" t="s">
        <v>73</v>
      </c>
      <c r="C26" s="40" t="s">
        <v>74</v>
      </c>
      <c r="D26" s="23">
        <v>0</v>
      </c>
      <c r="E26" s="23">
        <v>0</v>
      </c>
      <c r="F26" s="23">
        <v>651114685</v>
      </c>
      <c r="G26" s="23">
        <v>651114685</v>
      </c>
      <c r="H26" s="23">
        <v>440014685</v>
      </c>
      <c r="I26" s="23">
        <v>651114685</v>
      </c>
      <c r="J26" s="23">
        <v>0</v>
      </c>
      <c r="K26" s="24">
        <v>100</v>
      </c>
      <c r="L26" s="25">
        <v>0</v>
      </c>
      <c r="M26" s="25">
        <v>0</v>
      </c>
      <c r="N26" s="25">
        <v>0</v>
      </c>
      <c r="O26" s="25">
        <v>0</v>
      </c>
    </row>
    <row r="27" spans="1:17" s="12" customFormat="1" x14ac:dyDescent="0.25">
      <c r="B27" s="11" t="s">
        <v>40</v>
      </c>
      <c r="C27" s="41" t="s">
        <v>41</v>
      </c>
      <c r="D27" s="13">
        <f>+D28</f>
        <v>925770000</v>
      </c>
      <c r="E27" s="13">
        <f t="shared" ref="E27:O27" si="12">+E28</f>
        <v>0</v>
      </c>
      <c r="F27" s="13">
        <f t="shared" si="12"/>
        <v>-83351841</v>
      </c>
      <c r="G27" s="13">
        <f t="shared" si="12"/>
        <v>842418159</v>
      </c>
      <c r="H27" s="13">
        <f t="shared" si="12"/>
        <v>0</v>
      </c>
      <c r="I27" s="13">
        <f t="shared" si="12"/>
        <v>0</v>
      </c>
      <c r="J27" s="13">
        <f t="shared" si="12"/>
        <v>842418159</v>
      </c>
      <c r="K27" s="13">
        <f t="shared" si="6"/>
        <v>0</v>
      </c>
      <c r="L27" s="13">
        <f t="shared" si="12"/>
        <v>0</v>
      </c>
      <c r="M27" s="13">
        <f t="shared" si="12"/>
        <v>0</v>
      </c>
      <c r="N27" s="13">
        <f t="shared" si="12"/>
        <v>0</v>
      </c>
      <c r="O27" s="13">
        <f t="shared" si="12"/>
        <v>0</v>
      </c>
    </row>
    <row r="28" spans="1:17" s="2" customFormat="1" x14ac:dyDescent="0.25">
      <c r="B28" s="6" t="s">
        <v>42</v>
      </c>
      <c r="C28" s="42" t="s">
        <v>43</v>
      </c>
      <c r="D28" s="15">
        <f>+D29+D30</f>
        <v>925770000</v>
      </c>
      <c r="E28" s="15">
        <f t="shared" ref="E28:O28" si="13">+E29+E30</f>
        <v>0</v>
      </c>
      <c r="F28" s="15">
        <f t="shared" si="13"/>
        <v>-83351841</v>
      </c>
      <c r="G28" s="15">
        <f t="shared" si="13"/>
        <v>842418159</v>
      </c>
      <c r="H28" s="15">
        <f t="shared" si="13"/>
        <v>0</v>
      </c>
      <c r="I28" s="15">
        <f t="shared" si="13"/>
        <v>0</v>
      </c>
      <c r="J28" s="15">
        <f t="shared" si="13"/>
        <v>842418159</v>
      </c>
      <c r="K28" s="15">
        <f>I28/G28*100</f>
        <v>0</v>
      </c>
      <c r="L28" s="15">
        <f t="shared" si="13"/>
        <v>0</v>
      </c>
      <c r="M28" s="15">
        <f t="shared" si="13"/>
        <v>0</v>
      </c>
      <c r="N28" s="15">
        <f t="shared" si="13"/>
        <v>0</v>
      </c>
      <c r="O28" s="15">
        <f t="shared" si="13"/>
        <v>0</v>
      </c>
    </row>
    <row r="29" spans="1:17" s="2" customFormat="1" ht="24" x14ac:dyDescent="0.25">
      <c r="A29" s="2" t="s">
        <v>78</v>
      </c>
      <c r="B29" s="3" t="s">
        <v>21</v>
      </c>
      <c r="C29" s="40" t="s">
        <v>22</v>
      </c>
      <c r="D29" s="23">
        <v>880000000</v>
      </c>
      <c r="E29" s="23">
        <v>0</v>
      </c>
      <c r="F29" s="23">
        <v>-83351841</v>
      </c>
      <c r="G29" s="23">
        <v>796648159</v>
      </c>
      <c r="H29" s="23">
        <v>0</v>
      </c>
      <c r="I29" s="23">
        <v>0</v>
      </c>
      <c r="J29" s="23">
        <v>796648159</v>
      </c>
      <c r="K29" s="24">
        <v>0</v>
      </c>
      <c r="L29" s="25">
        <v>0</v>
      </c>
      <c r="M29" s="25">
        <v>0</v>
      </c>
      <c r="N29" s="25">
        <v>0</v>
      </c>
      <c r="O29" s="25">
        <v>0</v>
      </c>
    </row>
    <row r="30" spans="1:17" s="2" customFormat="1" ht="24" x14ac:dyDescent="0.25">
      <c r="A30" s="2" t="s">
        <v>78</v>
      </c>
      <c r="B30" s="3" t="s">
        <v>23</v>
      </c>
      <c r="C30" s="40" t="s">
        <v>24</v>
      </c>
      <c r="D30" s="23">
        <v>45770000</v>
      </c>
      <c r="E30" s="23">
        <v>0</v>
      </c>
      <c r="F30" s="23">
        <v>0</v>
      </c>
      <c r="G30" s="23">
        <v>45770000</v>
      </c>
      <c r="H30" s="23">
        <v>0</v>
      </c>
      <c r="I30" s="23">
        <v>0</v>
      </c>
      <c r="J30" s="23">
        <v>45770000</v>
      </c>
      <c r="K30" s="24">
        <v>0</v>
      </c>
      <c r="L30" s="25">
        <v>0</v>
      </c>
      <c r="M30" s="25">
        <v>0</v>
      </c>
      <c r="N30" s="25">
        <v>0</v>
      </c>
      <c r="O30" s="25">
        <v>0</v>
      </c>
    </row>
    <row r="31" spans="1:17" s="12" customFormat="1" x14ac:dyDescent="0.25">
      <c r="B31" s="11" t="s">
        <v>44</v>
      </c>
      <c r="C31" s="41" t="s">
        <v>45</v>
      </c>
      <c r="D31" s="13">
        <f>+D32</f>
        <v>2000000</v>
      </c>
      <c r="E31" s="13">
        <f t="shared" ref="E31:O31" si="14">+E32</f>
        <v>0</v>
      </c>
      <c r="F31" s="13">
        <f t="shared" si="14"/>
        <v>0</v>
      </c>
      <c r="G31" s="13">
        <f t="shared" si="14"/>
        <v>2000000</v>
      </c>
      <c r="H31" s="13">
        <f t="shared" si="14"/>
        <v>65388</v>
      </c>
      <c r="I31" s="13">
        <f t="shared" si="14"/>
        <v>2785269</v>
      </c>
      <c r="J31" s="13">
        <f t="shared" si="14"/>
        <v>-785269</v>
      </c>
      <c r="K31" s="21">
        <f>I31/G31*100</f>
        <v>139.26345000000001</v>
      </c>
      <c r="L31" s="13">
        <f t="shared" si="14"/>
        <v>0</v>
      </c>
      <c r="M31" s="13">
        <f t="shared" si="14"/>
        <v>0</v>
      </c>
      <c r="N31" s="13">
        <f t="shared" si="14"/>
        <v>0</v>
      </c>
      <c r="O31" s="13">
        <f t="shared" si="14"/>
        <v>0</v>
      </c>
    </row>
    <row r="32" spans="1:17" s="2" customFormat="1" x14ac:dyDescent="0.25">
      <c r="A32" s="2" t="s">
        <v>78</v>
      </c>
      <c r="B32" s="3" t="s">
        <v>25</v>
      </c>
      <c r="C32" s="40" t="s">
        <v>26</v>
      </c>
      <c r="D32" s="23">
        <v>2000000</v>
      </c>
      <c r="E32" s="23">
        <v>0</v>
      </c>
      <c r="F32" s="23">
        <v>0</v>
      </c>
      <c r="G32" s="23">
        <v>2000000</v>
      </c>
      <c r="H32" s="23">
        <v>65388</v>
      </c>
      <c r="I32" s="23">
        <v>2785269</v>
      </c>
      <c r="J32" s="23">
        <v>-785269</v>
      </c>
      <c r="K32" s="24">
        <v>139.26349999999999</v>
      </c>
      <c r="L32" s="25">
        <v>0</v>
      </c>
      <c r="M32" s="26">
        <v>0</v>
      </c>
      <c r="N32" s="25">
        <v>0</v>
      </c>
      <c r="O32" s="25">
        <v>0</v>
      </c>
      <c r="Q32" s="7"/>
    </row>
    <row r="33" spans="1:17" s="12" customFormat="1" x14ac:dyDescent="0.25">
      <c r="B33" s="11" t="s">
        <v>46</v>
      </c>
      <c r="C33" s="41" t="s">
        <v>47</v>
      </c>
      <c r="D33" s="13">
        <f>+D34</f>
        <v>0</v>
      </c>
      <c r="E33" s="13">
        <f t="shared" ref="E33:O33" si="15">+E34</f>
        <v>0</v>
      </c>
      <c r="F33" s="13">
        <f t="shared" si="15"/>
        <v>157149759</v>
      </c>
      <c r="G33" s="13">
        <f t="shared" si="15"/>
        <v>157149759</v>
      </c>
      <c r="H33" s="13">
        <f t="shared" si="15"/>
        <v>0</v>
      </c>
      <c r="I33" s="13">
        <f t="shared" si="15"/>
        <v>0</v>
      </c>
      <c r="J33" s="13">
        <f t="shared" si="15"/>
        <v>157149759</v>
      </c>
      <c r="K33" s="28">
        <f>I33/G33*100</f>
        <v>0</v>
      </c>
      <c r="L33" s="13">
        <f t="shared" si="15"/>
        <v>0</v>
      </c>
      <c r="M33" s="13">
        <f t="shared" si="15"/>
        <v>0</v>
      </c>
      <c r="N33" s="13">
        <f t="shared" si="15"/>
        <v>0</v>
      </c>
      <c r="O33" s="13">
        <f t="shared" si="15"/>
        <v>0</v>
      </c>
      <c r="Q33" s="29"/>
    </row>
    <row r="34" spans="1:17" s="2" customFormat="1" x14ac:dyDescent="0.25">
      <c r="A34" s="2" t="s">
        <v>78</v>
      </c>
      <c r="B34" s="3" t="s">
        <v>48</v>
      </c>
      <c r="C34" s="40" t="s">
        <v>49</v>
      </c>
      <c r="D34" s="23">
        <v>0</v>
      </c>
      <c r="E34" s="23">
        <v>0</v>
      </c>
      <c r="F34" s="23">
        <v>157149759</v>
      </c>
      <c r="G34" s="23">
        <v>157149759</v>
      </c>
      <c r="H34" s="23">
        <v>0</v>
      </c>
      <c r="I34" s="23">
        <v>0</v>
      </c>
      <c r="J34" s="23">
        <v>157149759</v>
      </c>
      <c r="K34" s="24">
        <v>0</v>
      </c>
      <c r="L34" s="25">
        <v>0</v>
      </c>
      <c r="M34" s="26">
        <v>0</v>
      </c>
      <c r="N34" s="25">
        <v>0</v>
      </c>
      <c r="O34" s="25">
        <v>0</v>
      </c>
      <c r="Q34" s="7"/>
    </row>
    <row r="35" spans="1:17" s="12" customFormat="1" x14ac:dyDescent="0.25">
      <c r="A35" s="12" t="s">
        <v>79</v>
      </c>
      <c r="B35" s="11" t="s">
        <v>27</v>
      </c>
      <c r="C35" s="41" t="s">
        <v>28</v>
      </c>
      <c r="D35" s="13">
        <v>85145000</v>
      </c>
      <c r="E35" s="13">
        <v>0</v>
      </c>
      <c r="F35" s="13">
        <v>-73797918</v>
      </c>
      <c r="G35" s="13">
        <v>11347082</v>
      </c>
      <c r="H35" s="13">
        <v>31301</v>
      </c>
      <c r="I35" s="13">
        <v>18459103</v>
      </c>
      <c r="J35" s="13">
        <v>-7112021</v>
      </c>
      <c r="K35" s="28">
        <v>162.6771</v>
      </c>
      <c r="L35" s="13">
        <v>0</v>
      </c>
      <c r="M35" s="13">
        <v>0</v>
      </c>
      <c r="N35" s="13">
        <v>0</v>
      </c>
      <c r="O35" s="13">
        <v>0</v>
      </c>
      <c r="Q35" s="29"/>
    </row>
    <row r="36" spans="1:17" s="12" customFormat="1" ht="24" x14ac:dyDescent="0.25">
      <c r="B36" s="11" t="s">
        <v>63</v>
      </c>
      <c r="C36" s="35" t="s">
        <v>64</v>
      </c>
      <c r="D36" s="13">
        <f>+D37</f>
        <v>13780365000</v>
      </c>
      <c r="E36" s="13">
        <f t="shared" ref="E36:O37" si="16">+E37</f>
        <v>0</v>
      </c>
      <c r="F36" s="13">
        <f t="shared" si="16"/>
        <v>-33000000</v>
      </c>
      <c r="G36" s="13">
        <f t="shared" si="16"/>
        <v>13747365000</v>
      </c>
      <c r="H36" s="13">
        <f t="shared" si="16"/>
        <v>1298777776</v>
      </c>
      <c r="I36" s="13">
        <f t="shared" si="16"/>
        <v>9047118653</v>
      </c>
      <c r="J36" s="13">
        <f t="shared" si="16"/>
        <v>4700246347</v>
      </c>
      <c r="K36" s="21">
        <f t="shared" ref="K36:K37" si="17">I36/G36*100</f>
        <v>65.809838125342566</v>
      </c>
      <c r="L36" s="13">
        <f t="shared" si="16"/>
        <v>0</v>
      </c>
      <c r="M36" s="13">
        <f t="shared" si="16"/>
        <v>0</v>
      </c>
      <c r="N36" s="13">
        <f t="shared" si="16"/>
        <v>0</v>
      </c>
      <c r="O36" s="13">
        <f t="shared" si="16"/>
        <v>0</v>
      </c>
    </row>
    <row r="37" spans="1:17" s="2" customFormat="1" x14ac:dyDescent="0.25">
      <c r="B37" s="6" t="s">
        <v>65</v>
      </c>
      <c r="C37" s="38" t="s">
        <v>66</v>
      </c>
      <c r="D37" s="15">
        <f>+D38</f>
        <v>13780365000</v>
      </c>
      <c r="E37" s="15">
        <f t="shared" si="16"/>
        <v>0</v>
      </c>
      <c r="F37" s="15">
        <f t="shared" si="16"/>
        <v>-33000000</v>
      </c>
      <c r="G37" s="15">
        <f t="shared" si="16"/>
        <v>13747365000</v>
      </c>
      <c r="H37" s="15">
        <f t="shared" si="16"/>
        <v>1298777776</v>
      </c>
      <c r="I37" s="15">
        <f t="shared" si="16"/>
        <v>9047118653</v>
      </c>
      <c r="J37" s="15">
        <f t="shared" si="16"/>
        <v>4700246347</v>
      </c>
      <c r="K37" s="19">
        <f t="shared" si="17"/>
        <v>65.809838125342566</v>
      </c>
      <c r="L37" s="15">
        <f t="shared" si="16"/>
        <v>0</v>
      </c>
      <c r="M37" s="15">
        <f t="shared" si="16"/>
        <v>0</v>
      </c>
      <c r="N37" s="15">
        <f t="shared" si="16"/>
        <v>0</v>
      </c>
      <c r="O37" s="15">
        <f t="shared" si="16"/>
        <v>0</v>
      </c>
    </row>
    <row r="38" spans="1:17" s="2" customFormat="1" x14ac:dyDescent="0.25">
      <c r="A38" s="2" t="s">
        <v>78</v>
      </c>
      <c r="B38" s="3" t="s">
        <v>29</v>
      </c>
      <c r="C38" s="39" t="s">
        <v>30</v>
      </c>
      <c r="D38" s="23">
        <v>13780365000</v>
      </c>
      <c r="E38" s="23">
        <v>0</v>
      </c>
      <c r="F38" s="23">
        <v>-33000000</v>
      </c>
      <c r="G38" s="23">
        <v>13747365000</v>
      </c>
      <c r="H38" s="23">
        <v>1298777776</v>
      </c>
      <c r="I38" s="23">
        <v>9047118653</v>
      </c>
      <c r="J38" s="23">
        <v>4700246347</v>
      </c>
      <c r="K38" s="24">
        <v>65.809799999999996</v>
      </c>
      <c r="L38" s="25">
        <v>0</v>
      </c>
      <c r="M38" s="25">
        <v>0</v>
      </c>
      <c r="N38" s="25">
        <v>0</v>
      </c>
      <c r="O38" s="25">
        <v>0</v>
      </c>
    </row>
    <row r="39" spans="1:17" ht="33" customHeight="1" x14ac:dyDescent="0.25"/>
    <row r="40" spans="1:17" x14ac:dyDescent="0.2">
      <c r="C40" s="16"/>
      <c r="H40" s="9"/>
      <c r="I40" s="9"/>
      <c r="J40" s="9"/>
      <c r="K40" s="10"/>
    </row>
    <row r="41" spans="1:17" x14ac:dyDescent="0.2">
      <c r="C41" s="17" t="s">
        <v>75</v>
      </c>
      <c r="H41" s="44" t="s">
        <v>34</v>
      </c>
      <c r="I41" s="44"/>
      <c r="J41" s="44"/>
      <c r="K41" s="44"/>
    </row>
    <row r="42" spans="1:17" x14ac:dyDescent="0.2">
      <c r="C42" s="18" t="s">
        <v>76</v>
      </c>
      <c r="H42" s="44" t="s">
        <v>37</v>
      </c>
      <c r="I42" s="44"/>
      <c r="J42" s="44"/>
      <c r="K42" s="44"/>
    </row>
    <row r="43" spans="1:17" x14ac:dyDescent="0.2">
      <c r="C43" s="18" t="s">
        <v>77</v>
      </c>
      <c r="H43" s="44" t="s">
        <v>35</v>
      </c>
      <c r="I43" s="44"/>
      <c r="J43" s="44"/>
      <c r="K43" s="44"/>
    </row>
    <row r="44" spans="1:17" x14ac:dyDescent="0.2">
      <c r="C44" s="18" t="s">
        <v>36</v>
      </c>
      <c r="H44" s="44" t="s">
        <v>36</v>
      </c>
      <c r="I44" s="44"/>
      <c r="J44" s="44"/>
      <c r="K44" s="44"/>
    </row>
  </sheetData>
  <autoFilter ref="A11:Q38" xr:uid="{00000000-0001-0000-0000-000000000000}"/>
  <mergeCells count="11">
    <mergeCell ref="B2:O2"/>
    <mergeCell ref="H41:K41"/>
    <mergeCell ref="H42:K42"/>
    <mergeCell ref="H43:K43"/>
    <mergeCell ref="H44:K44"/>
    <mergeCell ref="B3:O3"/>
    <mergeCell ref="B5:O5"/>
    <mergeCell ref="B6:O6"/>
    <mergeCell ref="B7:O7"/>
    <mergeCell ref="B8:O8"/>
    <mergeCell ref="B9:O9"/>
  </mergeCells>
  <pageMargins left="0.25" right="0.25" top="0.75" bottom="0.75" header="0.3" footer="0.3"/>
  <pageSetup paperSize="3" orientation="landscape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</vt:lpstr>
      <vt:lpstr>'10'!Área_de_impresión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Milena UrregoA</dc:creator>
  <cp:lastModifiedBy>LURREGO</cp:lastModifiedBy>
  <cp:lastPrinted>2021-11-05T15:01:03Z</cp:lastPrinted>
  <dcterms:created xsi:type="dcterms:W3CDTF">2021-03-05T20:04:33Z</dcterms:created>
  <dcterms:modified xsi:type="dcterms:W3CDTF">2021-11-05T15:01:13Z</dcterms:modified>
</cp:coreProperties>
</file>