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8. AGOSTO\"/>
    </mc:Choice>
  </mc:AlternateContent>
  <xr:revisionPtr revIDLastSave="0" documentId="13_ncr:1_{58E0C264-37AB-49CF-8FBC-C9E3F11C7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" sheetId="1" r:id="rId1"/>
  </sheets>
  <definedNames>
    <definedName name="_xlnm.Print_Area" localSheetId="0">'6'!$A$2:$N$44</definedName>
  </definedNames>
  <calcPr calcId="191029"/>
</workbook>
</file>

<file path=xl/calcChain.xml><?xml version="1.0" encoding="utf-8"?>
<calcChain xmlns="http://schemas.openxmlformats.org/spreadsheetml/2006/main">
  <c r="I35" i="1" l="1"/>
  <c r="N25" i="1"/>
  <c r="N24" i="1" s="1"/>
  <c r="N23" i="1" s="1"/>
  <c r="M25" i="1"/>
  <c r="M24" i="1" s="1"/>
  <c r="M23" i="1" s="1"/>
  <c r="L25" i="1"/>
  <c r="L24" i="1" s="1"/>
  <c r="L23" i="1" s="1"/>
  <c r="K25" i="1"/>
  <c r="K24" i="1" s="1"/>
  <c r="K23" i="1" s="1"/>
  <c r="J25" i="1"/>
  <c r="J24" i="1" s="1"/>
  <c r="J23" i="1" s="1"/>
  <c r="I25" i="1"/>
  <c r="I24" i="1" s="1"/>
  <c r="I23" i="1" s="1"/>
  <c r="H25" i="1"/>
  <c r="H24" i="1" s="1"/>
  <c r="H23" i="1" s="1"/>
  <c r="G25" i="1"/>
  <c r="G24" i="1" s="1"/>
  <c r="G23" i="1" s="1"/>
  <c r="F25" i="1"/>
  <c r="F24" i="1" s="1"/>
  <c r="F23" i="1" s="1"/>
  <c r="E25" i="1"/>
  <c r="E24" i="1" s="1"/>
  <c r="E23" i="1" s="1"/>
  <c r="D25" i="1"/>
  <c r="D24" i="1" s="1"/>
  <c r="D23" i="1" s="1"/>
  <c r="C25" i="1"/>
  <c r="C24" i="1" s="1"/>
  <c r="C23" i="1" s="1"/>
  <c r="I21" i="1"/>
  <c r="N20" i="1" l="1"/>
  <c r="N18" i="1" s="1"/>
  <c r="N17" i="1" s="1"/>
  <c r="N16" i="1" s="1"/>
  <c r="N15" i="1" s="1"/>
  <c r="N14" i="1" s="1"/>
  <c r="N13" i="1" s="1"/>
  <c r="M20" i="1"/>
  <c r="M18" i="1" s="1"/>
  <c r="M17" i="1" s="1"/>
  <c r="M16" i="1" s="1"/>
  <c r="M15" i="1" s="1"/>
  <c r="M14" i="1" s="1"/>
  <c r="M13" i="1" s="1"/>
  <c r="L20" i="1"/>
  <c r="L18" i="1" s="1"/>
  <c r="L17" i="1" s="1"/>
  <c r="L16" i="1" s="1"/>
  <c r="L15" i="1" s="1"/>
  <c r="L14" i="1" s="1"/>
  <c r="L13" i="1" s="1"/>
  <c r="K20" i="1"/>
  <c r="K18" i="1" s="1"/>
  <c r="K17" i="1" s="1"/>
  <c r="K16" i="1" s="1"/>
  <c r="K15" i="1" s="1"/>
  <c r="K14" i="1" s="1"/>
  <c r="K13" i="1" s="1"/>
  <c r="I20" i="1"/>
  <c r="I18" i="1" s="1"/>
  <c r="I17" i="1" s="1"/>
  <c r="I16" i="1" s="1"/>
  <c r="I15" i="1" s="1"/>
  <c r="I14" i="1" s="1"/>
  <c r="I13" i="1" s="1"/>
  <c r="H20" i="1"/>
  <c r="H18" i="1" s="1"/>
  <c r="H17" i="1" s="1"/>
  <c r="H16" i="1" s="1"/>
  <c r="H15" i="1" s="1"/>
  <c r="H14" i="1" s="1"/>
  <c r="H13" i="1" s="1"/>
  <c r="G20" i="1"/>
  <c r="G18" i="1" s="1"/>
  <c r="G17" i="1" s="1"/>
  <c r="G16" i="1" s="1"/>
  <c r="G15" i="1" s="1"/>
  <c r="G14" i="1" s="1"/>
  <c r="G13" i="1" s="1"/>
  <c r="F20" i="1"/>
  <c r="F18" i="1" s="1"/>
  <c r="F17" i="1" s="1"/>
  <c r="F16" i="1" s="1"/>
  <c r="F15" i="1" s="1"/>
  <c r="F14" i="1" s="1"/>
  <c r="F13" i="1" s="1"/>
  <c r="E20" i="1"/>
  <c r="E18" i="1" s="1"/>
  <c r="E17" i="1" s="1"/>
  <c r="E16" i="1" s="1"/>
  <c r="E15" i="1" s="1"/>
  <c r="E14" i="1" s="1"/>
  <c r="E13" i="1" s="1"/>
  <c r="D20" i="1"/>
  <c r="D18" i="1" s="1"/>
  <c r="D17" i="1" s="1"/>
  <c r="D16" i="1" s="1"/>
  <c r="D15" i="1" s="1"/>
  <c r="D14" i="1" s="1"/>
  <c r="D13" i="1" s="1"/>
  <c r="C20" i="1"/>
  <c r="C18" i="1" s="1"/>
  <c r="C17" i="1" s="1"/>
  <c r="C16" i="1" s="1"/>
  <c r="C15" i="1" s="1"/>
  <c r="C14" i="1" s="1"/>
  <c r="C13" i="1" s="1"/>
  <c r="N33" i="1"/>
  <c r="M33" i="1"/>
  <c r="L33" i="1"/>
  <c r="K33" i="1"/>
  <c r="I33" i="1"/>
  <c r="H33" i="1"/>
  <c r="G33" i="1"/>
  <c r="F33" i="1"/>
  <c r="E33" i="1"/>
  <c r="D33" i="1"/>
  <c r="C33" i="1"/>
  <c r="N37" i="1"/>
  <c r="N36" i="1" s="1"/>
  <c r="M37" i="1"/>
  <c r="M36" i="1" s="1"/>
  <c r="L37" i="1"/>
  <c r="L36" i="1" s="1"/>
  <c r="K37" i="1"/>
  <c r="K36" i="1" s="1"/>
  <c r="I37" i="1"/>
  <c r="I36" i="1" s="1"/>
  <c r="H37" i="1"/>
  <c r="G37" i="1"/>
  <c r="G36" i="1" s="1"/>
  <c r="F37" i="1"/>
  <c r="F36" i="1" s="1"/>
  <c r="E37" i="1"/>
  <c r="E36" i="1" s="1"/>
  <c r="D37" i="1"/>
  <c r="D36" i="1" s="1"/>
  <c r="C37" i="1"/>
  <c r="C36" i="1" s="1"/>
  <c r="J37" i="1" l="1"/>
  <c r="J33" i="1"/>
  <c r="J20" i="1"/>
  <c r="H36" i="1"/>
  <c r="J36" i="1" s="1"/>
  <c r="J14" i="1"/>
  <c r="J15" i="1"/>
  <c r="J16" i="1"/>
  <c r="J17" i="1"/>
  <c r="J18" i="1"/>
  <c r="J13" i="1"/>
  <c r="N31" i="1" l="1"/>
  <c r="M31" i="1"/>
  <c r="L31" i="1"/>
  <c r="K31" i="1"/>
  <c r="I31" i="1"/>
  <c r="H31" i="1"/>
  <c r="G31" i="1"/>
  <c r="F31" i="1"/>
  <c r="E31" i="1"/>
  <c r="D31" i="1"/>
  <c r="C31" i="1"/>
  <c r="N28" i="1"/>
  <c r="N27" i="1" s="1"/>
  <c r="M28" i="1"/>
  <c r="M27" i="1" s="1"/>
  <c r="M22" i="1" s="1"/>
  <c r="L28" i="1"/>
  <c r="L27" i="1" s="1"/>
  <c r="L22" i="1" s="1"/>
  <c r="K28" i="1"/>
  <c r="K27" i="1" s="1"/>
  <c r="I28" i="1"/>
  <c r="I27" i="1" s="1"/>
  <c r="H28" i="1"/>
  <c r="H27" i="1" s="1"/>
  <c r="G28" i="1"/>
  <c r="G27" i="1" s="1"/>
  <c r="F28" i="1"/>
  <c r="F27" i="1" s="1"/>
  <c r="E28" i="1"/>
  <c r="E27" i="1" s="1"/>
  <c r="E22" i="1" s="1"/>
  <c r="D28" i="1"/>
  <c r="D27" i="1" s="1"/>
  <c r="D22" i="1" s="1"/>
  <c r="C28" i="1"/>
  <c r="C27" i="1" s="1"/>
  <c r="C22" i="1" s="1"/>
  <c r="K22" i="1" l="1"/>
  <c r="K12" i="1" s="1"/>
  <c r="N22" i="1"/>
  <c r="N12" i="1" s="1"/>
  <c r="I22" i="1"/>
  <c r="F22" i="1"/>
  <c r="F12" i="1" s="1"/>
  <c r="G22" i="1"/>
  <c r="G12" i="1" s="1"/>
  <c r="H22" i="1"/>
  <c r="C12" i="1"/>
  <c r="D12" i="1"/>
  <c r="M12" i="1"/>
  <c r="L12" i="1"/>
  <c r="E12" i="1"/>
  <c r="H12" i="1"/>
  <c r="I12" i="1"/>
  <c r="J31" i="1"/>
  <c r="J28" i="1"/>
  <c r="J27" i="1"/>
  <c r="J12" i="1" l="1"/>
  <c r="J22" i="1"/>
</calcChain>
</file>

<file path=xl/sharedStrings.xml><?xml version="1.0" encoding="utf-8"?>
<sst xmlns="http://schemas.openxmlformats.org/spreadsheetml/2006/main" count="81" uniqueCount="80">
  <si>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</si>
  <si>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</si>
  <si>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</si>
  <si>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</si>
  <si>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</si>
  <si>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</si>
  <si>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</si>
  <si>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</si>
  <si>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</si>
  <si>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</si>
  <si>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</si>
  <si>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</si>
  <si>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</si>
  <si>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</si>
  <si>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</si>
  <si>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2021</t>
  </si>
  <si>
    <t>TOTAL RENTAS E INGRESOS</t>
  </si>
  <si>
    <t xml:space="preserve">121020501010101    </t>
  </si>
  <si>
    <t>Servicios ejecutivos de la administración pública</t>
  </si>
  <si>
    <t xml:space="preserve">12102050101010201  </t>
  </si>
  <si>
    <t>Servicios de alquiler o arrendamiento con o sin opción de compra relativos a bienes inmuebles propios o arrendados</t>
  </si>
  <si>
    <t xml:space="preserve">124030202          </t>
  </si>
  <si>
    <t xml:space="preserve">Superávit fiscal de ingresos de destinación especifica </t>
  </si>
  <si>
    <t xml:space="preserve">124030203          </t>
  </si>
  <si>
    <t>Superávit fiscal de ingresos de libre destinación</t>
  </si>
  <si>
    <t xml:space="preserve">1240503            </t>
  </si>
  <si>
    <t>Rendimientos financieros</t>
  </si>
  <si>
    <t xml:space="preserve">12409              </t>
  </si>
  <si>
    <t>REINTEGROS</t>
  </si>
  <si>
    <t xml:space="preserve">1250101            </t>
  </si>
  <si>
    <t>Vigencia</t>
  </si>
  <si>
    <t>No. Rubro</t>
  </si>
  <si>
    <t>Nombre del Rubro</t>
  </si>
  <si>
    <t>Saldo por Recaudar</t>
  </si>
  <si>
    <t>CARLOS ALIRIO BELTRAN PEÑA</t>
  </si>
  <si>
    <t>MARGARITA MARIA DIAZ CASAS</t>
  </si>
  <si>
    <t>RESPONSABLE DE PRESUPUESTO</t>
  </si>
  <si>
    <t>C.C. No. 19.418.093 DE BOGOTÁ</t>
  </si>
  <si>
    <t>C.C. No. 45.565.585</t>
  </si>
  <si>
    <t>TELEFONO: 4320410</t>
  </si>
  <si>
    <t>DIRECTORA GENERAL</t>
  </si>
  <si>
    <t>124</t>
  </si>
  <si>
    <t>RECURSOS DE CAPITAL</t>
  </si>
  <si>
    <t>12403</t>
  </si>
  <si>
    <t>RECURSOS DEL BALANCE</t>
  </si>
  <si>
    <t>1240302</t>
  </si>
  <si>
    <t>Superavit Fiscal</t>
  </si>
  <si>
    <t>12405</t>
  </si>
  <si>
    <t>RENDIMIENTOS FINANCIEROS</t>
  </si>
  <si>
    <t>12407</t>
  </si>
  <si>
    <t>EXCEDENTES FINANCIEROS</t>
  </si>
  <si>
    <t xml:space="preserve">1240701           </t>
  </si>
  <si>
    <t>Establecimientos públicos</t>
  </si>
  <si>
    <t>121</t>
  </si>
  <si>
    <t>INGRESOS CORRIENTES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</si>
  <si>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</si>
  <si>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</si>
  <si>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</si>
  <si>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</si>
  <si>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</si>
  <si>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</si>
  <si>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</si>
  <si>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</si>
  <si>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</si>
  <si>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121020501010102</t>
  </si>
  <si>
    <t>Servicios financieros y servicios conexos, servicios inmobiliarios y servicios de leasing</t>
  </si>
  <si>
    <t>125</t>
  </si>
  <si>
    <t>TRANSFERENCIAS ADMINISTRACIÓN CENTRAL</t>
  </si>
  <si>
    <t>12501</t>
  </si>
  <si>
    <t>Aporte Ordinario</t>
  </si>
  <si>
    <t>MES: AGOSTO DE 2021</t>
  </si>
  <si>
    <t>06 de septiembre de 2021</t>
  </si>
  <si>
    <t>TRANSFERENCIAS DE CAPITAL</t>
  </si>
  <si>
    <t>12401</t>
  </si>
  <si>
    <t>1240102</t>
  </si>
  <si>
    <t>De otras entidades del gobierno</t>
  </si>
  <si>
    <t>124010202</t>
  </si>
  <si>
    <t>Distrital</t>
  </si>
  <si>
    <t>12401020201</t>
  </si>
  <si>
    <t>Convenios entidades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</si>
</sst>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49" fontId="19" fillId="33" borderId="10" xfId="0" applyNumberFormat="1" applyFont="1" applyFill="1" applyBorder="1" applyAlignment="1">
      <alignment horizontal="left" vertical="center"/>
    </xf>
    <xf numFmtId="43" fontId="19" fillId="0" borderId="0" xfId="0" applyNumberFormat="1" applyFont="1" applyFill="1" applyAlignment="1">
      <alignment vertical="center"/>
    </xf>
    <xf numFmtId="1" fontId="19" fillId="33" borderId="10" xfId="0" applyNumberFormat="1" applyFont="1" applyFill="1" applyBorder="1" applyAlignment="1">
      <alignment horizontal="left" vertical="center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18" fillId="33" borderId="10" xfId="43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horizontal="left" vertical="center"/>
    </xf>
    <xf numFmtId="164" fontId="19" fillId="33" borderId="10" xfId="43" applyNumberFormat="1" applyFont="1" applyFill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3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top"/>
    </xf>
    <xf numFmtId="43" fontId="18" fillId="33" borderId="10" xfId="43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top"/>
    </xf>
    <xf numFmtId="164" fontId="19" fillId="0" borderId="10" xfId="43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164" fontId="19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165" fontId="18" fillId="33" borderId="10" xfId="43" applyNumberFormat="1" applyFont="1" applyFill="1" applyBorder="1" applyAlignment="1">
      <alignment horizontal="right" vertical="center" wrapText="1"/>
    </xf>
    <xf numFmtId="43" fontId="18" fillId="0" borderId="0" xfId="0" applyNumberFormat="1" applyFont="1" applyFill="1" applyAlignment="1">
      <alignment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43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showGridLines="0" tabSelected="1" topLeftCell="A26" zoomScale="90" zoomScaleNormal="90" workbookViewId="0">
      <selection activeCell="E48" sqref="E48"/>
    </sheetView>
  </sheetViews>
  <sheetFormatPr baseColWidth="10" defaultColWidth="11" defaultRowHeight="12.75" x14ac:dyDescent="0.25"/>
  <cols>
    <col min="1" max="1" width="20" style="1" customWidth="1"/>
    <col min="2" max="2" width="37.42578125" style="4" customWidth="1"/>
    <col min="3" max="3" width="17.140625" style="5" customWidth="1"/>
    <col min="4" max="4" width="14.85546875" style="5" customWidth="1"/>
    <col min="5" max="5" width="13.7109375" style="5" customWidth="1"/>
    <col min="6" max="6" width="15.42578125" style="5" customWidth="1"/>
    <col min="7" max="7" width="14.28515625" style="5" customWidth="1"/>
    <col min="8" max="8" width="15.140625" style="5" customWidth="1"/>
    <col min="9" max="9" width="15.42578125" style="5" customWidth="1"/>
    <col min="10" max="10" width="8.140625" style="1" customWidth="1"/>
    <col min="11" max="11" width="11.28515625" style="1" customWidth="1"/>
    <col min="12" max="12" width="10.42578125" style="1" customWidth="1"/>
    <col min="13" max="13" width="10.140625" style="1" customWidth="1"/>
    <col min="14" max="14" width="4.5703125" style="1" bestFit="1" customWidth="1"/>
    <col min="15" max="15" width="11" style="1"/>
    <col min="16" max="16" width="14.85546875" style="1" bestFit="1" customWidth="1"/>
    <col min="17" max="16384" width="11" style="1"/>
  </cols>
  <sheetData>
    <row r="2" spans="1:16" ht="14.45" customHeight="1" x14ac:dyDescent="0.2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ht="14.45" customHeight="1" x14ac:dyDescent="0.25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ht="3.75" customHeight="1" x14ac:dyDescent="0.25"/>
    <row r="5" spans="1:16" ht="14.45" customHeight="1" x14ac:dyDescent="0.25">
      <c r="A5" s="28" t="s">
        <v>13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6" ht="14.45" customHeight="1" x14ac:dyDescent="0.25">
      <c r="A6" s="28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6" ht="14.45" customHeight="1" x14ac:dyDescent="0.25">
      <c r="A7" s="28" t="s">
        <v>70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6" ht="14.45" customHeight="1" x14ac:dyDescent="0.25">
      <c r="A8" s="28" t="s">
        <v>15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6" ht="14.45" customHeight="1" x14ac:dyDescent="0.25">
      <c r="A9" s="28" t="s">
        <v>71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6" ht="3.75" customHeight="1" x14ac:dyDescent="0.25"/>
    <row r="11" spans="1:16" s="36" customFormat="1" ht="40.5" customHeight="1" x14ac:dyDescent="0.25">
      <c r="A11" s="32" t="s">
        <v>31</v>
      </c>
      <c r="B11" s="33" t="s">
        <v>32</v>
      </c>
      <c r="C11" s="34" t="s">
        <v>0</v>
      </c>
      <c r="D11" s="34" t="s">
        <v>1</v>
      </c>
      <c r="E11" s="34" t="s">
        <v>2</v>
      </c>
      <c r="F11" s="34" t="s">
        <v>3</v>
      </c>
      <c r="G11" s="34" t="s">
        <v>4</v>
      </c>
      <c r="H11" s="34" t="s">
        <v>5</v>
      </c>
      <c r="I11" s="34" t="s">
        <v>33</v>
      </c>
      <c r="J11" s="35" t="s">
        <v>6</v>
      </c>
      <c r="K11" s="35" t="s">
        <v>7</v>
      </c>
      <c r="L11" s="35" t="s">
        <v>8</v>
      </c>
      <c r="M11" s="35" t="s">
        <v>9</v>
      </c>
      <c r="N11" s="35" t="s">
        <v>10</v>
      </c>
    </row>
    <row r="12" spans="1:16" s="2" customFormat="1" x14ac:dyDescent="0.25">
      <c r="A12" s="14">
        <v>12</v>
      </c>
      <c r="B12" s="37" t="s">
        <v>16</v>
      </c>
      <c r="C12" s="13">
        <f>+C13+C22+C36</f>
        <v>14821280000</v>
      </c>
      <c r="D12" s="13">
        <f>+D13+D22+D36</f>
        <v>651114685</v>
      </c>
      <c r="E12" s="13">
        <f>+E13+E22+E36</f>
        <v>618114685</v>
      </c>
      <c r="F12" s="13">
        <f>+F13+F22+F36</f>
        <v>15439394685</v>
      </c>
      <c r="G12" s="13">
        <f>+G13+G22+G36</f>
        <v>1533890634</v>
      </c>
      <c r="H12" s="13">
        <f>+H13+H22+H36</f>
        <v>6573696999</v>
      </c>
      <c r="I12" s="13">
        <f>+I13+I22+I36</f>
        <v>8865697686</v>
      </c>
      <c r="J12" s="21">
        <f>H12/F12*100</f>
        <v>42.577426985441427</v>
      </c>
      <c r="K12" s="13">
        <f>+K13+K22+K36</f>
        <v>0</v>
      </c>
      <c r="L12" s="13">
        <f>+L13+L22+L36</f>
        <v>0</v>
      </c>
      <c r="M12" s="13">
        <f>+M13+M22+M36</f>
        <v>0</v>
      </c>
      <c r="N12" s="13">
        <f>+N13+N22+N36</f>
        <v>0</v>
      </c>
      <c r="P12" s="27"/>
    </row>
    <row r="13" spans="1:16" s="12" customFormat="1" x14ac:dyDescent="0.2">
      <c r="A13" s="20" t="s">
        <v>53</v>
      </c>
      <c r="B13" s="38" t="s">
        <v>54</v>
      </c>
      <c r="C13" s="13">
        <f>+C14</f>
        <v>28000000</v>
      </c>
      <c r="D13" s="13">
        <f t="shared" ref="D13:N17" si="0">+D14</f>
        <v>0</v>
      </c>
      <c r="E13" s="13">
        <f t="shared" si="0"/>
        <v>0</v>
      </c>
      <c r="F13" s="13">
        <f t="shared" si="0"/>
        <v>28000000</v>
      </c>
      <c r="G13" s="13">
        <f t="shared" si="0"/>
        <v>3570000</v>
      </c>
      <c r="H13" s="13">
        <f t="shared" si="0"/>
        <v>28070000</v>
      </c>
      <c r="I13" s="13">
        <f t="shared" si="0"/>
        <v>-70000</v>
      </c>
      <c r="J13" s="21">
        <f t="shared" ref="J13:J18" si="1">H13/F13*100</f>
        <v>100.25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</row>
    <row r="14" spans="1:16" s="2" customFormat="1" x14ac:dyDescent="0.2">
      <c r="A14" s="22">
        <v>12102</v>
      </c>
      <c r="B14" s="39" t="s">
        <v>55</v>
      </c>
      <c r="C14" s="15">
        <f>+C15</f>
        <v>28000000</v>
      </c>
      <c r="D14" s="15">
        <f t="shared" si="0"/>
        <v>0</v>
      </c>
      <c r="E14" s="15">
        <f t="shared" si="0"/>
        <v>0</v>
      </c>
      <c r="F14" s="15">
        <f t="shared" si="0"/>
        <v>28000000</v>
      </c>
      <c r="G14" s="15">
        <f t="shared" si="0"/>
        <v>3570000</v>
      </c>
      <c r="H14" s="15">
        <f t="shared" si="0"/>
        <v>28070000</v>
      </c>
      <c r="I14" s="15">
        <f t="shared" si="0"/>
        <v>-70000</v>
      </c>
      <c r="J14" s="19">
        <f t="shared" si="1"/>
        <v>100.25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</row>
    <row r="15" spans="1:16" s="2" customFormat="1" x14ac:dyDescent="0.25">
      <c r="A15" s="8" t="s">
        <v>56</v>
      </c>
      <c r="B15" s="40" t="s">
        <v>57</v>
      </c>
      <c r="C15" s="15">
        <f>+C16</f>
        <v>28000000</v>
      </c>
      <c r="D15" s="15">
        <f t="shared" si="0"/>
        <v>0</v>
      </c>
      <c r="E15" s="15">
        <f t="shared" si="0"/>
        <v>0</v>
      </c>
      <c r="F15" s="15">
        <f t="shared" si="0"/>
        <v>28000000</v>
      </c>
      <c r="G15" s="15">
        <f t="shared" si="0"/>
        <v>3570000</v>
      </c>
      <c r="H15" s="15">
        <f t="shared" si="0"/>
        <v>28070000</v>
      </c>
      <c r="I15" s="15">
        <f t="shared" si="0"/>
        <v>-70000</v>
      </c>
      <c r="J15" s="19">
        <f t="shared" si="1"/>
        <v>100.25</v>
      </c>
      <c r="K15" s="15">
        <f t="shared" si="0"/>
        <v>0</v>
      </c>
      <c r="L15" s="15">
        <f t="shared" si="0"/>
        <v>0</v>
      </c>
      <c r="M15" s="15">
        <f t="shared" si="0"/>
        <v>0</v>
      </c>
      <c r="N15" s="15">
        <f t="shared" si="0"/>
        <v>0</v>
      </c>
    </row>
    <row r="16" spans="1:16" s="2" customFormat="1" ht="24" x14ac:dyDescent="0.25">
      <c r="A16" s="8" t="s">
        <v>58</v>
      </c>
      <c r="B16" s="40" t="s">
        <v>59</v>
      </c>
      <c r="C16" s="15">
        <f>+C17</f>
        <v>28000000</v>
      </c>
      <c r="D16" s="15">
        <f t="shared" si="0"/>
        <v>0</v>
      </c>
      <c r="E16" s="15">
        <f t="shared" si="0"/>
        <v>0</v>
      </c>
      <c r="F16" s="15">
        <f t="shared" si="0"/>
        <v>28000000</v>
      </c>
      <c r="G16" s="15">
        <f t="shared" si="0"/>
        <v>3570000</v>
      </c>
      <c r="H16" s="15">
        <f t="shared" si="0"/>
        <v>28070000</v>
      </c>
      <c r="I16" s="15">
        <f t="shared" si="0"/>
        <v>-70000</v>
      </c>
      <c r="J16" s="19">
        <f t="shared" si="1"/>
        <v>100.25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</row>
    <row r="17" spans="1:16" s="2" customFormat="1" ht="39" customHeight="1" x14ac:dyDescent="0.25">
      <c r="A17" s="8" t="s">
        <v>60</v>
      </c>
      <c r="B17" s="40" t="s">
        <v>61</v>
      </c>
      <c r="C17" s="15">
        <f>+C18</f>
        <v>28000000</v>
      </c>
      <c r="D17" s="15">
        <f t="shared" si="0"/>
        <v>0</v>
      </c>
      <c r="E17" s="15">
        <f t="shared" si="0"/>
        <v>0</v>
      </c>
      <c r="F17" s="15">
        <f t="shared" si="0"/>
        <v>28000000</v>
      </c>
      <c r="G17" s="15">
        <f t="shared" si="0"/>
        <v>3570000</v>
      </c>
      <c r="H17" s="15">
        <f t="shared" si="0"/>
        <v>28070000</v>
      </c>
      <c r="I17" s="15">
        <f t="shared" si="0"/>
        <v>-70000</v>
      </c>
      <c r="J17" s="19">
        <f t="shared" si="1"/>
        <v>100.25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</row>
    <row r="18" spans="1:16" s="2" customFormat="1" x14ac:dyDescent="0.25">
      <c r="A18" s="8" t="s">
        <v>62</v>
      </c>
      <c r="B18" s="40" t="s">
        <v>63</v>
      </c>
      <c r="C18" s="15">
        <f>C19+C20</f>
        <v>28000000</v>
      </c>
      <c r="D18" s="15">
        <f t="shared" ref="D18:N18" si="2">D19+D20</f>
        <v>0</v>
      </c>
      <c r="E18" s="15">
        <f t="shared" si="2"/>
        <v>0</v>
      </c>
      <c r="F18" s="15">
        <f t="shared" si="2"/>
        <v>28000000</v>
      </c>
      <c r="G18" s="15">
        <f t="shared" si="2"/>
        <v>3570000</v>
      </c>
      <c r="H18" s="15">
        <f t="shared" si="2"/>
        <v>28070000</v>
      </c>
      <c r="I18" s="15">
        <f t="shared" si="2"/>
        <v>-70000</v>
      </c>
      <c r="J18" s="19">
        <f t="shared" si="1"/>
        <v>100.25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</row>
    <row r="19" spans="1:16" s="2" customFormat="1" ht="24" x14ac:dyDescent="0.25">
      <c r="A19" s="3" t="s">
        <v>17</v>
      </c>
      <c r="B19" s="41" t="s">
        <v>18</v>
      </c>
      <c r="C19" s="23">
        <v>3000000</v>
      </c>
      <c r="D19" s="23">
        <v>0</v>
      </c>
      <c r="E19" s="23">
        <v>0</v>
      </c>
      <c r="F19" s="23">
        <v>3000000</v>
      </c>
      <c r="G19" s="23">
        <v>0</v>
      </c>
      <c r="H19" s="23">
        <v>0</v>
      </c>
      <c r="I19" s="23">
        <v>3000000</v>
      </c>
      <c r="J19" s="24">
        <v>0</v>
      </c>
      <c r="K19" s="25">
        <v>0</v>
      </c>
      <c r="L19" s="25">
        <v>0</v>
      </c>
      <c r="M19" s="25">
        <v>0</v>
      </c>
      <c r="N19" s="25">
        <v>0</v>
      </c>
    </row>
    <row r="20" spans="1:16" s="2" customFormat="1" ht="24" x14ac:dyDescent="0.25">
      <c r="A20" s="6" t="s">
        <v>64</v>
      </c>
      <c r="B20" s="40" t="s">
        <v>65</v>
      </c>
      <c r="C20" s="15">
        <f>+C21</f>
        <v>25000000</v>
      </c>
      <c r="D20" s="15">
        <f t="shared" ref="D20:N20" si="3">+D21</f>
        <v>0</v>
      </c>
      <c r="E20" s="15">
        <f t="shared" si="3"/>
        <v>0</v>
      </c>
      <c r="F20" s="15">
        <f t="shared" si="3"/>
        <v>25000000</v>
      </c>
      <c r="G20" s="15">
        <f t="shared" si="3"/>
        <v>3570000</v>
      </c>
      <c r="H20" s="15">
        <f t="shared" si="3"/>
        <v>28070000</v>
      </c>
      <c r="I20" s="15">
        <f t="shared" si="3"/>
        <v>-3070000</v>
      </c>
      <c r="J20" s="19">
        <f>H20/F20*100</f>
        <v>112.28</v>
      </c>
      <c r="K20" s="15">
        <f t="shared" si="3"/>
        <v>0</v>
      </c>
      <c r="L20" s="15">
        <f t="shared" si="3"/>
        <v>0</v>
      </c>
      <c r="M20" s="15">
        <f t="shared" si="3"/>
        <v>0</v>
      </c>
      <c r="N20" s="15">
        <f t="shared" si="3"/>
        <v>0</v>
      </c>
    </row>
    <row r="21" spans="1:16" s="2" customFormat="1" ht="36" x14ac:dyDescent="0.25">
      <c r="A21" s="3" t="s">
        <v>19</v>
      </c>
      <c r="B21" s="42" t="s">
        <v>20</v>
      </c>
      <c r="C21" s="23">
        <v>25000000</v>
      </c>
      <c r="D21" s="23">
        <v>0</v>
      </c>
      <c r="E21" s="23">
        <v>0</v>
      </c>
      <c r="F21" s="23">
        <v>25000000</v>
      </c>
      <c r="G21" s="23">
        <v>3570000</v>
      </c>
      <c r="H21" s="23">
        <v>28070000</v>
      </c>
      <c r="I21" s="23">
        <f>+F21-H21</f>
        <v>-3070000</v>
      </c>
      <c r="J21" s="24">
        <v>112.28</v>
      </c>
      <c r="K21" s="25">
        <v>0</v>
      </c>
      <c r="L21" s="25">
        <v>0</v>
      </c>
      <c r="M21" s="25">
        <v>0</v>
      </c>
      <c r="N21" s="25">
        <v>0</v>
      </c>
    </row>
    <row r="22" spans="1:16" s="12" customFormat="1" x14ac:dyDescent="0.25">
      <c r="A22" s="11" t="s">
        <v>41</v>
      </c>
      <c r="B22" s="43" t="s">
        <v>42</v>
      </c>
      <c r="C22" s="13">
        <f>+C23+C27+C31+C33+C35</f>
        <v>1012915000</v>
      </c>
      <c r="D22" s="13">
        <f t="shared" ref="D22:I22" si="4">+D23+D27+D31+D33+D35</f>
        <v>651114685</v>
      </c>
      <c r="E22" s="13">
        <f t="shared" si="4"/>
        <v>651114685</v>
      </c>
      <c r="F22" s="13">
        <f t="shared" si="4"/>
        <v>1664029685</v>
      </c>
      <c r="G22" s="13">
        <f t="shared" si="4"/>
        <v>212198681</v>
      </c>
      <c r="H22" s="13">
        <f t="shared" si="4"/>
        <v>232178668</v>
      </c>
      <c r="I22" s="13">
        <f t="shared" si="4"/>
        <v>1431851017</v>
      </c>
      <c r="J22" s="21">
        <f t="shared" ref="J22:J27" si="5">H22/F22*100</f>
        <v>13.952796040414386</v>
      </c>
      <c r="K22" s="13">
        <f t="shared" ref="K22" si="6">+K23+K27+K31+K33+K35</f>
        <v>0</v>
      </c>
      <c r="L22" s="13">
        <f t="shared" ref="L22" si="7">+L23+L27+L31+L33+L35</f>
        <v>0</v>
      </c>
      <c r="M22" s="13">
        <f t="shared" ref="M22" si="8">+M23+M27+M31+M33+M35</f>
        <v>0</v>
      </c>
      <c r="N22" s="13">
        <f t="shared" ref="N22" si="9">+N23+N27+N31+N33+N35</f>
        <v>0</v>
      </c>
    </row>
    <row r="23" spans="1:16" s="12" customFormat="1" x14ac:dyDescent="0.25">
      <c r="A23" s="11" t="s">
        <v>73</v>
      </c>
      <c r="B23" s="43" t="s">
        <v>72</v>
      </c>
      <c r="C23" s="13">
        <f>+C24</f>
        <v>0</v>
      </c>
      <c r="D23" s="13">
        <f t="shared" ref="D23:N25" si="10">+D24</f>
        <v>651114685</v>
      </c>
      <c r="E23" s="13">
        <f t="shared" si="10"/>
        <v>651114685</v>
      </c>
      <c r="F23" s="13">
        <f t="shared" si="10"/>
        <v>651114685</v>
      </c>
      <c r="G23" s="13">
        <f t="shared" si="10"/>
        <v>211100000</v>
      </c>
      <c r="H23" s="13">
        <f t="shared" si="10"/>
        <v>211100000</v>
      </c>
      <c r="I23" s="13">
        <f t="shared" si="10"/>
        <v>440014685</v>
      </c>
      <c r="J23" s="21">
        <f t="shared" si="10"/>
        <v>32.421300000000002</v>
      </c>
      <c r="K23" s="13">
        <f t="shared" si="10"/>
        <v>0</v>
      </c>
      <c r="L23" s="13">
        <f t="shared" si="10"/>
        <v>0</v>
      </c>
      <c r="M23" s="13">
        <f t="shared" si="10"/>
        <v>0</v>
      </c>
      <c r="N23" s="13">
        <f t="shared" si="10"/>
        <v>0</v>
      </c>
    </row>
    <row r="24" spans="1:16" s="2" customFormat="1" x14ac:dyDescent="0.25">
      <c r="A24" s="6" t="s">
        <v>74</v>
      </c>
      <c r="B24" s="44" t="s">
        <v>75</v>
      </c>
      <c r="C24" s="15">
        <f>+C25</f>
        <v>0</v>
      </c>
      <c r="D24" s="15">
        <f t="shared" si="10"/>
        <v>651114685</v>
      </c>
      <c r="E24" s="15">
        <f t="shared" si="10"/>
        <v>651114685</v>
      </c>
      <c r="F24" s="15">
        <f t="shared" si="10"/>
        <v>651114685</v>
      </c>
      <c r="G24" s="15">
        <f t="shared" si="10"/>
        <v>211100000</v>
      </c>
      <c r="H24" s="15">
        <f t="shared" si="10"/>
        <v>211100000</v>
      </c>
      <c r="I24" s="15">
        <f t="shared" si="10"/>
        <v>440014685</v>
      </c>
      <c r="J24" s="19">
        <f t="shared" si="10"/>
        <v>32.421300000000002</v>
      </c>
      <c r="K24" s="15">
        <f t="shared" si="10"/>
        <v>0</v>
      </c>
      <c r="L24" s="15">
        <f t="shared" si="10"/>
        <v>0</v>
      </c>
      <c r="M24" s="15">
        <f t="shared" si="10"/>
        <v>0</v>
      </c>
      <c r="N24" s="15">
        <f t="shared" si="10"/>
        <v>0</v>
      </c>
    </row>
    <row r="25" spans="1:16" s="2" customFormat="1" x14ac:dyDescent="0.25">
      <c r="A25" s="6" t="s">
        <v>76</v>
      </c>
      <c r="B25" s="44" t="s">
        <v>77</v>
      </c>
      <c r="C25" s="15">
        <f>+C26</f>
        <v>0</v>
      </c>
      <c r="D25" s="15">
        <f t="shared" si="10"/>
        <v>651114685</v>
      </c>
      <c r="E25" s="15">
        <f t="shared" si="10"/>
        <v>651114685</v>
      </c>
      <c r="F25" s="15">
        <f t="shared" si="10"/>
        <v>651114685</v>
      </c>
      <c r="G25" s="15">
        <f t="shared" si="10"/>
        <v>211100000</v>
      </c>
      <c r="H25" s="15">
        <f t="shared" si="10"/>
        <v>211100000</v>
      </c>
      <c r="I25" s="15">
        <f t="shared" si="10"/>
        <v>440014685</v>
      </c>
      <c r="J25" s="19">
        <f t="shared" si="10"/>
        <v>32.421300000000002</v>
      </c>
      <c r="K25" s="15">
        <f t="shared" si="10"/>
        <v>0</v>
      </c>
      <c r="L25" s="15">
        <f t="shared" si="10"/>
        <v>0</v>
      </c>
      <c r="M25" s="15">
        <f t="shared" si="10"/>
        <v>0</v>
      </c>
      <c r="N25" s="15">
        <f t="shared" si="10"/>
        <v>0</v>
      </c>
    </row>
    <row r="26" spans="1:16" s="2" customFormat="1" x14ac:dyDescent="0.25">
      <c r="A26" s="3" t="s">
        <v>78</v>
      </c>
      <c r="B26" s="42" t="s">
        <v>79</v>
      </c>
      <c r="C26" s="23">
        <v>0</v>
      </c>
      <c r="D26" s="23">
        <v>651114685</v>
      </c>
      <c r="E26" s="23">
        <v>651114685</v>
      </c>
      <c r="F26" s="23">
        <v>651114685</v>
      </c>
      <c r="G26" s="23">
        <v>211100000</v>
      </c>
      <c r="H26" s="23">
        <v>211100000</v>
      </c>
      <c r="I26" s="23">
        <v>440014685</v>
      </c>
      <c r="J26" s="24">
        <v>32.421300000000002</v>
      </c>
      <c r="K26" s="25">
        <v>0</v>
      </c>
      <c r="L26" s="25">
        <v>0</v>
      </c>
      <c r="M26" s="25">
        <v>0</v>
      </c>
      <c r="N26" s="25">
        <v>0</v>
      </c>
    </row>
    <row r="27" spans="1:16" s="12" customFormat="1" x14ac:dyDescent="0.25">
      <c r="A27" s="11" t="s">
        <v>43</v>
      </c>
      <c r="B27" s="43" t="s">
        <v>44</v>
      </c>
      <c r="C27" s="13">
        <f>+C28</f>
        <v>925770000</v>
      </c>
      <c r="D27" s="13">
        <f t="shared" ref="D27:N27" si="11">+D28</f>
        <v>-83351841</v>
      </c>
      <c r="E27" s="13">
        <f t="shared" si="11"/>
        <v>-83351841</v>
      </c>
      <c r="F27" s="13">
        <f t="shared" si="11"/>
        <v>842418159</v>
      </c>
      <c r="G27" s="13">
        <f t="shared" si="11"/>
        <v>0</v>
      </c>
      <c r="H27" s="13">
        <f t="shared" si="11"/>
        <v>0</v>
      </c>
      <c r="I27" s="13">
        <f t="shared" si="11"/>
        <v>842418159</v>
      </c>
      <c r="J27" s="13">
        <f t="shared" si="5"/>
        <v>0</v>
      </c>
      <c r="K27" s="13">
        <f t="shared" si="11"/>
        <v>0</v>
      </c>
      <c r="L27" s="13">
        <f t="shared" si="11"/>
        <v>0</v>
      </c>
      <c r="M27" s="13">
        <f t="shared" si="11"/>
        <v>0</v>
      </c>
      <c r="N27" s="13">
        <f t="shared" si="11"/>
        <v>0</v>
      </c>
    </row>
    <row r="28" spans="1:16" s="2" customFormat="1" x14ac:dyDescent="0.25">
      <c r="A28" s="6" t="s">
        <v>45</v>
      </c>
      <c r="B28" s="44" t="s">
        <v>46</v>
      </c>
      <c r="C28" s="15">
        <f>+C29+C30</f>
        <v>925770000</v>
      </c>
      <c r="D28" s="15">
        <f t="shared" ref="D28:N28" si="12">+D29+D30</f>
        <v>-83351841</v>
      </c>
      <c r="E28" s="15">
        <f t="shared" si="12"/>
        <v>-83351841</v>
      </c>
      <c r="F28" s="15">
        <f t="shared" si="12"/>
        <v>842418159</v>
      </c>
      <c r="G28" s="15">
        <f t="shared" si="12"/>
        <v>0</v>
      </c>
      <c r="H28" s="15">
        <f t="shared" si="12"/>
        <v>0</v>
      </c>
      <c r="I28" s="15">
        <f t="shared" si="12"/>
        <v>842418159</v>
      </c>
      <c r="J28" s="15">
        <f>H28/F28*100</f>
        <v>0</v>
      </c>
      <c r="K28" s="15">
        <f t="shared" si="12"/>
        <v>0</v>
      </c>
      <c r="L28" s="15">
        <f t="shared" si="12"/>
        <v>0</v>
      </c>
      <c r="M28" s="15">
        <f t="shared" si="12"/>
        <v>0</v>
      </c>
      <c r="N28" s="15">
        <f t="shared" si="12"/>
        <v>0</v>
      </c>
    </row>
    <row r="29" spans="1:16" s="2" customFormat="1" ht="24" x14ac:dyDescent="0.25">
      <c r="A29" s="3" t="s">
        <v>21</v>
      </c>
      <c r="B29" s="42" t="s">
        <v>22</v>
      </c>
      <c r="C29" s="23">
        <v>880000000</v>
      </c>
      <c r="D29" s="23">
        <v>-83351841</v>
      </c>
      <c r="E29" s="23">
        <v>-83351841</v>
      </c>
      <c r="F29" s="23">
        <v>796648159</v>
      </c>
      <c r="G29" s="23">
        <v>0</v>
      </c>
      <c r="H29" s="23">
        <v>0</v>
      </c>
      <c r="I29" s="23">
        <v>796648159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</row>
    <row r="30" spans="1:16" s="2" customFormat="1" ht="24" x14ac:dyDescent="0.25">
      <c r="A30" s="3" t="s">
        <v>23</v>
      </c>
      <c r="B30" s="42" t="s">
        <v>24</v>
      </c>
      <c r="C30" s="23">
        <v>45770000</v>
      </c>
      <c r="D30" s="23">
        <v>0</v>
      </c>
      <c r="E30" s="23">
        <v>0</v>
      </c>
      <c r="F30" s="23">
        <v>45770000</v>
      </c>
      <c r="G30" s="23">
        <v>0</v>
      </c>
      <c r="H30" s="23">
        <v>0</v>
      </c>
      <c r="I30" s="23">
        <v>45770000</v>
      </c>
      <c r="J30" s="24">
        <v>0</v>
      </c>
      <c r="K30" s="25">
        <v>0</v>
      </c>
      <c r="L30" s="25">
        <v>0</v>
      </c>
      <c r="M30" s="25">
        <v>0</v>
      </c>
      <c r="N30" s="25">
        <v>0</v>
      </c>
    </row>
    <row r="31" spans="1:16" s="12" customFormat="1" x14ac:dyDescent="0.25">
      <c r="A31" s="11" t="s">
        <v>47</v>
      </c>
      <c r="B31" s="43" t="s">
        <v>48</v>
      </c>
      <c r="C31" s="13">
        <f>+C32</f>
        <v>2000000</v>
      </c>
      <c r="D31" s="13">
        <f t="shared" ref="D31:N31" si="13">+D32</f>
        <v>0</v>
      </c>
      <c r="E31" s="13">
        <f t="shared" si="13"/>
        <v>0</v>
      </c>
      <c r="F31" s="13">
        <f t="shared" si="13"/>
        <v>2000000</v>
      </c>
      <c r="G31" s="13">
        <f t="shared" si="13"/>
        <v>1098681</v>
      </c>
      <c r="H31" s="13">
        <f t="shared" si="13"/>
        <v>2650866</v>
      </c>
      <c r="I31" s="13">
        <f t="shared" si="13"/>
        <v>-650866</v>
      </c>
      <c r="J31" s="21">
        <f>H31/F31*100</f>
        <v>132.54330000000002</v>
      </c>
      <c r="K31" s="13">
        <f t="shared" si="13"/>
        <v>0</v>
      </c>
      <c r="L31" s="13">
        <f t="shared" si="13"/>
        <v>0</v>
      </c>
      <c r="M31" s="13">
        <f t="shared" si="13"/>
        <v>0</v>
      </c>
      <c r="N31" s="13">
        <f t="shared" si="13"/>
        <v>0</v>
      </c>
    </row>
    <row r="32" spans="1:16" s="2" customFormat="1" x14ac:dyDescent="0.25">
      <c r="A32" s="3" t="s">
        <v>25</v>
      </c>
      <c r="B32" s="42" t="s">
        <v>26</v>
      </c>
      <c r="C32" s="23">
        <v>2000000</v>
      </c>
      <c r="D32" s="23">
        <v>0</v>
      </c>
      <c r="E32" s="23">
        <v>0</v>
      </c>
      <c r="F32" s="23">
        <v>2000000</v>
      </c>
      <c r="G32" s="23">
        <v>1098681</v>
      </c>
      <c r="H32" s="23">
        <v>2650866</v>
      </c>
      <c r="I32" s="23">
        <v>-650866</v>
      </c>
      <c r="J32" s="24">
        <v>132.54329999999999</v>
      </c>
      <c r="K32" s="25">
        <v>0</v>
      </c>
      <c r="L32" s="26">
        <v>0</v>
      </c>
      <c r="M32" s="25">
        <v>0</v>
      </c>
      <c r="N32" s="25">
        <v>0</v>
      </c>
      <c r="P32" s="7"/>
    </row>
    <row r="33" spans="1:16" s="12" customFormat="1" x14ac:dyDescent="0.25">
      <c r="A33" s="11" t="s">
        <v>49</v>
      </c>
      <c r="B33" s="43" t="s">
        <v>50</v>
      </c>
      <c r="C33" s="13">
        <f>+C34</f>
        <v>0</v>
      </c>
      <c r="D33" s="13">
        <f t="shared" ref="D33:N33" si="14">+D34</f>
        <v>157149759</v>
      </c>
      <c r="E33" s="13">
        <f t="shared" si="14"/>
        <v>157149759</v>
      </c>
      <c r="F33" s="13">
        <f t="shared" si="14"/>
        <v>157149759</v>
      </c>
      <c r="G33" s="13">
        <f t="shared" si="14"/>
        <v>0</v>
      </c>
      <c r="H33" s="13">
        <f t="shared" si="14"/>
        <v>0</v>
      </c>
      <c r="I33" s="13">
        <f t="shared" si="14"/>
        <v>157149759</v>
      </c>
      <c r="J33" s="30">
        <f>H33/F33*100</f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  <c r="P33" s="31"/>
    </row>
    <row r="34" spans="1:16" s="2" customFormat="1" x14ac:dyDescent="0.25">
      <c r="A34" s="3" t="s">
        <v>51</v>
      </c>
      <c r="B34" s="42" t="s">
        <v>52</v>
      </c>
      <c r="C34" s="23">
        <v>0</v>
      </c>
      <c r="D34" s="23">
        <v>157149759</v>
      </c>
      <c r="E34" s="23">
        <v>157149759</v>
      </c>
      <c r="F34" s="23">
        <v>157149759</v>
      </c>
      <c r="G34" s="23">
        <v>0</v>
      </c>
      <c r="H34" s="23">
        <v>0</v>
      </c>
      <c r="I34" s="23">
        <v>157149759</v>
      </c>
      <c r="J34" s="24">
        <v>0</v>
      </c>
      <c r="K34" s="25">
        <v>0</v>
      </c>
      <c r="L34" s="26">
        <v>0</v>
      </c>
      <c r="M34" s="25">
        <v>0</v>
      </c>
      <c r="N34" s="25">
        <v>0</v>
      </c>
      <c r="P34" s="7"/>
    </row>
    <row r="35" spans="1:16" s="12" customFormat="1" x14ac:dyDescent="0.25">
      <c r="A35" s="11" t="s">
        <v>27</v>
      </c>
      <c r="B35" s="43" t="s">
        <v>28</v>
      </c>
      <c r="C35" s="13">
        <v>85145000</v>
      </c>
      <c r="D35" s="13">
        <v>-73797918</v>
      </c>
      <c r="E35" s="13">
        <v>-73797918</v>
      </c>
      <c r="F35" s="13">
        <v>11347082</v>
      </c>
      <c r="G35" s="13">
        <v>0</v>
      </c>
      <c r="H35" s="13">
        <v>18427802</v>
      </c>
      <c r="I35" s="13">
        <f>+F35-H35</f>
        <v>-7080720</v>
      </c>
      <c r="J35" s="30">
        <v>162.40119999999999</v>
      </c>
      <c r="K35" s="13">
        <v>0</v>
      </c>
      <c r="L35" s="13">
        <v>0</v>
      </c>
      <c r="M35" s="13">
        <v>0</v>
      </c>
      <c r="N35" s="13">
        <v>0</v>
      </c>
      <c r="P35" s="31"/>
    </row>
    <row r="36" spans="1:16" s="12" customFormat="1" ht="24" x14ac:dyDescent="0.25">
      <c r="A36" s="11" t="s">
        <v>66</v>
      </c>
      <c r="B36" s="37" t="s">
        <v>67</v>
      </c>
      <c r="C36" s="13">
        <f>+C37</f>
        <v>13780365000</v>
      </c>
      <c r="D36" s="13">
        <f t="shared" ref="D36:N37" si="15">+D37</f>
        <v>0</v>
      </c>
      <c r="E36" s="13">
        <f t="shared" si="15"/>
        <v>-33000000</v>
      </c>
      <c r="F36" s="13">
        <f t="shared" si="15"/>
        <v>13747365000</v>
      </c>
      <c r="G36" s="13">
        <f t="shared" si="15"/>
        <v>1318121953</v>
      </c>
      <c r="H36" s="13">
        <f t="shared" si="15"/>
        <v>6313448331</v>
      </c>
      <c r="I36" s="13">
        <f t="shared" si="15"/>
        <v>7433916669</v>
      </c>
      <c r="J36" s="21">
        <f t="shared" ref="J36:J37" si="16">H36/F36*100</f>
        <v>45.924788721329506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6" s="2" customFormat="1" x14ac:dyDescent="0.25">
      <c r="A37" s="6" t="s">
        <v>68</v>
      </c>
      <c r="B37" s="40" t="s">
        <v>69</v>
      </c>
      <c r="C37" s="15">
        <f>+C38</f>
        <v>13780365000</v>
      </c>
      <c r="D37" s="15">
        <f t="shared" si="15"/>
        <v>0</v>
      </c>
      <c r="E37" s="15">
        <f t="shared" si="15"/>
        <v>-33000000</v>
      </c>
      <c r="F37" s="15">
        <f t="shared" si="15"/>
        <v>13747365000</v>
      </c>
      <c r="G37" s="15">
        <f t="shared" si="15"/>
        <v>1318121953</v>
      </c>
      <c r="H37" s="15">
        <f t="shared" si="15"/>
        <v>6313448331</v>
      </c>
      <c r="I37" s="15">
        <f t="shared" si="15"/>
        <v>7433916669</v>
      </c>
      <c r="J37" s="19">
        <f t="shared" si="16"/>
        <v>45.924788721329506</v>
      </c>
      <c r="K37" s="15">
        <f t="shared" si="15"/>
        <v>0</v>
      </c>
      <c r="L37" s="15">
        <f t="shared" si="15"/>
        <v>0</v>
      </c>
      <c r="M37" s="15">
        <f t="shared" si="15"/>
        <v>0</v>
      </c>
      <c r="N37" s="15">
        <f t="shared" si="15"/>
        <v>0</v>
      </c>
    </row>
    <row r="38" spans="1:16" s="2" customFormat="1" x14ac:dyDescent="0.25">
      <c r="A38" s="3" t="s">
        <v>29</v>
      </c>
      <c r="B38" s="41" t="s">
        <v>30</v>
      </c>
      <c r="C38" s="23">
        <v>13780365000</v>
      </c>
      <c r="D38" s="23">
        <v>0</v>
      </c>
      <c r="E38" s="23">
        <v>-33000000</v>
      </c>
      <c r="F38" s="23">
        <v>13747365000</v>
      </c>
      <c r="G38" s="23">
        <v>1318121953</v>
      </c>
      <c r="H38" s="23">
        <v>6313448331</v>
      </c>
      <c r="I38" s="23">
        <v>7433916669</v>
      </c>
      <c r="J38" s="24">
        <v>45.924799999999998</v>
      </c>
      <c r="K38" s="25">
        <v>0</v>
      </c>
      <c r="L38" s="25">
        <v>0</v>
      </c>
      <c r="M38" s="25">
        <v>0</v>
      </c>
      <c r="N38" s="25">
        <v>0</v>
      </c>
    </row>
    <row r="39" spans="1:16" ht="33" customHeight="1" x14ac:dyDescent="0.25"/>
    <row r="40" spans="1:16" x14ac:dyDescent="0.2">
      <c r="B40" s="16"/>
      <c r="G40" s="9"/>
      <c r="H40" s="9"/>
      <c r="I40" s="9"/>
      <c r="J40" s="10"/>
    </row>
    <row r="41" spans="1:16" x14ac:dyDescent="0.2">
      <c r="B41" s="17" t="s">
        <v>34</v>
      </c>
      <c r="G41" s="29" t="s">
        <v>35</v>
      </c>
      <c r="H41" s="29"/>
      <c r="I41" s="29"/>
      <c r="J41" s="29"/>
    </row>
    <row r="42" spans="1:16" x14ac:dyDescent="0.2">
      <c r="B42" s="18" t="s">
        <v>36</v>
      </c>
      <c r="G42" s="29" t="s">
        <v>40</v>
      </c>
      <c r="H42" s="29"/>
      <c r="I42" s="29"/>
      <c r="J42" s="29"/>
    </row>
    <row r="43" spans="1:16" x14ac:dyDescent="0.2">
      <c r="B43" s="18" t="s">
        <v>37</v>
      </c>
      <c r="G43" s="29" t="s">
        <v>38</v>
      </c>
      <c r="H43" s="29"/>
      <c r="I43" s="29"/>
      <c r="J43" s="29"/>
    </row>
    <row r="44" spans="1:16" x14ac:dyDescent="0.2">
      <c r="B44" s="18" t="s">
        <v>39</v>
      </c>
      <c r="G44" s="29" t="s">
        <v>39</v>
      </c>
      <c r="H44" s="29"/>
      <c r="I44" s="29"/>
      <c r="J44" s="29"/>
    </row>
  </sheetData>
  <mergeCells count="11">
    <mergeCell ref="A2:N2"/>
    <mergeCell ref="G41:J41"/>
    <mergeCell ref="G42:J42"/>
    <mergeCell ref="G43:J43"/>
    <mergeCell ref="G44:J44"/>
    <mergeCell ref="A3:N3"/>
    <mergeCell ref="A5:N5"/>
    <mergeCell ref="A6:N6"/>
    <mergeCell ref="A7:N7"/>
    <mergeCell ref="A8:N8"/>
    <mergeCell ref="A9:N9"/>
  </mergeCells>
  <pageMargins left="0.25" right="0.25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LURREGO</cp:lastModifiedBy>
  <cp:lastPrinted>2021-09-06T22:52:24Z</cp:lastPrinted>
  <dcterms:created xsi:type="dcterms:W3CDTF">2021-03-05T20:04:33Z</dcterms:created>
  <dcterms:modified xsi:type="dcterms:W3CDTF">2021-09-06T22:53:11Z</dcterms:modified>
</cp:coreProperties>
</file>