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AHERNANDEZ\Desktop\"/>
    </mc:Choice>
  </mc:AlternateContent>
  <xr:revisionPtr revIDLastSave="0" documentId="13_ncr:1_{90430377-40B2-4D7F-89CC-0978ADD2862E}" xr6:coauthVersionLast="47" xr6:coauthVersionMax="47" xr10:uidLastSave="{00000000-0000-0000-0000-000000000000}"/>
  <bookViews>
    <workbookView xWindow="-120" yWindow="-120" windowWidth="20730" windowHeight="11160" xr2:uid="{00000000-000D-0000-FFFF-FFFF00000000}"/>
  </bookViews>
  <sheets>
    <sheet name="PMInst- Contraloria" sheetId="9" r:id="rId1"/>
    <sheet name="Dinamicas y graficos" sheetId="5" state="hidden" r:id="rId2"/>
    <sheet name="Base" sheetId="4" state="hidden" r:id="rId3"/>
    <sheet name="PMInstit V1 dic20 cerrad" sheetId="3" state="hidden" r:id="rId4"/>
  </sheets>
  <externalReferences>
    <externalReference r:id="rId5"/>
    <externalReference r:id="rId6"/>
  </externalReferences>
  <definedNames>
    <definedName name="_xlnm._FilterDatabase" localSheetId="2" hidden="1">Base!$A$1:$U$44</definedName>
    <definedName name="_xlnm._FilterDatabase" localSheetId="0" hidden="1">'PMInst- Contraloria'!$A$8:$AA$40</definedName>
    <definedName name="_xlnm._FilterDatabase" localSheetId="3" hidden="1">'PMInstit V1 dic20 cerrad'!$A$8:$Z$24</definedName>
    <definedName name="_xlnm.Print_Area" localSheetId="0">'PMInst- Contraloria'!$A$1:$AA$53</definedName>
  </definedNames>
  <calcPr calcId="191029"/>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35" i="9" l="1"/>
  <c r="U34" i="9" l="1"/>
  <c r="U33" i="9"/>
  <c r="U24" i="9" l="1"/>
  <c r="U23" i="9"/>
  <c r="U22" i="9"/>
  <c r="U25" i="9" l="1"/>
  <c r="U28" i="9" l="1"/>
  <c r="U13" i="9"/>
  <c r="H94" i="5" l="1"/>
  <c r="I94" i="5" s="1"/>
  <c r="H95" i="5"/>
  <c r="H96" i="5"/>
  <c r="I96" i="5" s="1"/>
  <c r="H97" i="5"/>
  <c r="H98" i="5"/>
  <c r="I98" i="5" s="1"/>
  <c r="H99" i="5"/>
  <c r="I95" i="5"/>
  <c r="I97" i="5"/>
  <c r="I99" i="5"/>
  <c r="H93" i="5"/>
  <c r="H92" i="5"/>
  <c r="F100" i="5"/>
  <c r="H69" i="5"/>
  <c r="I69" i="5" s="1"/>
  <c r="H70" i="5"/>
  <c r="I70" i="5" s="1"/>
  <c r="H68" i="5"/>
  <c r="F71" i="5"/>
  <c r="G100" i="5"/>
  <c r="E100" i="5"/>
  <c r="D100" i="5"/>
  <c r="C100" i="5"/>
  <c r="B100" i="5"/>
  <c r="G71" i="5"/>
  <c r="E71" i="5"/>
  <c r="D71" i="5"/>
  <c r="C71" i="5"/>
  <c r="B71" i="5"/>
  <c r="I68" i="5"/>
  <c r="D28" i="5"/>
  <c r="D27" i="5"/>
  <c r="C55" i="5"/>
  <c r="H100" i="5" l="1"/>
  <c r="I100" i="5"/>
  <c r="I71" i="5"/>
  <c r="H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6D0CB87F-2683-4C97-8F74-67E9DFAF7C09}">
      <text>
        <r>
          <rPr>
            <b/>
            <sz val="9"/>
            <color indexed="81"/>
            <rFont val="Tahoma"/>
            <family val="2"/>
          </rPr>
          <t>User:</t>
        </r>
        <r>
          <rPr>
            <sz val="9"/>
            <color indexed="81"/>
            <rFont val="Tahoma"/>
            <family val="2"/>
          </rPr>
          <t xml:space="preserve">
CAMPOS DILIGENCIADOS POR LAS AREAS</t>
        </r>
      </text>
    </comment>
    <comment ref="W4" authorId="0" shapeId="0" xr:uid="{3EF2C08F-876D-44F4-9CFD-9C8F3269DB72}">
      <text>
        <r>
          <rPr>
            <b/>
            <sz val="9"/>
            <color indexed="81"/>
            <rFont val="Tahoma"/>
            <family val="2"/>
          </rPr>
          <t>User:</t>
        </r>
        <r>
          <rPr>
            <sz val="9"/>
            <color indexed="81"/>
            <rFont val="Tahoma"/>
            <family val="2"/>
          </rPr>
          <t xml:space="preserve">
CAMPOS DILIGENCIADOS POR OAP</t>
        </r>
      </text>
    </comment>
    <comment ref="Z4" authorId="0" shapeId="0" xr:uid="{7BA4C4B0-41F1-46C1-A374-B13B0FA6222E}">
      <text>
        <r>
          <rPr>
            <b/>
            <sz val="9"/>
            <color indexed="81"/>
            <rFont val="Tahoma"/>
            <family val="2"/>
          </rPr>
          <t>User:</t>
        </r>
        <r>
          <rPr>
            <sz val="9"/>
            <color indexed="81"/>
            <rFont val="Tahoma"/>
            <family val="2"/>
          </rPr>
          <t xml:space="preserve">
CAMPOS DILIGENCIADOS POR OCI</t>
        </r>
      </text>
    </comment>
    <comment ref="R7" authorId="0" shapeId="0" xr:uid="{394FAFBA-9C2D-480F-997A-51395AB1B591}">
      <text>
        <r>
          <rPr>
            <b/>
            <sz val="9"/>
            <color indexed="81"/>
            <rFont val="Tahoma"/>
            <family val="2"/>
          </rPr>
          <t>User:</t>
        </r>
        <r>
          <rPr>
            <sz val="9"/>
            <color indexed="81"/>
            <rFont val="Tahoma"/>
            <family val="2"/>
          </rPr>
          <t xml:space="preserve">
CAMPO DILIGENCIADO POR OAP CON DATOS ENTE DE CONTROL</t>
        </r>
      </text>
    </comment>
    <comment ref="S7" authorId="0" shapeId="0" xr:uid="{D630947E-A3BE-4550-A5E2-8BF8FAB7897E}">
      <text>
        <r>
          <rPr>
            <b/>
            <sz val="9"/>
            <color indexed="81"/>
            <rFont val="Tahoma"/>
            <family val="2"/>
          </rPr>
          <t>User:</t>
        </r>
        <r>
          <rPr>
            <sz val="9"/>
            <color indexed="81"/>
            <rFont val="Tahoma"/>
            <family val="2"/>
          </rPr>
          <t xml:space="preserve">
CAMPO DILIGENCIADO POR OAP CON DATOS ENTE DE CONTROL</t>
        </r>
      </text>
    </comment>
    <comment ref="R18" authorId="1" shapeId="0" xr:uid="{E22D89B8-1AAB-42DA-8CCE-E961374EA5D7}">
      <text>
        <r>
          <rPr>
            <b/>
            <sz val="9"/>
            <color indexed="81"/>
            <rFont val="Tahoma"/>
            <family val="2"/>
          </rPr>
          <t>usuario:</t>
        </r>
        <r>
          <rPr>
            <sz val="9"/>
            <color indexed="81"/>
            <rFont val="Tahoma"/>
            <family val="2"/>
          </rPr>
          <t xml:space="preserve">
Resolucion Reglamentaria  036 de 2019Contraloria de Bogota
-CUMPLIDA INEFECTIVA: Cuando la acción implementada es ejecutada en el
100%, calificada con una eficacia del 100% pero la situación detectada no es
corregida, es decir persiste la causa que originó el hallazgo, por lo cual la
calificación de la efectividad es menor al 75%, el auditor debe calificar las acciones
como cumplida inefectiva y formular un nuevo hallazgo, trámite que debe surtirse
en los términos de ejecución de la misma auditoría en la cual se realiza evaluación
al plan de mejoramiento. Por lo tanto, el Sujeto de Control puede ejercer el
derecho de contradicción, con evidencias atinentes a comprobar la efectividad de
la(s) acción(es) para subsanar los hallazgos, con lo cual, si la respuesta del Sujeto
de Control al informe preliminar es satisfactoria y desvirtúa la calificación, este
hallazgo debe ser retirado del informe y en consecuencia modificada la calificación
correspondiente. Para esta categoría no se permite más calificaciones.
La(s) acción(es) planteada(s) para el nuevo hallazgo deberán eliminar la causa
que originó el hallazgo, en caso contrario en el seguimiento respectivo se deben
calificar como incumplidas (en ningún caso la acción se calificará dos veces como
cumplida inefecliva).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 ref="R10" authorId="1" shapeId="0" xr:uid="{D9D2070A-6BFC-45E6-B5AE-57F0F05392A7}">
      <text>
        <r>
          <rPr>
            <b/>
            <sz val="9"/>
            <color indexed="81"/>
            <rFont val="Tahoma"/>
            <family val="2"/>
          </rPr>
          <t>usuario:</t>
        </r>
        <r>
          <rPr>
            <sz val="9"/>
            <color indexed="81"/>
            <rFont val="Tahoma"/>
            <family val="2"/>
          </rPr>
          <t xml:space="preserve">
Orfeo 2-2021-28542 Inf Final Aud Reg Contraloria PAd 2020 16nov21- Pág 43 </t>
        </r>
      </text>
    </comment>
    <comment ref="R13" authorId="1" shapeId="0" xr:uid="{EACDBA75-8FEB-4C80-9D10-43F569A9B84F}">
      <text>
        <r>
          <rPr>
            <b/>
            <sz val="9"/>
            <color indexed="81"/>
            <rFont val="Tahoma"/>
            <family val="2"/>
          </rPr>
          <t>usuario:</t>
        </r>
        <r>
          <rPr>
            <sz val="9"/>
            <color indexed="81"/>
            <rFont val="Tahoma"/>
            <family val="2"/>
          </rPr>
          <t xml:space="preserve">
Orfeo 2-2021-28542 Inf Final Aud Reg Contraloria PAd 2020 16nov21- Pág 43 </t>
        </r>
      </text>
    </comment>
    <comment ref="R14" authorId="1" shapeId="0" xr:uid="{6AFE3419-49A6-48A9-A32E-5EB82197577B}">
      <text>
        <r>
          <rPr>
            <b/>
            <sz val="9"/>
            <color indexed="81"/>
            <rFont val="Tahoma"/>
            <family val="2"/>
          </rPr>
          <t>usuario:</t>
        </r>
        <r>
          <rPr>
            <sz val="9"/>
            <color indexed="81"/>
            <rFont val="Tahoma"/>
            <family val="2"/>
          </rPr>
          <t xml:space="preserve">
Orfeo 2-2021-28542 Inf Final Aud Reg Contraloria PAd 2020 16nov21- Pág 43 </t>
        </r>
      </text>
    </comment>
    <comment ref="R15" authorId="1" shapeId="0" xr:uid="{07F157B7-ACD1-4749-A5DB-80F0556182FD}">
      <text>
        <r>
          <rPr>
            <b/>
            <sz val="9"/>
            <color indexed="81"/>
            <rFont val="Tahoma"/>
            <family val="2"/>
          </rPr>
          <t>usuario:</t>
        </r>
        <r>
          <rPr>
            <sz val="9"/>
            <color indexed="81"/>
            <rFont val="Tahoma"/>
            <family val="2"/>
          </rPr>
          <t xml:space="preserve">
Orfeo 2-2021-28542 Inf Final Aud Reg Contraloria PAd 2020 16nov21- Pág 43 </t>
        </r>
      </text>
    </comment>
    <comment ref="R17" authorId="1" shapeId="0" xr:uid="{8CABEA5C-D040-4163-9DD5-975CBAD97041}">
      <text>
        <r>
          <rPr>
            <b/>
            <sz val="9"/>
            <color indexed="81"/>
            <rFont val="Tahoma"/>
            <family val="2"/>
          </rPr>
          <t>usuario:</t>
        </r>
        <r>
          <rPr>
            <sz val="9"/>
            <color indexed="81"/>
            <rFont val="Tahoma"/>
            <family val="2"/>
          </rPr>
          <t xml:space="preserve">
Orfeo 2-2021-28542 Inf Final Aud Reg Contraloria PAd 2020 16nov21- Pág 43 </t>
        </r>
      </text>
    </comment>
    <comment ref="R19" authorId="1" shapeId="0" xr:uid="{56AA4CBD-0C38-4B1F-9862-34F8DB183B37}">
      <text>
        <r>
          <rPr>
            <b/>
            <sz val="9"/>
            <color indexed="81"/>
            <rFont val="Tahoma"/>
            <family val="2"/>
          </rPr>
          <t>usuario:</t>
        </r>
        <r>
          <rPr>
            <sz val="9"/>
            <color indexed="81"/>
            <rFont val="Tahoma"/>
            <family val="2"/>
          </rPr>
          <t xml:space="preserve">
Orfeo 2-2021-28542 Inf Final Aud Reg Contraloria PAd 2020 16nov21- Pág 43 </t>
        </r>
      </text>
    </comment>
    <comment ref="R20" authorId="1" shapeId="0" xr:uid="{7A89E2EC-6AAD-41A5-8940-EAC54B7926E1}">
      <text>
        <r>
          <rPr>
            <b/>
            <sz val="9"/>
            <color indexed="81"/>
            <rFont val="Tahoma"/>
            <family val="2"/>
          </rPr>
          <t>usuario:</t>
        </r>
        <r>
          <rPr>
            <sz val="9"/>
            <color indexed="81"/>
            <rFont val="Tahoma"/>
            <family val="2"/>
          </rPr>
          <t xml:space="preserve">
Orfeo 2-2021-28542 Inf Final Aud Reg Contraloria PAd 2020 16nov21- Pág 43 </t>
        </r>
      </text>
    </comment>
    <comment ref="R21" authorId="1" shapeId="0" xr:uid="{B5E0F97F-6606-4B03-8091-CC06F95F57E5}">
      <text>
        <r>
          <rPr>
            <b/>
            <sz val="9"/>
            <color indexed="81"/>
            <rFont val="Tahoma"/>
            <family val="2"/>
          </rPr>
          <t>usuario:</t>
        </r>
        <r>
          <rPr>
            <sz val="9"/>
            <color indexed="81"/>
            <rFont val="Tahoma"/>
            <family val="2"/>
          </rPr>
          <t xml:space="preserve">
Orfeo 2-2021-28542 Inf Final Aud Reg Contraloria PAd 2020 16nov21- Pág 43 </t>
        </r>
      </text>
    </comment>
    <comment ref="R22" authorId="1" shapeId="0" xr:uid="{B4AA215A-E78E-411F-95C7-9C13D8C0D489}">
      <text>
        <r>
          <rPr>
            <b/>
            <sz val="9"/>
            <color indexed="81"/>
            <rFont val="Tahoma"/>
            <family val="2"/>
          </rPr>
          <t>usuario:</t>
        </r>
        <r>
          <rPr>
            <sz val="9"/>
            <color indexed="81"/>
            <rFont val="Tahoma"/>
            <family val="2"/>
          </rPr>
          <t xml:space="preserve">
Orfeo 2-2021-28542 Inf Final Aud Reg Contraloria PAd 2020 16nov21- Pág 43 </t>
        </r>
      </text>
    </comment>
    <comment ref="R23" authorId="1" shapeId="0" xr:uid="{27CC798D-5F78-4261-8C83-202E44268799}">
      <text>
        <r>
          <rPr>
            <b/>
            <sz val="9"/>
            <color indexed="81"/>
            <rFont val="Tahoma"/>
            <family val="2"/>
          </rPr>
          <t>usuario:</t>
        </r>
        <r>
          <rPr>
            <sz val="9"/>
            <color indexed="81"/>
            <rFont val="Tahoma"/>
            <family val="2"/>
          </rPr>
          <t xml:space="preserve">
Orfeo 2-2021-28542 Inf Final Aud Reg Contraloria PAd 2020 16nov21- Pág 43 </t>
        </r>
      </text>
    </comment>
  </commentList>
</comments>
</file>

<file path=xl/sharedStrings.xml><?xml version="1.0" encoding="utf-8"?>
<sst xmlns="http://schemas.openxmlformats.org/spreadsheetml/2006/main" count="1907" uniqueCount="861">
  <si>
    <t>Documento:</t>
  </si>
  <si>
    <t>Código:</t>
  </si>
  <si>
    <t>GM-FTPL-01</t>
  </si>
  <si>
    <t>Versión:</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</si>
  <si>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</si>
  <si>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</si>
  <si>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</si>
  <si>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</si>
  <si>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</si>
  <si>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</si>
  <si>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</si>
  <si>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</si>
  <si>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</si>
  <si>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</si>
  <si>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</si>
  <si>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</si>
  <si>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</si>
  <si>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</si>
  <si>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</si>
  <si>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</si>
  <si>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</si>
  <si>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Plazo</t>
  </si>
  <si>
    <t xml:space="preserve">Descripción de la gestión y evidencia </t>
  </si>
  <si>
    <t>Evidencia</t>
  </si>
  <si>
    <t>Verificación de la gestión</t>
  </si>
  <si>
    <t>Verificado 
SI --NO</t>
  </si>
  <si>
    <t>Estado de la Actividad</t>
  </si>
  <si>
    <t xml:space="preserve">ESTADO DE LA ACM </t>
  </si>
  <si>
    <t>Servidor Ejecutor (funcionario y/o contratista)</t>
  </si>
  <si>
    <t>Fecha Inicio</t>
  </si>
  <si>
    <t>Ficha Fin</t>
  </si>
  <si>
    <t>AC</t>
  </si>
  <si>
    <t xml:space="preserve">CONTROL DE CAMBIOS </t>
  </si>
  <si>
    <t>Fecha del Cambio</t>
  </si>
  <si>
    <t xml:space="preserve">Consolidado por </t>
  </si>
  <si>
    <t>Aprobado por</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</si>
  <si>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</si>
  <si>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</si>
  <si>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</si>
  <si>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</si>
  <si>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</si>
  <si>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</si>
  <si>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</si>
  <si>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t>Versión</t>
  </si>
  <si>
    <t>Justificación del cambio</t>
  </si>
  <si>
    <t>Análisis de Evidencias</t>
  </si>
  <si>
    <t>Observaciones y/o recomendaciones</t>
  </si>
  <si>
    <t>Descripción de la Acción</t>
  </si>
  <si>
    <t>Área y Responsables</t>
  </si>
  <si>
    <t xml:space="preserve">Análisis de Evidencias </t>
  </si>
  <si>
    <t xml:space="preserve">Área </t>
  </si>
  <si>
    <t>Subdirección de Gestión Corporativa</t>
  </si>
  <si>
    <t>NA</t>
  </si>
  <si>
    <t>Oficina Asesora de Planeación</t>
  </si>
  <si>
    <t>N/A</t>
  </si>
  <si>
    <t>Sonia  Córdoba Alvarado</t>
  </si>
  <si>
    <t>Licette Moros León</t>
  </si>
  <si>
    <t xml:space="preserve">Auditoría o Seguimiento efectuado por la Oficina de Control Interno </t>
  </si>
  <si>
    <t>Gestión del Talento Humano</t>
  </si>
  <si>
    <t>Talento Humano</t>
  </si>
  <si>
    <t>Gestión Documental</t>
  </si>
  <si>
    <t>Oficina Asesora Jurídica</t>
  </si>
  <si>
    <t xml:space="preserve">Talento Humano </t>
  </si>
  <si>
    <t>Sonia Cordoba</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</si>
  <si>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</si>
  <si>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</si>
  <si>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</si>
  <si>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</si>
  <si>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</si>
  <si>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</si>
  <si>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</si>
  <si>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</si>
  <si>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</si>
  <si>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</si>
  <si>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</si>
  <si>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Financiera</t>
  </si>
  <si>
    <t xml:space="preserve">3.1.1.1 </t>
  </si>
  <si>
    <t>3.1.3.1</t>
  </si>
  <si>
    <t>3.1.3.3</t>
  </si>
  <si>
    <t>3.1.3.4</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</si>
  <si>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</si>
  <si>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</si>
  <si>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</si>
  <si>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</si>
  <si>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</si>
  <si>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</si>
  <si>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Auditoria o seguimiento  efectuado por la Oficina de Control Interno</t>
  </si>
  <si>
    <t xml:space="preserve">Sudirección Artistica  y Cultural </t>
  </si>
  <si>
    <t>Transformación cultural para la Revitalización del centro</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</si>
  <si>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</si>
  <si>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</si>
  <si>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</si>
  <si>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</si>
  <si>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</si>
  <si>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</si>
  <si>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</si>
  <si>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</si>
  <si>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</si>
  <si>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</si>
  <si>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</si>
  <si>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</si>
  <si>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</si>
  <si>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</si>
  <si>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</si>
  <si>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</si>
  <si>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</si>
  <si>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</si>
  <si>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</si>
  <si>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</si>
  <si>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</si>
  <si>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</si>
  <si>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</si>
  <si>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</si>
  <si>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</si>
  <si>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con baja efectividad</t>
  </si>
  <si>
    <t>Cerrada con Baja Efectividad</t>
  </si>
  <si>
    <t>Cerrada</t>
  </si>
  <si>
    <t>Abierta en Proceso</t>
  </si>
  <si>
    <t>Abierta Incumplida</t>
  </si>
  <si>
    <t>Abierta Inefectiva</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</si>
  <si>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</si>
  <si>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</si>
  <si>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</si>
  <si>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</si>
  <si>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</si>
  <si>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</si>
  <si>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</si>
  <si>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</si>
  <si>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</si>
  <si>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</si>
  <si>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</si>
  <si>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</si>
  <si>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</si>
  <si>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</si>
  <si>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</si>
  <si>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</si>
  <si>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</si>
  <si>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</si>
  <si>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</si>
  <si>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</si>
  <si>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</si>
  <si>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</si>
  <si>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</si>
  <si>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</si>
  <si>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</si>
  <si>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</si>
  <si>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</si>
  <si>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</si>
  <si>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</si>
  <si>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</si>
  <si>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</si>
  <si>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</si>
  <si>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</si>
  <si>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</si>
  <si>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</si>
  <si>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</si>
  <si>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</si>
  <si>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</si>
  <si>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</si>
  <si>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</si>
  <si>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</si>
  <si>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</si>
  <si>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</si>
  <si>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</si>
  <si>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</si>
  <si>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</si>
  <si>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</si>
  <si>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</si>
  <si>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</si>
  <si>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</si>
  <si>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</si>
  <si>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</si>
  <si>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</si>
  <si>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</si>
  <si>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</si>
  <si>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</si>
  <si>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</si>
  <si>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</si>
  <si>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</si>
  <si>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</si>
  <si>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</si>
  <si>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</si>
  <si>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</si>
  <si>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</si>
  <si>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</si>
  <si>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</si>
  <si>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</si>
  <si>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</si>
  <si>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</si>
  <si>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</si>
  <si>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</si>
  <si>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</si>
  <si>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</si>
  <si>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</si>
  <si>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</si>
  <si>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</si>
  <si>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</si>
  <si>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</si>
  <si>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</si>
  <si>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</si>
  <si>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</si>
  <si>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</si>
  <si>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</si>
  <si>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</si>
  <si>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</si>
  <si>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</si>
  <si>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</si>
  <si>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</si>
  <si>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</si>
  <si>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</si>
  <si>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</si>
  <si>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</si>
  <si>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</si>
  <si>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</si>
  <si>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</si>
  <si>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</si>
  <si>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</si>
  <si>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</si>
  <si>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</si>
  <si>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</si>
  <si>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</si>
  <si>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</si>
  <si>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</si>
  <si>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</si>
  <si>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</si>
  <si>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</si>
  <si>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</si>
  <si>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</si>
  <si>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</si>
  <si>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</si>
  <si>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</si>
  <si>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</si>
  <si>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</si>
  <si>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</si>
  <si>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</si>
  <si>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</si>
  <si>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</si>
  <si>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</si>
  <si>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</si>
  <si>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</si>
  <si>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</si>
  <si>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</si>
  <si>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</si>
  <si>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</si>
  <si>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</si>
  <si>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</si>
  <si>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</si>
  <si>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</si>
  <si>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</si>
  <si>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</si>
  <si>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</si>
  <si>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</si>
  <si>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</si>
  <si>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</si>
  <si>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</si>
  <si>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</si>
  <si>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</si>
  <si>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</si>
  <si>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</si>
  <si>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</si>
  <si>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</si>
  <si>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</si>
  <si>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</si>
  <si>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</si>
  <si>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</si>
  <si>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</si>
  <si>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</si>
  <si>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</si>
  <si>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</si>
  <si>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</si>
  <si>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</si>
  <si>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</si>
  <si>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</si>
  <si>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</si>
  <si>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</si>
  <si>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</si>
  <si>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</si>
  <si>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</si>
  <si>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SI</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</si>
  <si>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</si>
  <si>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</si>
  <si>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</si>
  <si>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</si>
  <si>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</si>
  <si>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</si>
  <si>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</si>
  <si>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</si>
  <si>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</si>
  <si>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</si>
  <si>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</si>
  <si>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</si>
  <si>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</si>
  <si>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</si>
  <si>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Abierta incumplida</t>
  </si>
  <si>
    <t>Abierta en proceso</t>
  </si>
  <si>
    <t>2020-01.1</t>
  </si>
  <si>
    <t>2020-01.2</t>
  </si>
  <si>
    <t>2021-01</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</si>
  <si>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</si>
  <si>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</si>
  <si>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</si>
  <si>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</si>
  <si>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</si>
  <si>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</si>
  <si>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</si>
  <si>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</si>
  <si>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</si>
  <si>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</si>
  <si>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</si>
  <si>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</si>
  <si>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</si>
  <si>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</si>
  <si>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</si>
  <si>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</si>
  <si>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</si>
  <si>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</si>
  <si>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</si>
  <si>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</si>
  <si>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</si>
  <si>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</si>
  <si>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</si>
  <si>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</si>
  <si>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</si>
  <si>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</si>
  <si>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</si>
  <si>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</si>
  <si>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</si>
  <si>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</si>
  <si>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</si>
  <si>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</si>
  <si>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</si>
  <si>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</si>
  <si>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</si>
  <si>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</si>
  <si>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</si>
  <si>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</si>
  <si>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</si>
  <si>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</si>
  <si>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</si>
  <si>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</si>
  <si>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</si>
  <si>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</si>
  <si>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</si>
  <si>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</si>
  <si>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</si>
  <si>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</si>
  <si>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</si>
  <si>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</si>
  <si>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</si>
  <si>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</si>
  <si>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</si>
  <si>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</si>
  <si>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</si>
  <si>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</si>
  <si>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</si>
  <si>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</si>
  <si>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</si>
  <si>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</si>
  <si>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</si>
  <si>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</si>
  <si>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</si>
  <si>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</si>
  <si>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</si>
  <si>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</si>
  <si>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</si>
  <si>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</si>
  <si>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</si>
  <si>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</si>
  <si>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</si>
  <si>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</si>
  <si>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</si>
  <si>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</si>
  <si>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</si>
  <si>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</si>
  <si>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</si>
  <si>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</si>
  <si>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</si>
  <si>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</si>
  <si>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</si>
  <si>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</si>
  <si>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</si>
  <si>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</si>
  <si>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</si>
  <si>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</si>
  <si>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</si>
  <si>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</si>
  <si>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</si>
  <si>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</si>
  <si>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</si>
  <si>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</si>
  <si>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2020-02.1</t>
  </si>
  <si>
    <t>2020-02.2</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</si>
  <si>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</si>
  <si>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</si>
  <si>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</si>
  <si>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</si>
  <si>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</si>
  <si>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</si>
  <si>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</si>
  <si>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</si>
  <si>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</si>
  <si>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</si>
  <si>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</si>
  <si>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</si>
  <si>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</si>
  <si>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</si>
  <si>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</si>
  <si>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</si>
  <si>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</si>
  <si>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</si>
  <si>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</si>
  <si>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</si>
  <si>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</si>
  <si>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</si>
  <si>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</si>
  <si>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</si>
  <si>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</si>
  <si>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</si>
  <si>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r>
      <t xml:space="preserve">Los documentos Manual de Supervisión y Manual de Contratación se encuentran en etapa de actualización generando las siguientes actuaciones o avances:
</t>
    </r>
    <r>
      <rPr>
        <b/>
        <sz val="10"/>
        <rFont val="Arial"/>
        <family val="2"/>
      </rPr>
      <t xml:space="preserve">MANUAL DE CONTRATACIÓN: </t>
    </r>
    <r>
      <rPr>
        <sz val="10"/>
        <rFont val="Arial"/>
        <family val="2"/>
      </rPr>
      <t xml:space="preserve">Durante el mes de Marzo se realizó la estructuración del nuevo manual de contratación separado del manual de supervisión.
El día 14 de Marzo se remite para validación el Manual de supervisión mediante correo electrónico.
El día 17 de Marzo se genera la validación por parte del Área presupuestal y Financiera. (Dr. Carlos Alirio), Comunicaciones (Freddy Felipe Diaz) y de Gestion Documental (Juan Alfonso Uribe)
Resumen: El documento esta en la Oficina Asesora de Planeación para aprobación, una vez tengamos los vistos buenos enviaremos la actualización con el formato respectivo.
</t>
    </r>
    <r>
      <rPr>
        <b/>
        <sz val="10"/>
        <rFont val="Arial"/>
        <family val="2"/>
      </rPr>
      <t xml:space="preserve">MANUAL DE SUPERVISIÓN: </t>
    </r>
    <r>
      <rPr>
        <sz val="10"/>
        <rFont val="Arial"/>
        <family val="2"/>
      </rPr>
      <t>El Documento se encuentra revisado por el  Jefe de la Oficina Asesora Jurídica, esta en firmas el formato de modificacion, una vez tengamos el documento firmado se enviará a la Oficina Asesora de Planeación.</t>
    </r>
  </si>
  <si>
    <t>Correos electrónicos, Manual de Supervisión versión en revisión y formato de modificación SIG.</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</si>
  <si>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</si>
  <si>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</si>
  <si>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</si>
  <si>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</si>
  <si>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</si>
  <si>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</si>
  <si>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Actividad en curso durante el 2021</t>
  </si>
  <si>
    <t>Teniendo en cuenta la fecha de inicio  de la actividad. Se recomienda gestionar con oportunidad los avances</t>
  </si>
  <si>
    <t>Se proyecta actualización de acuerdo al cronograma SIG de la OAP  2021</t>
  </si>
  <si>
    <t>Se realizó en el marco del comité primario de la Subdirección de Gestión Corporativa el análisis de los saldos disponibles no
comprometidos, en el cual se decide la redistribución de recursos para el contrato de seguros. Ver acta del comité primario del 25 de Febrero /2021</t>
  </si>
  <si>
    <t>Radicado 20212000021293 del Fecha: 04-03-2021</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</si>
  <si>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</si>
  <si>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</si>
  <si>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</si>
  <si>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</si>
  <si>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</si>
  <si>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</si>
  <si>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</si>
  <si>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Actividad en curso, programada para el el segundo trimestre del 2021 en el marco del plan de trabajo de la OAP</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</si>
  <si>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</si>
  <si>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</si>
  <si>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</si>
  <si>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</si>
  <si>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</si>
  <si>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</si>
  <si>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</si>
  <si>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</si>
  <si>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</si>
  <si>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</si>
  <si>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</si>
  <si>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</si>
  <si>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</si>
  <si>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</si>
  <si>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</si>
  <si>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</si>
  <si>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</si>
  <si>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</si>
  <si>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</si>
  <si>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</si>
  <si>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</si>
  <si>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</si>
  <si>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</si>
  <si>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</si>
  <si>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</si>
  <si>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</si>
  <si>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</si>
  <si>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</si>
  <si>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</si>
  <si>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</si>
  <si>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</si>
  <si>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Informe Final Auditoría Interna Proceso de Patrimonio Institucional, radicado 20201100043623 del 27 de noviembre de 2020
Hallazgo 1</t>
  </si>
  <si>
    <t>Informe Final Auditoría Interna Proceso de Patrimonio Institucional, radicado 20201100043623 del 27 de noviembre de 2020
Hallazgo 2</t>
  </si>
  <si>
    <t>Informe Final Auditoría Interna Proceso de Patrimonio Institucional, radicado 20201100043623 del 27 de noviembre de 2020
Hallazgo 3</t>
  </si>
  <si>
    <t>Informe Final Auditoría Interna Proceso de Patrimonio Institucional, radicado 20201100043623 del 27 de noviembre de 2020
Hallazgo 4</t>
  </si>
  <si>
    <t>Informe Final Auditoría Interna Proceso de Patrimonio Institucional, radicado 20201100043623 del 27 de noviembre de 2020
Hallazgo 5</t>
  </si>
  <si>
    <t>Informe Auditoria Interna Proceso de Atención al Ciudadano  radicado 20201100023773 del 10 de agosto de 2020
Hallazgo 1</t>
  </si>
  <si>
    <t>Informe Auditoria Interna Proceso de Atención al Ciudadano  radicado 20201100023773 del 10 de agosto de 2020
Hallazgo 2</t>
  </si>
  <si>
    <t xml:space="preserve">Informe Auditoria Interna Proceso de Atención al Ciudadano radicado 20201100023773 del 10 de agosto de 2020
Hallazgo 3 - Materializacion Riesgo </t>
  </si>
  <si>
    <t>Informe Auditoria Interna Proceso de Atención al Ciudadano  radicado 20201100023773 del 10 de agosto de 2020
Hallazgo 4</t>
  </si>
  <si>
    <t xml:space="preserve">Informe Auditoria Interna Proceso de Atención al Ciudadano Revisión Riesgos radicado 20201100023773 del 10 de agosto de 2020
Hallazgo 5 - Materiliazacion Riesgo </t>
  </si>
  <si>
    <t>Informe Auditoria Interna Proceso de Atención al Ciudadano  radicado 20201100023773 del 10 de agosto de 2020
Hallazgo 6</t>
  </si>
  <si>
    <t>Informe Auditoria Interna Proceso de Atención al Ciudadano  radicado 20201100023773 del 10 de agosto de 2020
Hallazgo 7</t>
  </si>
  <si>
    <t>2021-10.3</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</si>
  <si>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</si>
  <si>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</si>
  <si>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</si>
  <si>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</si>
  <si>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</si>
  <si>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</si>
  <si>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</si>
  <si>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</si>
  <si>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</si>
  <si>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</si>
  <si>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</si>
  <si>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</si>
  <si>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</si>
  <si>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</si>
  <si>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</si>
  <si>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</si>
  <si>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Actividad cerrada en el seguimiento realizado por la OCI en noviembre de 2020</t>
  </si>
  <si>
    <t>De conformidad con la evidencia aportada se observa que en el periodo evaluado  la acción se ejecuto  en el 100% en términos de eficacia y eficiencia, asi como tambien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</si>
  <si>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</si>
  <si>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t>
  </si>
  <si>
    <t xml:space="preserve">Se evidencian 2 reprogramaciones de la ACM: 20202000009573 hasta el 29/10/21 y 20202000022393 hasta el 16/12/22 argumentando articulación de la ACM con las metas del proyecto 7760. </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</si>
  <si>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</si>
  <si>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</si>
  <si>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 xml:space="preserve">responsable </t>
  </si>
  <si>
    <t>rol</t>
  </si>
  <si>
    <t>inicio</t>
  </si>
  <si>
    <t>terminacion</t>
  </si>
  <si>
    <t>Etiquetas de fila</t>
  </si>
  <si>
    <t>Total general</t>
  </si>
  <si>
    <t xml:space="preserve">Cuenta de ESTADO DE LA ACM </t>
  </si>
  <si>
    <t>Etiquetas de columna</t>
  </si>
  <si>
    <t>(en blanco)</t>
  </si>
  <si>
    <t>Cuenta de Estado de la Actividad</t>
  </si>
  <si>
    <t>(Todas)</t>
  </si>
  <si>
    <t>TOTAL SIN INCLUIR LAS ABIERTAS EN PROCESO</t>
  </si>
  <si>
    <t>% EFICACIA (Cerradas/total sin incluir las abiertas en proceso</t>
  </si>
  <si>
    <t>Area de la Dependencia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</si>
  <si>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</si>
  <si>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t>Si bien la actividad se encuentra dentro de los terminos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por lo cual es importante que el cronograma de actualización de procesos SIG 2021 tenga en cuenta el plazo de ejecución de la actividad.</t>
  </si>
  <si>
    <t>Se recomienda evaluar el tiempo de ejecución y presentar avances periodicos de su ejecución, con el fin de garantizar que se cumpla lo dispuesto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</si>
  <si>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</si>
  <si>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remitio un documento word de relación de reuniones meet, sin embargo no corresponde al producto definido  actas de reuniones.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</si>
  <si>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 xml:space="preserve">Documentar los soportes de ejecución  de manera integral y coherente con la acción formulada.
Reformular o reprogramar la acción garantizando su efectividad.
</t>
  </si>
  <si>
    <t>Reformular la actividad de conformidad con los cambios y la adecuación de los proyectos vigentes, en el marco del nuevo plan de desarrollo</t>
  </si>
  <si>
    <t xml:space="preserve">La evidencia presentada por la 1a. linea se enfoca unicamente en la gestión de implementación  IPV6,  sin embargo la actividad formulada no mitiga la causa raíz identificada por lo tanto no se subsana lo observado en los hallazgos de la auditoria interna
</t>
  </si>
  <si>
    <t>No se atendio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</si>
  <si>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Si bien la actividad se encuentra dentro de los terminos de ejecución, se observa que ésta fue formulada con un plazo de 21 meses lo cual supera el termino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</si>
  <si>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Abierta Infectiva</t>
  </si>
  <si>
    <t xml:space="preserve">Revisar  coherencia entre la actividad formulada y el análisis de causa con el fin de subsanar el incumplimiento normativo identificado en el informe de auditoria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</si>
  <si>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</si>
  <si>
    <t>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t>
  </si>
  <si>
    <t>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t>
  </si>
  <si>
    <t>Cumplida - Inefectiva</t>
  </si>
  <si>
    <t xml:space="preserve">Sin revisar </t>
  </si>
  <si>
    <t xml:space="preserve">Orfeo 2-2021-28542 Inf Final Aud Reg Contraloria PAd 2020 16nov21- Pág 43 </t>
  </si>
  <si>
    <t xml:space="preserve">ESTADO ACM 
Evaluación 
Auditoria Ente de Control
</t>
  </si>
  <si>
    <t>2021-23.1</t>
  </si>
  <si>
    <t>2021-24.1</t>
  </si>
  <si>
    <t>3.1.1.4</t>
  </si>
  <si>
    <t>2021-25.1</t>
  </si>
  <si>
    <t>2021-26.1</t>
  </si>
  <si>
    <t>3.1.3.2</t>
  </si>
  <si>
    <t>2021-27.1</t>
  </si>
  <si>
    <t>2021-28.1</t>
  </si>
  <si>
    <t>2021-29.1</t>
  </si>
  <si>
    <t>3.1.3.5</t>
  </si>
  <si>
    <t>2021-30.1</t>
  </si>
  <si>
    <t>3.1.3.6</t>
  </si>
  <si>
    <t>2021-31.1</t>
  </si>
  <si>
    <t>3.2.1.1.1.1</t>
  </si>
  <si>
    <t>2021-32.1</t>
  </si>
  <si>
    <t>3.2.1.1.2.1</t>
  </si>
  <si>
    <t>2021-33.1</t>
  </si>
  <si>
    <t>3.3.1.2.1.1</t>
  </si>
  <si>
    <t>2021-34.1</t>
  </si>
  <si>
    <t>3.3.1.2.4.1</t>
  </si>
  <si>
    <t>2021-35.1</t>
  </si>
  <si>
    <t>3.3.1.2.6.1</t>
  </si>
  <si>
    <t>2021-36.1</t>
  </si>
  <si>
    <t>3.3.3.2.1</t>
  </si>
  <si>
    <t>2021-37.1</t>
  </si>
  <si>
    <t>3.3.3.2.2</t>
  </si>
  <si>
    <t>2021-38.1</t>
  </si>
  <si>
    <t>3.3.3.4.1</t>
  </si>
  <si>
    <t>2021-39.1</t>
  </si>
  <si>
    <t>3.3.3.5.1</t>
  </si>
  <si>
    <t>2021-40.1</t>
  </si>
  <si>
    <t>3.3.3.6.1</t>
  </si>
  <si>
    <t>2021-41.1</t>
  </si>
  <si>
    <t>3.3.3.6.2</t>
  </si>
  <si>
    <t>2021-42.1</t>
  </si>
  <si>
    <t>3.3.3.7.1</t>
  </si>
  <si>
    <t>2021-43.1</t>
  </si>
  <si>
    <t>3.3.3.9.1</t>
  </si>
  <si>
    <t>2021-44.1</t>
  </si>
  <si>
    <t xml:space="preserve">Versión 2 </t>
  </si>
  <si>
    <t>Plan Mejoramiento Institucional  suscrito con Contraloria de Bogota,  originado en  Auditoria Contraloria Pad 2021 (vig 2020) 21hallazgos</t>
  </si>
  <si>
    <t xml:space="preserve">Modificar la forma de pago en la minuta de los contratos de prestación de servicios profesionales y de apoyo a la gestión a suscribir.  (H) ACCION PLAN DE MEJORAMIENTO CONTRALORIA </t>
  </si>
  <si>
    <t xml:space="preserve">Minuta modificada de los contratos de prestación de servicios </t>
  </si>
  <si>
    <t>1 Minuta modificada de contratos de prestación de servicios Si___ No___</t>
  </si>
  <si>
    <t xml:space="preserve">Oficina Asesora Juridica </t>
  </si>
  <si>
    <t>Gestión Juridica</t>
  </si>
  <si>
    <t>Porque no se tiene claridad si la SHD contempla la validez de este documento como orden de pago (Causa Raiz)</t>
  </si>
  <si>
    <t>Por que no existe un lineamiento o instructivo institucional donde se evidencie la manera como se deben calcular los pagos para los contratos de prestación de servicios profesionales y apoyo a la gestión (CAUSA RAÍZ)</t>
  </si>
  <si>
    <t xml:space="preserve">Solicitar a la SHD concepto sobre la validez del reporte que genera SAP como orden de pago. </t>
  </si>
  <si>
    <t>Tesorería</t>
  </si>
  <si>
    <t>Concepto orden de pago</t>
  </si>
  <si>
    <t>1 Concepto solicitado Si___ No___</t>
  </si>
  <si>
    <t xml:space="preserve">Orfeo 2-2021-28542 Inf Final Aud Reg Contraloria PAd 2020 16nov21
3.1.1.1 Hallazgo administrativo por errores e inconsistencias al calcular y adelantar el pago para el mes de febrero, en el marco del Contrato No. FUGA-34-2020. </t>
  </si>
  <si>
    <t>Orfeo 2-2021-28542 Inf Final Aud Reg Contraloria PAd 2020 16nov21
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t>
  </si>
  <si>
    <t xml:space="preserve">3.1.1.2 </t>
  </si>
  <si>
    <t>Orfeo 2-2021-28542 Inf Final Aud Reg Contraloria PAd 2020 16nov21
3.1.1.4 Hallazgo administrativo con presunta incidencia disciplinaria, por inefectividad en la acción No. 1 del Plan de Mejoramiento, sobre el Hallazgo Administrativo 3.1.1.2 de la Auditoría de Regularidad, Cód. 05, PAD 2020</t>
  </si>
  <si>
    <t>Cuando se creó el instructivo no se consideró necesario generar controles  para validar que la información de pagos se cargará en secop oportunamente. Causa Raíz</t>
  </si>
  <si>
    <t>Actualizar la guía de pagos, incluyendo un punto de control en gestión documental que verifique, a través de "pantallazos" que contratista y supervisor cargaron la información de pagos en secop y en el respectivo expediente contractual</t>
  </si>
  <si>
    <t>Guía de pagos actualizada</t>
  </si>
  <si>
    <t>1 Guía actualizada
Si___ No___</t>
  </si>
  <si>
    <t xml:space="preserve">Subdirección de Gestión Corporativa </t>
  </si>
  <si>
    <t xml:space="preserve">Orfeo 2-2021-28542 Inf Final Aud Reg Contraloria PAd 2020 16nov21
3.1.3.1. Observación administrativa con presunta incidencia fiscal y disciplinaria en cuantía de $8.170.934,22, por pago indebido de IVA sobre la utilidad en el contrato No. PADC BDC No. 01 de 2020, al considerar que, con el mismo, se obró en contravía de lo establecido en el artículo 100 de la ley 21 de 1992 lo que generó un mayor valor pagado por este concepto.  </t>
  </si>
  <si>
    <t>Subdirectora para la Gestión del Centro de Bogotá</t>
  </si>
  <si>
    <t xml:space="preserve">Transformación Cultural para la revitalización del centro </t>
  </si>
  <si>
    <t>Por  Ausencia de claridad por parte de la FUGA, ERU y la fiducia sobre el concepto sobre el IVA a la utilidad del contrato, teniendo en cuenta la Entidad que contrata. Causa Raíz</t>
  </si>
  <si>
    <t xml:space="preserve">Realizar mesa de trabajo con la ERU y la FIDUCIA para revisar los conceptos y normatividad relacionada, para definir acción sobre el IVA pagado </t>
  </si>
  <si>
    <t>Acción IVA</t>
  </si>
  <si>
    <t>Una mesa de trabajo con la ERU y la FIDUCIA con acción definida
SI__NO__</t>
  </si>
  <si>
    <t>Subdirección para la Gestión del Centro de Bogotá</t>
  </si>
  <si>
    <t>María del Pilar Maya 
Subdirectora Gestión Centro</t>
  </si>
  <si>
    <t>Orfeo 2-2021-28542 Inf Final Aud Reg Contraloria PAd 2020 16nov21
3.1.3.2 Hallazgo administrativo por hallar diferencias en la información solicitada y suministrada por la Fundación Gilberto Álzate Avendaño, respecto a los pagos efectuados a los contratos Nos. PADC BDC No. 01 de 2020 (Obra) y al contrato No. 02 de 2020 (interventoría), respecto a los pagos reportados en el último informe de interventoría suministrado al ente de control</t>
  </si>
  <si>
    <t>Las fechas establecidas para la entrega de informes no son acordes con las fechas de entrega de información primaria  que alimenta dichos informes. Causa Raíz</t>
  </si>
  <si>
    <t>Rediseñar el plan de trabajo conjunto con la ERU para establecer fechas adecuadas para la entrega de información teniendo en cuenta las dificultades.</t>
  </si>
  <si>
    <t>Plan de trabajo</t>
  </si>
  <si>
    <t>Plan de trabajo  rediseñado 
Si___ No___</t>
  </si>
  <si>
    <t xml:space="preserve">Orfeo 2-2021-28542 Inf Final Aud Reg Contraloria PAd 2020 16nov21
3.1.3.3 Hallazgo administrativo por la inobservancia de un debido y/o adecuado seguimiento a los recursos de la Fundación Gilberto Álzate Avendaño (FUGA) entregados o suministrados a la Empresa de Renovación y Desarrollo Urbano de Bogotá D.C., en desarrollo del convenio interadministrativo derivado No. 164 de 2019, para la construcción del proyecto Bronx Distrito Creativo y en contravía de la normatividad vigente en la materia. </t>
  </si>
  <si>
    <t>No se tiene una comunicación previa al comité fiduciario con el fideicomitente. Causa raiz</t>
  </si>
  <si>
    <t xml:space="preserve">Orfeo 2-2021-28542 Inf Final Aud Reg Contraloria PAd 2020 16nov21
3.1.3.4 Hallazgo administrativo con presunta incidencia disciplinaria y fiscal por cuantía de $3.985.956, correspondiente al pago realizado por la transmisión de streaming el cual no se realizó de acuerdo con las especificaciones técnicas. </t>
  </si>
  <si>
    <t>Porque no hay una debida articulación de los apoyos y supervisor en la verificación de bienes y/o servicios derivados de la ponderación de calidad. Causa Raiz</t>
  </si>
  <si>
    <t xml:space="preserve">Subdirección Artistica y Cultural </t>
  </si>
  <si>
    <t>Transformación cultural para la revitalización del centro</t>
  </si>
  <si>
    <t xml:space="preserve">Realizar una reunión con el equipo de trabajo (supervisor, apoyos de supervisión, apoyos administrativos, técnicos, jurídicos y financieros) para verificar el detalle de los bienes y/o servicios derivados de la ponderación de calidad de los procesos de contratación vigente  de la subdirección artística y cultural. </t>
  </si>
  <si>
    <t xml:space="preserve">César Parra
</t>
  </si>
  <si>
    <t xml:space="preserve">Reunión equipo de trabajo </t>
  </si>
  <si>
    <t>(# de procesos de contratación con ponderación de calidad verificados por el quipo de trabajo en el periodo /# de procesos de contratación con ponderación de calidad realizados en el periodo) x 100</t>
  </si>
  <si>
    <t xml:space="preserve">Orfeo 2-2021-28542 Inf Final Aud Reg Contraloria PAd 2020 16nov21
3.1.3.5 Hallazgo administrativo con presunta incidencia disciplinaria por deficiencias en la planeación, formulación y destinación de recursos para la actividad de demoliciones enmarcada en el Aporte B del Convenio Derivado 072 de 2019. </t>
  </si>
  <si>
    <t>Imprecisión en el método que permite cuantificar el valor de demolición. Causa raiz</t>
  </si>
  <si>
    <t xml:space="preserve">Incluir en  el manual de contratación como una buena practica para la gestión contractual, en la fase de planeación, la descripción de las formulas a aplicar  para la determinación de valores para demoliciones para convenios cuando su alcance, obligaciones u objeto contemplen dicha actividad  </t>
  </si>
  <si>
    <t xml:space="preserve">Manual de contratación actualizado </t>
  </si>
  <si>
    <t>Manual de contratación actualizado  
SI__ NO__</t>
  </si>
  <si>
    <t>Oficina Asesora y Subdirectora Gestión Centro</t>
  </si>
  <si>
    <t>Orfeo 2-2021-28542 Inf Final Aud Reg Contraloria PAd 2020 16nov21
3.1.3.6 Hallazgo administrativo con presunta incidencia disciplinaria, por irregularidades en la fase precontractual. Artería</t>
  </si>
  <si>
    <t xml:space="preserve">Actualizar el procedimiento de contratación incluyendo la metodología a utilizar para elaborar el análisis de mercado en los convenios de asociación (sondeo). (H)  </t>
  </si>
  <si>
    <t xml:space="preserve">Jefe Oficina Asesora Jurídica
</t>
  </si>
  <si>
    <t xml:space="preserve">Análisis de mercado </t>
  </si>
  <si>
    <t xml:space="preserve">Un procedimiento actualizado 
SI___ NO___ </t>
  </si>
  <si>
    <t xml:space="preserve">Orfeo 2-2021-28542 Inf Final Aud Reg Contraloria PAd 2020 16nov21
3.2.1.1.1.1 Hallazgo Administrativo por cuanto la Fundación Gilberto Alzate Avendaño - FUGA, no ejecutó para la vigencia 2020, la totalidad de la magnitud física y el presupuesto programados para la meta 1 del proyecto de inversión 1162 en la vigencia 2020. </t>
  </si>
  <si>
    <t>El procedimiento o lineamiento interno para estructurar los convenios de asociación en la entidad es confuso y no especifica la metodología a utilizar para elaborar el análisis del mercado.(sondeo del mercado). (CAUSA RAÍZ)</t>
  </si>
  <si>
    <t xml:space="preserve"> Falta de conocimiento de los equipos ejecutores de los proyectos de inversión sobre el alcance del cumplimiento de la meta del proyecto de inversión. Causa raíz</t>
  </si>
  <si>
    <t>Desarrollar mesas de trabajo al interior de la Subdirección Artística y Cultural, con el acompañamiento de la Oficina Asesora de Planeación, para definir programaciones y evidencias que dan cumplimiento de las metas</t>
  </si>
  <si>
    <t>Programaciones y evidencias de metas</t>
  </si>
  <si>
    <t xml:space="preserve">(Número de mesas de trabajo realizadas / número de mesas de trabajo programadas ) x 100
Programación: 2 </t>
  </si>
  <si>
    <t>Orfeo 2-2021-28542 Inf Final Aud Reg Contraloria PAd 2020 16nov21
3.2.1.1.2.1 Hallazgo Administrativo por incumplimiento de lo programado para la Meta No. 1 “Adquirir 46 Predios en donde se construirá́ el Proyecto Bronx Distrito Creativo” en el periodo 2020 para el Proyecto 7537 “Fortalecimiento de la Infraestructura Cultural del Bronx Distrito Creativo”. Y por no presentar reformulación de la cantidad programada en la meta para el año 2020.</t>
  </si>
  <si>
    <t>Planeación</t>
  </si>
  <si>
    <t xml:space="preserve">Por falta de conocimiento de los equipos ejecutores de los proyectos de inversión sobre el alcance del cumplimiento de las metas de inversión. Causa Raíz. </t>
  </si>
  <si>
    <t xml:space="preserve">Desarrollar mesas de trabajo con los equipos ejecutores de los proyectos de inversión, para definir programaciones y evidencias que dan cumplimiento de las metas
</t>
  </si>
  <si>
    <t>Luis Fernando Mejía
Jefe Oficina Asesora de Planeación</t>
  </si>
  <si>
    <t>(Número de mesas de trabajo realizadas / número de mesas de trabajo programadas ) x 100
Programación: 6 (1 por proyecto)</t>
  </si>
  <si>
    <t xml:space="preserve">Orfeo 2-2021-28542 Inf Final Aud Reg Contraloria PAd 2020 16nov21
3.3.1.2.1.1 Hallazgo Administrativo con presunta incidencia disciplinaria porque los rendimientos financieros obtenidos con recursos del Distrito, solo se consignaron once meses después en la Dirección Distrital de Tesorería, no se están consignando oportunamente dentro de los tres (3) días hábiles siguientes a la fecha de su liquidación. </t>
  </si>
  <si>
    <t>retrasos en el acceso a la información financiera generada por terceros. Causa raíz</t>
  </si>
  <si>
    <t xml:space="preserve">Desarrollar una mesa de trabajo entre la Fiducia-ERU y tesorería FUGA para acordar los  tiempos de entrega de información. </t>
  </si>
  <si>
    <t>Mesa de trabajo ERU</t>
  </si>
  <si>
    <t>Una mesa de trabajo con definición de tiempos de entrega 
SI__ NO__</t>
  </si>
  <si>
    <t xml:space="preserve">Orfeo 2-2021-28542 Inf Final Aud Reg Contraloria PAd 2020 16nov21
3.3.1.2.4.1 Hallazgo administrativo con presunta incidencia disciplinaria porque después de un año, la FUGA no ha legalizado el trámite de escrituración de diez predios del proyecto Bronx Distrito Creativo. </t>
  </si>
  <si>
    <t>Situaciones externas y ajenas relacionadas con el estado de cuenta de predios por concepto de impuestos prediales que impiden adelantar el trámite de escrituración. Causa Raíz</t>
  </si>
  <si>
    <t xml:space="preserve">Incluir en la matriz de riesgos de los convenios que genere la subdirección para el centro de Bogotá, las situaciones externas que puedan afectar su ejecución </t>
  </si>
  <si>
    <t>Matriz de riesgos convenios</t>
  </si>
  <si>
    <t>(Número de convenios con inclusión de situaciones externas en la matriz de riesgos realizados en el periodo / Número de convenios realizados en el periodo) x 100</t>
  </si>
  <si>
    <t>Orfeo 2-2021-28542 Inf Final Aud Reg Contraloria PAd 2020 16nov21
3.3.1.2.6.1 Hallazgo Administrativo con presunta incidencia disciplinaria, por las diferencias en saldos reportados con operaciones recíprocas por valor de $564.751.738 entre la Fundación Gilberto Alzate Avendaño-FUGA y las entidades relacionadas.
En las operaciones recíprocas no se ha efectuado permanentemente procesos de conciliación entre la Fundación Gilberto Alzate Avendaño - FUGA con las entidades distritales y nacionales, de manera oportuna, de tal forma que los Estados Financieros revelen información cierta y precisa, en los cortes trimestrales intermedios y a final de año, presentando diferencias por valor de $564.751.738</t>
  </si>
  <si>
    <t>Porque no se ha impartido una obligación de los convenios y/o contratos con otras entidades acerca del reporte de información completa  y oportuna a contabilidad</t>
  </si>
  <si>
    <t>Incluir en el manual de supervisión dentro del ítem ''Aspecto Contable y financiero de los supervisores''. Una obligación en la cual se establezca  que ''El supervisor deberá reportar al área de contabilidad  dentro de los primeros 5 días hábiles de cada mes el informe de ejecución mensual de los convenios en el formato GF-FT-08''</t>
  </si>
  <si>
    <t xml:space="preserve">Manual de supervisor </t>
  </si>
  <si>
    <t>Manual de supervisor actualizado  
SI__ NO__</t>
  </si>
  <si>
    <t>Oficina Asesora Juridica</t>
  </si>
  <si>
    <t xml:space="preserve">Oficina Asesora Juridica
y Subdirección de Gestión Corporativa
</t>
  </si>
  <si>
    <t xml:space="preserve">Jefe Oficina Asesora Jurídica  y 
María del Pilar Maya </t>
  </si>
  <si>
    <t>Jefe Oficina Asesora Jurídica
y Profesional Especializado de Contabilidad</t>
  </si>
  <si>
    <t>Orfeo 2-2021-28542 Inf Final Aud Reg Contraloria PAd 2020 16nov21
3.3.3.2.1 Hallazgo Administrativo por la falta de monitoreo, seguimiento, control efectivo al recaudo de ingresos apropiados durante la vigencia 2020.</t>
  </si>
  <si>
    <t>Se consideraba suficiente relacionar los cuadros con todos los movimientos sin detallar el  seguimiento a  la información de ingresos (CR)</t>
  </si>
  <si>
    <t xml:space="preserve">Realizar seguimiento y  monitoreo mensual  a los ingresos  en el marco del comité de seguimiento y control financiero (CSyCF), detallando el comportamiento de los mismos, para la toma de decisiones relacionadas con la estimación de ingresos </t>
  </si>
  <si>
    <t>Subdirección de Gestión Corporativa|</t>
  </si>
  <si>
    <t xml:space="preserve">Martha Lucía Cardona Visbal </t>
  </si>
  <si>
    <t xml:space="preserve">Seguimientos y monitoreo a los ingresos </t>
  </si>
  <si>
    <t>(# de Seguimientos y monitores detallados efectuados a los ingresos en el marco del (CSyCF)/# de comités de (CSyCF)  programados  en el periodo) x 100</t>
  </si>
  <si>
    <t>Orfeo 2-2021-28542 Inf Final Aud Reg Contraloria PAd 2020 16nov21
3.3.3.2.2 Hallazgo Administrativo, por la falta de inclusión de los rendimientos financieros y baja estimación en el recaudo de Ingresos No Tributarios en la proyección de recursos para la vigencia 2020.</t>
  </si>
  <si>
    <t xml:space="preserve">Orfeo 2-2021-28542 Inf Final Aud Reg Contraloria PAd 2020 16nov21
3.3.3.4.1 Hallazgo Administrativo, con presunta incidencia Disciplinaria, por el bajo giro presupuestal, en los proyectos de inversión No. 1162 del PD – BMPT y proyectos No. 7724, 7674, 7713, 7760, contenidos en el PD – UNCSAB XXI. </t>
  </si>
  <si>
    <t xml:space="preserve"> Existe un ejercicio global de programación periódica de compromisos pero no detallado por proyecto. Causa raíz.  </t>
  </si>
  <si>
    <t>Realizar seguimiento a la programación de compromisos presupuestales de forma mensual en un espacio que convoque el comité directivo.</t>
  </si>
  <si>
    <t>Seguimiento a programación de compromisos</t>
  </si>
  <si>
    <t>(Número de seguimientos ejecutados a la programación de compromisos presupuestales / Número de seguimientos planificados a la programación de compromisos presupuestales ) x 100%</t>
  </si>
  <si>
    <t>Orfeo 2-2021-28542 Inf Final Aud Reg Contraloria PAd 2020 16nov21
3.3.3.5.1 Hallazgo Administrativo, por no rendir el informe CBN – 1093 relacionado con “Informe de modificaciones al presupuesto de Ingresos, Gastos e Inversiones”, mediante el aplicativo de SIVICOF durante la vigencia 2020.</t>
  </si>
  <si>
    <t xml:space="preserve"> El control actual lo está aplicando el mismo profesional que elabora el informe , lo que ocasiona que se pierda la esencia del control. (CR)</t>
  </si>
  <si>
    <t>Ajustar el control existente dentro del procedimiento de Ejecución Presupuestal  de manera que el auxiliar administrativo del área financiera valide la existencia de los soportes al informe CBN 1093, antes de ser cargado y validado en el sistema SIVICOF</t>
  </si>
  <si>
    <t>Procedimiento de ejecución presupuestal</t>
  </si>
  <si>
    <t>Procedimiento de ejecución presupuestal actualizado 
SI__ NO___</t>
  </si>
  <si>
    <t>Orfeo 2-2021-28542 Inf Final Aud Reg Contraloria PAd 2020 16nov21
3.3.3.6.1 Hallazgo Administrativo con presunta incidencia disciplinaria, por la constitución de reservas presupuestales superior a los límites establecidos en la normatividad presupuestal.</t>
  </si>
  <si>
    <t xml:space="preserve"> No se tuvo previsto que esta situación generaría que se sobre pasara el tope permitido para la constitución de reservas  en los rubros funcionamiento (CR)</t>
  </si>
  <si>
    <t xml:space="preserve">Realizar una proyección de los compromisos de la vigencia que no se alcanzan a girar al 31 de diciembre de 2021, con el fin de establecer las acciones para no superar los topes establecidos de reservas de funcionamiento. </t>
  </si>
  <si>
    <t>Proyección de los compromisos</t>
  </si>
  <si>
    <t>Proyección de los compromisos realizada 
SI___NO___</t>
  </si>
  <si>
    <t>Orfeo 2-2021-28542 Inf Final Aud Reg Contraloria PAd 2020 16nov21
3.3.3.6.2 Hallazgo Administrativo, con presunta incidencia disciplinaria, por la gestión ineficaz en el pago de las reservas presupuestales durante el 2020, constituidas en la vigencia de 2019</t>
  </si>
  <si>
    <t>Porque no se hace seguimiento a las acciones para la liquidación de contratos con resevas. Causa Raiz</t>
  </si>
  <si>
    <t>Elaborar y ejecutar un plan de trabajo para liquidar los contratos en los cuales se constituyeron reservas presupuestales en 2020 y no se liquidaron en  2021.</t>
  </si>
  <si>
    <t>Plan de trabajo para liquidar los contratos</t>
  </si>
  <si>
    <t>Plan de trabajo elaborado y ejecutado
SI__NO__</t>
  </si>
  <si>
    <t>Orfeo 2-2021-28542 Inf Final Aud Reg Contraloria PAd 2020 16nov21
3.3.3.7.1 Hallazgo Administrativo por el aumento significativo de las cuentas por pagar y la falta de correctivos adecuados para su eficiente manejo.</t>
  </si>
  <si>
    <t>Se desconoce que exista un tope o porcentaje para la generación  de cuentas por pagar (CR)</t>
  </si>
  <si>
    <t>Realizar consulta a la Secretaría Distrital de Hacienda sobre la existencia de topes o porcentajes sobre la constitución de cuentas por pagar, para la toma de decisiones sobre la constitución de cuentas por pagar en la entidad.</t>
  </si>
  <si>
    <t>Concepto topes de cuentas por pagar</t>
  </si>
  <si>
    <t>Un concepto solicitado 
SI__NO__</t>
  </si>
  <si>
    <t>No se hace seguimiento a las acciones para la liquidación de contratos con pasivos exigibles. Causa Raiz</t>
  </si>
  <si>
    <t>Elaborar y ejecutar un plan de trabajo para liquidar los contratos con pasivos exigibles.</t>
  </si>
  <si>
    <t>Orfeo 2-2021-28542 Inf Final Aud Reg Contraloria PAd 2020 16nov21
3.3.3.9.1 Hallazgo Administrativo por ineficiencia en el pago o fenecimiento de saldos de pasivos exigibles no cancelados y/o fenecidos durante el 202</t>
  </si>
  <si>
    <t>Plan de trabajo pasivos exigibles.</t>
  </si>
  <si>
    <t>Cumplida - Inefectiva
REFORMULADA  CON HALLAZGO 3.1.1.4 Nro ACM  2021-24</t>
  </si>
  <si>
    <t>Realizar mesas de trabajo bimensuales con el fideicomitente con el fin de realizar verificación previa a la información presentada en el comité fiduciario, previa aprobación del beneficiario y que serán aprobadas en el marco del comité operativo del convenio.</t>
  </si>
  <si>
    <t xml:space="preserve">Mesas de trabajo fideicomitente </t>
  </si>
  <si>
    <t>(Número de mesas de trabajo realizadas / número de mesas de trabajo programadas ) x 100
Programación: 5</t>
  </si>
  <si>
    <t>2021-23 PMI</t>
  </si>
  <si>
    <t>2021-24 PMI</t>
  </si>
  <si>
    <t>2021-25 PMI</t>
  </si>
  <si>
    <t>2021-26 PMI</t>
  </si>
  <si>
    <t>2021-27 PMI</t>
  </si>
  <si>
    <t>2021-28 PMI</t>
  </si>
  <si>
    <t>2021-29 PMI</t>
  </si>
  <si>
    <t>2021-30 PMI</t>
  </si>
  <si>
    <t>2021-31 PMI</t>
  </si>
  <si>
    <t>2021-32 PMI</t>
  </si>
  <si>
    <t>2021-33 PMI</t>
  </si>
  <si>
    <t>2021-34 PMI</t>
  </si>
  <si>
    <t>2021-35 PMI</t>
  </si>
  <si>
    <t>2021-36 PMI</t>
  </si>
  <si>
    <t>2021-37 PMI</t>
  </si>
  <si>
    <t>2021-38 PMI</t>
  </si>
  <si>
    <t>2021-39 PMI</t>
  </si>
  <si>
    <t>2021-40 PMI</t>
  </si>
  <si>
    <t>2021-41 PMI</t>
  </si>
  <si>
    <t>2021-42 PMI</t>
  </si>
  <si>
    <t>2021-43 PMI</t>
  </si>
  <si>
    <t>2021-44 PMI</t>
  </si>
  <si>
    <t>\\192.168.0.34\plan operativo integral\OFICINA ASESORA DE PLANEACIÓN\Plan de Mejoramiento Institucional\ACM\2021-23 H 3.1.1.1 PMI-P\Evidencias</t>
  </si>
  <si>
    <t>Sin revisar CB</t>
  </si>
  <si>
    <t>\\192.168.0.34\plan operativo integral\SUB. GESTIÓN CORPORATIVA\2022\PMI\ACM 2021-40.1,
Orfeo 20212000109003 del 06-12-2021</t>
  </si>
  <si>
    <t>\\192.168.0.34\plan operativo integral\OFICINA ASESORA DE PLANEACIÓN\Plan de Mejoramiento Institucional\ACM\2021-25 H 3.1.1.4 PMI\Evidencias</t>
  </si>
  <si>
    <t xml:space="preserve">Medición Indicador </t>
  </si>
  <si>
    <t>SOSTENER LA GESTION EN EL PROCESO O LINEAMIENTO  SIG</t>
  </si>
  <si>
    <t>Acción Cumplida
(Seguimiento junio 2021)</t>
  </si>
  <si>
    <t>Durante el año 2021, luego de que se consolidaran todas las acciones concertadas con los diferentes grupos poblacionales, etarios y sociales , se realizaron modificaciones en los proyectos de inversión en donde se estaban incluyendo estas acciones concertadas.
Los proyectos a los cuales se les realizaron modificaciones relacionadas con la atención a grupos poblacionales son:
7674 - Desarrollo del Bronx Distrito Creativo
7664 - Transformación cultural de imaginarios.
7682 - Desarrollo y Fomento a Las Prácticas Artísticas y Culturales Para Dinamizar el Centro de Bogotá
7713 - Fortalecimiento del ecosistema de la economía cultural y creativa del centro de Bogotá.
Indicador
La información sobre estas acciones, en cada proyecto de inversión, se encuentra en el numeral 6. POBLACIÓN AFECTADA Y POBLACIÓN OBJETIVO.
Indicador :
(Cantidad de proyectos de inversión reformulados 4/ Total de proyectos de inversión con enfoque poblacional y territorial 4)</t>
  </si>
  <si>
    <t>\\192.168.0.34\plan operativo integral\OFICINA ASESORA DE PLANEACIÓN\Plan de Mejoramiento Institucional\ACM\2020-14 3.3.3.1.1.1\Evidencias</t>
  </si>
  <si>
    <t>Se verifica el Formato GS-FT-19 entrenamiento en puesto de trabajo  radicado 20212000041743 con la descripción de las actividades de entrenamiento en el puesto de trabajo  para el cargo profesional especializado responsable de la contabilidad realizadas en el mes de febrero de 2021.</t>
  </si>
  <si>
    <t>Se verifica en intranet  la publicación de la versión 1 de la guía  SECOP II – Publicación Cuentas de cobro e Informes de Supervisión, aprobada el 10 de noviembre de 2020</t>
  </si>
  <si>
    <t>declarada como inefectiva, reformulada para el hallazgo 3.1.1.4</t>
  </si>
  <si>
    <t>Se validan las evidencias presentadas y se verifica que en el formato de estudios previos se modificó la forma de pago para incluirla en la minuta de los contratos de prestación de servicios profesionales y de apoyo a la gestión.</t>
  </si>
  <si>
    <t xml:space="preserve">Acción Cumplida
</t>
  </si>
  <si>
    <t>Se encuentra en ejecución dentro de los tiempos establecidos</t>
  </si>
  <si>
    <t>Se verifica en intranet la publicación de la  guía de apoyo para la radicación y trámite de pagos sgda-orfeo v3 actualizada el 20 de enero de 2022, incluyendo la validación del cargue de información en SECOP II, a través de pantallazos.</t>
  </si>
  <si>
    <t>Se verifican los documentos ajustados de los  4 proyectos, numeral 6. POBLACIÓN AFECTADA Y POBLACIÓN OBJETIVO, actualizados en septiembre 2021 y  cuadro resumen (Resumen Concertación Poblaciones y Grupos FUGA 2021 V5 (26-10-2021)) de las  acciones concertadas con los diferentes grupos poblacionales, etarios y sociales: 
20211200081953_7674 Desarrollo del Bronx - V6 firmado (27-09-2021)
20211200081963_7664 Transformación cultural - V5 firmada (27-09-2021)
20211200082003_7713 Fortalecimiento ecosistema - V6 firmada (27-09-2021)
20211200085813_7682 Desarrollo y fomento a las prácticas artísticas -V6 firmada 27-09-21
Soportes en servidor OAP</t>
  </si>
  <si>
    <t>\\192.168.0.34\plan operativo integral\OFICINA ASESORA DE PLANEACIÓN\Plan de Mejoramiento Institucional\ACM\2020-15 3.3.3.1.2.1.1\Evidencias</t>
  </si>
  <si>
    <t>\\192.168.0.34\plan operativo integral\OFICINA ASESORA DE PLANEACIÓN\Plan de Mejoramiento Institucional\ACM\2020-12 3.2.2.1\Evidencias</t>
  </si>
  <si>
    <t>Se realizó la actualización del GF-PD-04 procedimiento Gestión de Ingresos con versión 3 del 31aago2021, en la Política de operación10 ‘Para la proyección de ingresos propios insumo del anteproyecto de la siguiente vigencia, las áreas generadoras de ingreso deben tener en cuenta los lineamientos y formatos establecidos en el procedimiento GF-PD-10 - Formulación del anteproyecto de presupuesto de la entidad , en el cual se encuentran definidos parámetros para dicha proyección.’
A través de la  implementación de la mencionada política de operación se buscó el fortalecimiento de la proyección de ingresos propios de la entidad, y se articuló la gestión con el gf-pd-10_procedimiento _formulacion_del_anteproyecto de presupuesto con v2 del 31082021; el cual contempla la ruta para realizar proyecciones basadas en datos y comportamientos históricos, apoyado en formatos debidamente formalizados y  a su vez permiten documentar información sólida  y  complementaria para el  procedimiento de Gestión de ingresos , el cual materializa las acciones para el manejo de los recursos financieros de la FUGA
La socialización del Procedimiento, políticas y directrices del proceso de gestión financiera, incluido el Procedimiento de Ingresos y  Procedimiento de Anteproyecto de Presupuesto,  se realizo en el marco de reuniones virtuales del equipo de financiera, con la participación de la tesorera, como consta en acta Orfeo 20212400081243 Acta de Socialización de Documentos del Proceso Gestión Financiera 10sep21 y listado de asistencia; igualmente se realizó la divulgación el Boletín institucional adjunto.
De otro lado para el ejercicio de construcción y consolidación del anteproyecto de presupuesto 2022  se implementó el formato creado para la proyección de los ingresos, dicho formato fue socializado en este contexto con los actores de las unidades de gestión generadoras de ingreso. Ver correo adjunto</t>
  </si>
  <si>
    <t>Se verifica  gf-pd-04_gestion_de_ingresos_v3_31082021 (1).pdf  Política de Operación No. 10 y su articulación con el gf-pd-10_proced_formulacion_del_antep_ppto_fuga_v2_31082021, mas el formato_de_proyeccion_de_ingresos_v1_29072021
Sobre la socialización se verifica Orfeo 20212400081243_Acta socializac Doc Proceso financiero 10sep21  más  listado de asistencia, observando contenidos sobre los procesos ajustados , así como la  divulgación de los cambios realizados al Proceso de Gestión Financiera, mediante boletín institucional del 8oct21
Soportes en servidor OAP</t>
  </si>
  <si>
    <t xml:space="preserve">Adicional a las actas de comités primarios presentadas  en junio 2021, se envían las actas de julio, agosto y adicionalmente las de octubre y diciembre  de comités primarios  de  la Subdirección de Gestión Corporativa,  donde se da continuidad al control  y se analizan   los saldos disponibles no comprometidos  en los rubros de adquisición de bienes y gastos de funcionamiento , para determinar la pertinencia de efectuar ajustes presupuestales. 
</t>
  </si>
  <si>
    <t>Se verificaron las actas de comités primarios  posteriores a las entregadas por el proceso en junio, y se verifican contenidos en las siguientes; 
- 20212000068133 Acta Com Primario SGC 22jul21
20212000082393 Acta  Com Primario SGC 27ag21
Si bien la actividad finalizada en septiembre, el proceso presenta la continuidad en la gestión con las siguientes actas
20212000098483 Acta Com Primario SGC 28oct21
20212000109003 Acta Com Primario SGC 3dic21</t>
  </si>
  <si>
    <t>Se verifica la actualización los proyectos 7674 - Desarrollo del Bronx Distrito Creativo,  7664 - Transformación cultural de imaginarios.
7682 - Desarrollo y Fomento a Las Prácticas Artísticas y Culturales Para Dinamizar el Centro de Bogotá y 7713 - Fortalecimiento del ecosistema de la economía cultural y creativa del centro de Bogotá proyectando las ofertas dirigidas a grupos poblacionales y territorios.</t>
  </si>
  <si>
    <t>Se verifica el procedimiento GF-PD-04 gestión de ingresos V3 actualizada el 31 de agosto de 2021 que incluye la política de operación relacionada con ingresos propios en el anteproyecto de presupuesto</t>
  </si>
  <si>
    <t>Se verificaron las actas de comités primarios de febrero, marzo, mayo, julio, agosto, octubre y diciembre  de la Subdirección de Gestión Corporativa donde se analizan  los saldos disponibles no comprometidos.</t>
  </si>
  <si>
    <t>Se publicó la versión 14 del Manual de Contratación actualizando la sección 5.3 Etapa Precontractual (Planeación Contractual), incluyendo Notas 1 y 2 señalando la buena practica que cuándo el objeto de la contratación contemple la gestión de predios, relacionada con compra, venta o demolición, se deberá presentar como anexo al estudio previo, un listado claro en cuanto al número de inmuebles, que delimite acciones, cantidades costos.</t>
  </si>
  <si>
    <t>https://intranet.fuga.gov.co/sites/default/files/gj-mn-01_manual_de_contratacion_v14_30032022.pdf</t>
  </si>
  <si>
    <t>https://intranet.fuga.gov.co/sites/default/files/gj-pd-01_procedimiento_contractual_v10_14032022.pdf</t>
  </si>
  <si>
    <t>Acta de reunión Planeación estratégica SAC 08 de febrero de 2022 Radicado ORFEO 20223000027423 
Acta Reunión de Socialización de Seguimiento a Proyectos de Inversión 2022 - OAP Radicado ORFEO 20221200032813
DRIVE https://docs.google.com/spreadsheets/d/1ogNWThuflIDd23xpzJFUay7xpiybg1Vc/edit#gid=1677384680</t>
  </si>
  <si>
    <t>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t>
  </si>
  <si>
    <t>DRIVE https://docs.google.com/spreadsheets/d/1ogNWThuflIDd23xpzJFUay7xpiybg1Vc/edit#gid=1677384680</t>
  </si>
  <si>
    <t>Se verifica gj-mn-01_manual_de_contratacion_v14_30032022, Numeral  5.3 Etapa Precontractual (Planeación Contractual), inclusión Notas 1 y 2,  relacionadas con la  descripción de las formulas a aplicar  para la determinación de valores para demoliciones para convenios cuando su alcance, obligaciones u objeto contemplen dicha actividad  
Soportes en servidor OAp (\\192.168.0.34\plan operativo integral\OFICINA ASESORA DE PLANEACIÓN\Plan de Mejoramiento Institucional\ACM\2021-30 H 3.1.3.5 PMI\Evidencias)</t>
  </si>
  <si>
    <t xml:space="preserve">El 28 de marzo se llevó a cabo la reunión, en la cual se recordaron los bienes y/o servicios derivados de la ponderación de calidad del contrato FUGA-148 -2021, se aclararon dudas y se decidió implementar 2 puntos de control: el primero es incluir en el DRIVE de "Planeación Estratégica SAC" la ficha técnica de los ítems del contrato resaltando los que incluyen ofrecimientos y al lado cuales son y el segundo, incluir en la orden de servicio una casilla q indique si el ítem solicitado tiene o no ofrecimientos y el tercero.
</t>
  </si>
  <si>
    <t xml:space="preserve">Se valida en intranet el procedimiento  GJ-PD-01   Gestión Contractual  v6 en el que si evidencia la inclusión de la actividad 3  relacionada con el aval financiera en la versión 5 </t>
  </si>
  <si>
    <t xml:space="preserve">Se valida en intranet el procedimiento  GJ-PD-01   Gestión Contractual  v6 en el que si evidencia la inclusión de la nota  en la actividad 2  relacionada con el avalúos comerciales  en la versión 5 </t>
  </si>
  <si>
    <t xml:space="preserve">Se v verifican las versiones actualizadas de la documentación:
GJ-MN-01 Manual de Contratación  V 12 25/03/2021
GJ-MN-02 Manual supervisión e interventoría V 1 25/03/2021 
El 11 de junio se realizó socialización de los cambios en los documentos. </t>
  </si>
  <si>
    <t xml:space="preserve">Se verificó el formato de estudios previos actualizado el 13 de noviembre de 2020 en intranet, se observa la inclusión en la clausula de forma de pago aclaraciones sobre el pago en el último mes de la vigencia. </t>
  </si>
  <si>
    <t>Se valida el  procedimiento GF-PD-V5 del 25 de febrero de 2021  Ejecución presupuestal, se incluye en la actividad  6  punto control 2  que relaciona  la presentación de  las notas explicativas de las modificaciones presupuestales que se realicen y anexar los actos administrativos que modifiquen el presupuesto de la entidad.</t>
  </si>
  <si>
    <t xml:space="preserve">Con el fin de ajustar las formas de pago en las minutas de los contratos de prestación de servicios profesionales y de apoyo a la gestión a suscribir,  se realizo reunión el  24nov2021, donde se concertaron los cambios en los formatos del sistema de gestión, relacionados a continuación:
- gj-ft-10_informe_de_actividades_del_contratista_v7_13122021  ( Se agrega una nota donde se evidencie el valor a cobrar por el periodo correspondiente)
- GJ-FT-13 Estudios previos tipo presta. Ser y-o apoyo a la gestión V17,13122021, se agregaron los cambios en el numeral 2.9. FORMA DE PAGO
Se presentan minutas elaboradas con los  cambios en la forma de pago (FUGA-106-2022 ANDRÉS GACHA V2 ; FUGA-108-2022 MINUTA CONTRATO - JOHAN ANDRES CORTES.  
</t>
  </si>
  <si>
    <t>Se verifican los formatos ajustados en el SIG (GJ-FT-13 Estudios previos tipo presta. Ser y-o apoyo a la gestión V17,13122021), y la muestra de correos sobre las minutas suscritas en ene2022
Soportes en servidor OAP (\\192.168.0.34\plan operativo integral\OFICINA ASESORA DE PLANEACIÓN\Plan de Mejoramiento Institucional\ACM\2021-23 H 3.1.1.1 PMI-P\Evidencias)</t>
  </si>
  <si>
    <t>Se realizó la actualización de la guía de apoyo para la radicación y trámite de pagos sgda-orfeo v3 28012022, incluyendo en el numeral 5.1.15  el lineamiento de inclusión de 'pantallazos' en donde evidencie que el contratista cargó en el SECOP II su informe, planilla de Seguridad social y evidencias de la gestión realizada en el periodo, de la misma manera se incluye el mismo lineamiento en el numeral 5.2.15  para el caso de los documentos de supervisión, de otro lado en la ETAPA 2 'REVISIÓN DE DOCUMENTACIÓN ' de la guía se incluye la validación que ejerce el proceso de gestión documental al respecto (Ver también numeral 5,3,1), la guía fue actualizada en el SIG el 28 de enero de2022, Ver intranet en https://intranet.fuga.gov.co/sites/default/files/gd-gu-01_guia_de_apoyo_para_la_radicacion_y_tramite_de_pagos_en_el_sgdea-orfeo_v3_28012022_compressed.pdf</t>
  </si>
  <si>
    <t>Se verifican los formatos ajustados en el SIG (gd-gu -01_guia_de_apoyo_para_la_radicacion_y_tramite_de_pagos_en_el_sgdea-orfeo_v3_28012022_compressed (1)) y los cambios en los numerales  5.1.15, 5.2.15, 5.3.1 sobre los  cargues del contratista en Orfeo y secop sobre, los controles del supervisor, y gestión documental en el cargue de los pagos y el expediente contractual
Soportes en servidor OAP (\\192.168.0.34\plan operativo integral\OFICINA ASESORA DE PLANEACIÓN\Plan de Mejoramiento Institucional\ACM\2021-25 H 3.1.1.4 PMI\Evidencias)</t>
  </si>
  <si>
    <t xml:space="preserve">Acta de reunión Radicado ORFEO 20223000036783 donde esta incluida la presentación realizada
DRIVE https://docs.google.com/spreadsheets/d/1ogNWThuflIDd23xpzJFUay7xpiybg1Vc/edit#gid=1677384680
</t>
  </si>
  <si>
    <t>Integrantes Comité Directivo.  Suscrito  con firma del Representante Legal, y presentado en plataforma SIVICOF Contraloria de Bogotá</t>
  </si>
  <si>
    <t>El 28 de febrero de 2022 se elevó consulta a la Secretaría Distrital de Hacienda sobre la existencia de topes o porcentajes sobre la constitución de cuentas por pagar, sobre ello se recibió respuesta por parte de este ente, se anexan solicitud y respuesta con anexo</t>
  </si>
  <si>
    <t>https://drive.google.com/drive/u/1/folders/1WjNao40hpWsqsS1oTbMRfuoQyzcjSaSg</t>
  </si>
  <si>
    <t>Se publicó el día 14-03-2022 la versión No. 10 del Procedimiento de Contratación incluyendo la política de operación No. 25 señalando que para los procesos competitivos adelantados bajo lo establecido en el Decreto 092-2017 (Convenios de Asociación- Contratos de Colaboración) el área solicitante deberá adelantar un sondeo (estudio de mercado / análisis del sector) teniendo en cuenta los aspectos allí indicados</t>
  </si>
  <si>
    <t>https://drive.google.com/drive/u/1/folders/1R70mfAXCtydW8IoSKraR3Ohtc76HHkC8
https://intranet.fuga.gov.co/sites/default/files/gj-mn-02_manual_de_supervision_e_interventoria_v322122021.pdf</t>
  </si>
  <si>
    <t>Se actualizó el Manual de supervisión así: Se incluyó en el ítem 4.2.4 Aspecto Contable y financiero de los supervisores. La obligación de Reportar al área de Contabilidad dentro de los primeros 5 días hábiles de cada mes el informe de ejecución mensual de los convenios en el formato GF-FT-08., dicha actualización se realizó el 22/12/2021, se anexa manual</t>
  </si>
  <si>
    <t>Se verifica Orfeo 20222000004051 Solicitud de concepto a SHD 28feb22 y respuesta de la SDH del 10mar2022 en donde indica que la Oficina Gestión de Pagos de la Dirección Distrital de Tesorería  ,  no tiene establecido un tope o porcentaje máximo para la constitución y radicación de las cuentas por pagar en poder del Tesorero al cierre del año. Adjuntan circular de 2021
Soportes en servidor OAP (\\192.168.0.34\plan operativo integral\OFICINA ASESORA DE PLANEACIÓN\Plan de Mejoramiento Institucional\ACM\2021-43 H 3.3.3.7.1 PMI-P\Evidencias)</t>
  </si>
  <si>
    <t xml:space="preserve">Revisión Oap 
</t>
  </si>
  <si>
    <t xml:space="preserve">Citación mesa de trabajo 06 de diciembre de 2021. Acta de reunión mesa realizada el día 06 de diciembre. . </t>
  </si>
  <si>
    <t>Seguimiento a  junio 2022</t>
  </si>
  <si>
    <t>Seguimiento a junio 2022</t>
  </si>
  <si>
    <t xml:space="preserve">El 08 de febrero se llevó a cabo la reunión de Planeación estratégica SAC donde se explicó las Metas Plan de Desarrollo a cargo de la SAC y las magnitudes de las metas Proyecto de Inversión para la actual vigencia, la presentación se realizó con base en el DRIVE de "Planeación Estratégica SAC" donde se aloja la información de las actividades proyectadas con el equipo de la Subdirección para el cumplimiento de dichas metas y las evidencias que soportan dicha ejecución.
Así mismo, el 03 de marzo la Oficina Asesora de Planeación llevó a cabo la reunión  de socialización de lineamientos para los informes de gestión, donde se retroalimentaron las recomendaciones para los reportes de metas y las indicaciones de diligenciamiento y evidencias de estos.
</t>
  </si>
  <si>
    <t xml:space="preserve">Se verifica (20223000036783_ACTA DE REUNION -PMejoramientoSAC 28mar2022 ); (presentación operador logístico); y (Punto Control - Planeación Estratégica SAC 2022) Hoja" Ficha técnica licitación" , el último resultado de los compromisos suscritos en el marco de la reunión con el equipo de trabajo (supervisor, apoyos de supervisión, apoyos administrativos, técnicos, jurídicos y financieros)  que permite registrar la  verificación de los bienes y/o servicios derivados de la ponderación de calidad de los procesos de contratación vigente  de la subdirección artística y cultural .  A la fecha no reporta medición del indicador asociado a la acción correctiva
Soportes en servidor OAP (\\192.168.0.34\plan operativo integral\OFICINA ASESORA DE PLANEACIÓN\Plan de Mejoramiento Institucional\ACM\2021-29 H 3.1.3.4 PMI\Evidencias) </t>
  </si>
  <si>
    <t>Se verifican 2 reuniones: 
- (acta reunión planeación estratégica SAC 8feb22)con  la Presentación del presupuesto por metas de la Subdirección y la  Presentación y ajuste de las actividades para el cumplimiento de cada una de las metas de la Subdirección en la vigencia 2022 y se genera el compromiso para programar reunión con OAP sobre la  socialización de los formatos de reporte de metas, así como para aclarar dudas respecto a las evidencias que soporten la ejecución de cada una de las metas.
- (acta reunión Lineamientos Inf gestión OAP 3mar22) donde la OAP emitió lineamientos sobre el proceso de seguimiento a proyectos de inversión para la vigencia 2022 para la Subdirección artística y Cultural y la Subdirección centro 
Soportes en servidor OAp (\\192.168.0.34\plan operativo integral\OFICINA ASESORA DE PLANEACIÓN\Plan de Mejoramiento Institucional\ACM\2021-32 H 3.2.1.1.1.1 PMI\Evidencias)</t>
  </si>
  <si>
    <t>Se verifica:
-Instrumento seguimiento liquidaciones Reservas y Pasivos SAC  
Soportes en servidor OAP a abr2022 (\\192.168.0.34\plan operativo integral\OFICINA ASESORA DE PLANEACIÓN\Plan de Mejoramiento Institucional\ACM\2021-42 H 3.3.3.6.2 PMI\Evidencias)</t>
  </si>
  <si>
    <t xml:space="preserve">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
</t>
  </si>
  <si>
    <t xml:space="preserve">Se verifica Instrumento seguimiento liquidaciones Reservas y Pasivos SAC (2).
Soportes en servidor OAP a abr2022 (\\192.168.0.34\plan operativo integral\OFICINA ASESORA DE PLANEACIÓN\Plan de Mejoramiento Institucional\ACM\2021-44 H 3.3.3.9.1 PMI\Evidencias)
</t>
  </si>
  <si>
    <t>El día 24 de febrero se llevó a cabo mesa de trabajo inicial para revisar los conceptos y normatividad relacionada, que permita definir la  acción a seguir, respecto  al IVA pagado.  El pasado 23 de mayo se remitió a ERUoficio 2022400001083 solicitando información sobre las actuaciones frente al IVA. 
Adicionalmente, en sesión de comité operativo N° 44, desarrollada el 27 de mayo, se reiteró la solicitud de información, quedando como compromiso la remisión por parte de ERU del concepto antes del 30 de junio de 2022.</t>
  </si>
  <si>
    <t>Pantallazo citación reunión 24 de febrero de 2022.  Acta de reunión mesa de trabajo 24 de febrero. 
Citación, presentación y pantallazo de la sesión del comité operativo N° 44 del 27 de mayo.
Oficio 20224000010831 remitido a ERU</t>
  </si>
  <si>
    <t xml:space="preserve">Se verifica: 
- Citación y Acta de reunión Mesa  de trabajo 8 feb 2022 (SGDP) , se observa que no esta formalizada ya que  no registra radicado ni firmas
-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Institucional\ACM\2021-27 H 3.1.3.2 PMI\Evidencias) </t>
  </si>
  <si>
    <t>Avances parciales, se validaran los productos terminados  posteriores a la fecha de vencimiento
Se recomienda gestionar con oportunidad las acciones y  formalizar oportunamente las actas suscritas   con las firmas correspondientes, para que el soporte cuenta con plena validez y respalde integramente la gestión realizada</t>
  </si>
  <si>
    <t xml:space="preserve">Citación pre-comité 21 de febrero. Remisión de documentos y ajustes solicitados por el beneficiario 22 de febrero. Comité. 23 de febrero de 2022. Observaciones 22 de marzo; 
Invitación y pantallazo de la sesión del 04 de mayo.
Correo de envío por parte de ERU de las presentaciones de Comité Fiduciario sobre los reportes de abril y mayo, incluidos los soportes.  </t>
  </si>
  <si>
    <t>Se vienen adelantando mesas de trabajo previas a la realización del Comité Fiduciaria, con el acompañamiento del  Fideicomitente, para que FUGA en calidad de beneficiario del fideicomiso pueda revisar y validar en forma previa, la información que se presenta en el Comité Fiduciarios. 
Al respecto se  realizó el 04 de mayo sesión con ERU para la revisión de la información fiduciaria, en el marco del informe al convenio 072. 
Adicionalmente, fueron recibidas por correo  las presentaciones del comité fiduciario para su revisión por parte de FUGA de los informes de abril y mayo.</t>
  </si>
  <si>
    <t>Avances parciales, se validaran los productos terminados  en próximo periodo
Se recomienda soportar y organizar adecuadamente las mesas de trabajo realizadas, con soportes  formales y/o claros que den cuenta de  la cantidad de mesas de trabajo, los asistentes  y temas tratados,  ya que  si bien programaron mesas de trabajo "bimensuales"  el area refiere cualitativamente (1) mesa de trabajo del 4may2022; sin embargo, remiten soportes de  informacion cruzada en  correos de febrero a mayo; por lo tanto , no  fue posible concluir cuantas  mesas de trabajo se realizaron con el fideicomitente a la fecha.</t>
  </si>
  <si>
    <t xml:space="preserve">Se realizó mesa de trabajo  con la fiducia, de a 06 de diciembre de 2021, donde se acordaron los tiempos de entrega de información. con el fin de establecer un cronograma de trabajo para el traslado de los rendimientos financieros del convenio 164. </t>
  </si>
  <si>
    <t>Se verifica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Institucional\ACM\2021-34 H 3.3.1.2.1.1 PMI\Evidencias)</t>
  </si>
  <si>
    <t>Si bien ya finalziaron los términos de la actividad, se recomienda formalizar oportunamente las actas suscritas   con las firmas correspondientes, para que el soporte cuenta con plena validez y respalde integramente la gestión realizada</t>
  </si>
  <si>
    <t xml:space="preserve">Al corte del 07 de junio no se han suscrito convenios por parte de la Subdirección para la gestión del Centro. </t>
  </si>
  <si>
    <t>Ver radicado de Orfeo , Radicado:20222000004101;  20222000007361  
https://drive.google.com/drive/u/1/folders/15t28PnxqRw7KfUx4NjMktx9atMhbjoHd</t>
  </si>
  <si>
    <t xml:space="preserve">En el marco del comité de seguimiento y control financiero se realiza el seguimiento a los ingresos, el comité del mes de enero se celebró el 26/01/2022, el comité del mes de febrero se realizó el23 de febrero, marzo 29, Abril 27, mayo 25
Ver Actas en  drive https://drive.google.com/drive/u/1/folders/1MLj1LbO22MOXSXfZFzjtOrANJjSQhcg2
</t>
  </si>
  <si>
    <t>https://drive.google.com/drive/u/1/folders/1TrG6gMqXJ_QYzKmrWQ-gmudxy7ITDH__</t>
  </si>
  <si>
    <t xml:space="preserve">Avances parciales, se validaran los productos terminados  posterior a fecha de vencimiento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</si>
  <si>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 \\192.168.0.34\plan operativo integral\OFICINA ASESORA DE PLANEACIÓN\Plan de Mejoramiento Institucional\ACM\2021-37 H 3.3.3.2.1 PMI\Evidencias)</t>
  </si>
  <si>
    <t xml:space="preserve">En el marco del comité de seguimiento y control financiero se realiza el seguimiento a los ingresos, el comité del mes de enero se celebró el 26/01/2022,el comité del mes de febrero se realizó el23 de febrero, marzo 29, Abril 27, mayo 25
Ver Actas enero febrero y sus anexos en el drive https://drive.google.com/drive/u/1/folders/1MLj1LbO22MOXSXfZFzjtOrANJjSQhcg2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</si>
  <si>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(\\192.168.0.34\plan operativo integral\OFICINA ASESORA DE PLANEACIÓN\Plan de Mejoramiento Institucional\ACM\2021-38 H 3.3.3.2.2 PMI\Evidencias)</t>
  </si>
  <si>
    <t xml:space="preserve">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t>
  </si>
  <si>
    <t>https://intranet.fuga.gov.co/sites/default/files/gf-pd-03_procedimiento_ejecucion_presupuestal_v8_18042022.pdf</t>
  </si>
  <si>
    <t>Se verifica /gf-pd-03_procedimiento_ejecucion_presupuestal_v8_18042022.pdf  con el ajuste del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Soporte en servidor OAP (\\192.168.0.34\plan operativo integral\OFICINA ASESORA DE PLANEACIÓN\Plan de Mejoramiento Institucional\ACM\2021-40 H 3.3.3.5.1 PMI\Evidencias)</t>
  </si>
  <si>
    <t xml:space="preserve">NA
</t>
  </si>
  <si>
    <t>Se verifica gj-pd-01_procedimiento_contractual_v10_14032022, con la política de operación No. 25 relacionada con la metodología a utilizar para elaborar el análisis de mercado en los convenios de asociación, entre otros .
Soportes  en servidor OAP ( \\192.168.0.34\plan operativo integral\OFICINA ASESORA DE PLANEACIÓN\Plan de Mejoramiento Institucional\ACM\2021-31 H 3.1.3.6 PMI-P\Evidencias)</t>
  </si>
  <si>
    <t>Se verifica gj-mn-02_manual_de_supervision_e_interventoria_v322122021, numeral  4.2.4 Aspecto Contable y financiero de los supervisores con la  obligación de Reportar al área de Contabilidad dentro de los primeros 5 días hábiles de cada mes el informe de ejecución mensual de los convenios en el formato GF-FT-08'
Soporte en servidor OAP ( \\192.168.0.34\plan operativo integral\OFICINA ASESORA DE PLANEACIÓN\Plan de Mejoramiento Institucional\ACM\2021-36 H 3.3.1.2.6.1 PMI\Evidencias)</t>
  </si>
  <si>
    <t xml:space="preserve">Si bien la OAP refiere avances en la gestión realizada  con corte a junio   presentando el reporte de 3 seguimientos mensuales, se recomienda verificar la meta definida, ya que plantearon 7 seguimientos mensuales. Lo anterior con el fin de  evitar posibles incumplimientos, dado que restan 4 seguimientos mensuales con fecha de finalización a julio 2022
</t>
  </si>
  <si>
    <t xml:space="preserve">Se realizó solicitud de concepto a la SHD sobre la validez del reporte que genera SAP como orden de pago y se solicitó aclaración sobre cuál sería el documento válido como orden de pago o si los documentos mencionados no cuentan con validez para tal efecto, se solicitó indicar si SAP cuenta con la funcionalidad para poder generar dicho documento.  
El 30 de marzo se recibió respuesta por parte de la SHD, se adjuntan las dos comunicaciones al Drive 
Teniendo en cuenta las respuesta emitida por la SHD se elevó la misma consulta a la Secretaría Jurídica Distrital (Orfeo 20222000007361 ), sobre el cual se recibe respuesta de dicha entidad </t>
  </si>
  <si>
    <t xml:space="preserve">Se verifica Orfeo 20222000004101 enviado a SDH el 28feb22  y rta recibida de la SDH del 28mar22  sobre la validez del reporte que genera SAP como orden de pago, confirmaron gestión dentro de tiempos programados; no obstante la gestión continua su curso con diferentes direccionamientos de las entidades distritales, como se observa en Orfeo 20222000007361  enviado a la Secretaria Jurídica Distrital el 6abr , y rta sobre el concepto del  22abr22 el cual traslada la consulta a la Secretaria jurídica de la Secretaria de Hacienda Distrital 
soportes en servidor (\\192.168.0.34\plan operativo integral\OFICINA ASESORA DE PLANEACIÓN\Plan de Mejoramiento Institucional\ACM\2021-24 H 3.1.1.2 PMI-P\Evidencias)
</t>
  </si>
  <si>
    <t>Se verifican los siguientes documentos:
-  Citación y ACTA reunión SEGUIM MANEJO  IVA CONTRATOS DE OBRA 24feb22 (sin formalización , no registra radicado ni firmas); 
- Orfeo 20224000000831 Oficio ERU sobre IVA 23may22
- Soportes Citación Comité Operativo 44  (Agendamiento, PPT, y grabación reunión)
Soportes en servidor OAP ( \\192.168.0.34\plan operativo integral\OFICINA ASESORA DE PLANEACIÓN\Plan de Mejoramiento Institucional\ACM\2021-26 H 3.1.3.1 PMI\Evidencias)</t>
  </si>
  <si>
    <t xml:space="preserve">El 6 de diciembre de 2021,  se realizo mesa de trabajo con la ERY, donde se acordó cronograma  aprobado por Alianza, ERU y FUGA. De la siguiente manera:
Día 2 del mes, Alianza remite la información de los rendimientos junto con los extractos a la ERU y la FUGA
Día 3 del mes, La FUGA revisa la información, diligencia los formatos y los remite a Hacienda Distrital, una vez Hacienda Distrital los regresa con el código de barras, se envían a alianza y ERU.
Día 4 del mes, Alianza efectúa los tramites tendientes a la transferencia para pago de los rendimientos financieros y remite la constancia a la FUGA .
El 8feb22  se adelantó mesa de trabajo para definir los  Términos para remitir informes de ejecución por parte de ERU. Adicionalmente, en cada Comité Operativo se adelantan  controles para determinar los avances en la entrega de informes. Se espera a 30jun22 contar con   plan de trabajo re-diseñado. </t>
  </si>
  <si>
    <t xml:space="preserve">Pantallazo citación reunión 08 de febrero de 2022. Acta de reunión Mesa de trabajo realizada el 08 de febrero de 2022. Acta de Comité Operativo No. 41 que establece controles respecto a la entrega de informes.  </t>
  </si>
  <si>
    <t>Se verifican algunas citaciones y correos electrónicos con  información cruzada entre 21,22,23 feb ; 22mar, y 4may2022; sin embargo, con la información enviada, no es posible inferir cuantas mesas de trabajo se han realizado con el fideicomitente, ya que no se soportan en documentos formales y/o claros que den cuenta de los asistentes  y temas tratados.
Soportes en servidor OAp (\\192.168.0.34\plan operativo integral\OFICINA ASESORA DE PLANEACIÓN\Plan de Mejoramiento Institucional\ACM\2021-28 H 3.1.3.3 PMI\Evidencias)</t>
  </si>
  <si>
    <t>Se verifican agendamientos a reuniones de trabajo realizadas  así:
la 1a. el 9dic21 con la Sub Centro , soporte de la revisión de las  metas de 3 proyectos de inversión a cargo de esta área: 7664, 7674 y 7713. 
la 2a. del 14mar21, con SubCorporativa soporte de la revisión del  proyecto 7760, 
la 3a. del 3mar22 con las  tres subdirecciones donde se emitieron lineamientos sobre informes de gestión  de los proyectos de inversión. 
la 4a. del 15feb22 en Orfeo: 20221200026303 Memoria Taller Planeación Retos FUGA 2022 - Febrero 15 de 2022 realizado  con los Subdirectores y Subdirectoras y sus equipos, donde se realizó un ejercicio de Planeación Táctica, para  establecer los hitos más importantes de la vigencia, su relación con las metas de los proyectos de inversión y también para listar las actividades que cada área debe realizar para cumplirlos. 
Lo anterior soporta los avances a abril sobre las mesas de trabajo con los equipos ejecutores de los proyectos de inversión, para definir programaciones y evidencias que dan cumplimiento de las metas de 4 proyectos sobre un total de 6 programados 
Soportes servidor OAP (\\192.168.0.34\plan operativo integral\OFICINA ASESORA DE PLANEACIÓN\Plan de Mejoramiento Institucional\ACM\2021-33 H 3.2.1.1.2.1 PMI\Evidencias)</t>
  </si>
  <si>
    <t xml:space="preserve">El proceso refiere que no se han suscrito convenios a la fecha </t>
  </si>
  <si>
    <t xml:space="preserve">En los meses correspondientes a  enero 2022 y febrero 2022 se surtió el proceso de programación de inversión mensualizado por proyectos relacionado con compromisos, giros y reservas presupuestales. 
En este sentido, se  solicitó a las unidades ordenadoras del gasto la  identificación de sus compromisos a lo largo de la vigencia para validación respectiva  por la dirección y la OAP para remisión a la SCRD, según el requerimiento. 
Así las cosas, con corte a junio 10, se han realizado 3 seguimientos con base en el ejercicio que las áreas plantearon, el cual se presentaron en el marco del comité directivo.  
Se presentan actas del comité directivo de los meses de marzo y abril. El acta del mes de mayo se encuentra en proceso de elaboración, pero se adjunta la PPT y citación del de esa fecha. </t>
  </si>
  <si>
    <t xml:space="preserve">Actas del Comité Directivo de los meses de marzo y abril, radicados ORFEO No. 20221200039513, 20221000052893, el acta del mes de mayo se encuentra en proceso de elaboración (se anexa ppt y citación). 
\\192.168.0.34\plan operativo integral\OFICINA ASESORA DE PLANEACIÓN\Gestor SIG OAP 1a línea
</t>
  </si>
  <si>
    <t>Se verifican  soportes de seguimiento a la  programación de compromisos presupuestales  presentados en comité de dirección.:
-  Orfeo 20221200039513 Acta Comité Dirección 28feb22 (Núm.  5. Ejecución presupuestal ) ;
-  Orfeo 20221000052893 Acta Comité Directivo 27abr22 (Núm. 8. Ejecución presupuestal ); 
- Agendamiento y PPT Comité Dirección 17may22 (Núm. 4. Ejecución presupuestal);
Así mismo el área presenta soportes de programación de inversión mensualizado realizados en ene y feb 2022
Soportes ubicados en servidor OAP   (\\\192.168.0.34\plan operativo integral\OFICINA ASESORA DE PLANEACIÓN\Plan de Mejoramiento Institucional\ACM\2021-39 H 3.3.3.4.1 PMI\Evidencias)</t>
  </si>
  <si>
    <t>Con corte al 31 de diciembre de 2021 se constituyeron reservas presupuestales en los rubros de funcionamiento , respetando el porcentaje tope establecido para la constitución de reservas (4%)sobre el total de presupuesto asignado para tal efecto y en cumplimiento con el principio de anualidad y lo consagrado en el estatuto orgánico de presupuesto y demás disposiciones, la entidad constituyó reservas en lo referido a funcionamiento por valor de $147.880.825,  equivalente al 3% del presupuesto de funcionamiento en la vigencia 2021 ($ 5.181.213.000), resultado obtenido a través del seguimiento presupuestal que se realiza en el marco del comité primario de la subdirección seguimiento dirigido por la ordenadora de gasto (Subdirectora de Gestión corporativa), como de  los supervisores de los contratos para determinar qué se podía llegar a constituir como reservas presupuestales, y se adelantó el trámite bien fuera pagando los recursos en los tiempos establecidos o modificando los contratos, para evitar llegar al porcentaje tope de reservas que estableció la Secretaría de Hacienda, en reunión del 03 de diciembre se realizó el análisis de esta información conforme con las cifras presupuestales presentadas por el área financiera, basado en esta última información se llegó a la proyección y constitución por el mencionado valor, se anexa la proyección de y constitución de reservas en formato Excel, generado del sistema SAP-BOGDATA (Ver columnas 'Y'-y 'AK')así como el radicado de Orfeo en donde se puede consultar el soporte del mencionado comité 6 los respectivos anexos. 
En cuanto al comentario realizado por la OCI en reunión de seguimiento con el enlace de la subdirección, se informa que en los comités primarios de análisis de datos se monitoreo este ítem a fin de evitar incumplir con los topes de constitución de reservas y tomar decisiones antes de finalizar la vigencia.</t>
  </si>
  <si>
    <t>Se verifica:
-Documento:  Información presupuestal FUGA enero 2022rESERVAS, con la proyección de los compromisos de la vigencia que no se giraron a 31 de diciembre de 2021, para no superar los topes establecidos de reservas de funcionamiento. 
- 20212000109003_ACTA DE COMITE PRIMARIO SGC 3dic2021
Soportes en servidor OAp (\\192.168.0.34\plan operativo integral\OFICINA ASESORA DE PLANEACIÓN\Plan de Mejoramiento Institucional\ACM\2021-41 H 3.3.3.6.1 PMI\Evidencias)</t>
  </si>
  <si>
    <t>Se verifican comunicados de solicitud de concepto enviado el 28 de febrero de 2022 y respuesta de la SHD del 28 de marzo de 2022.
Se valida solicitud y respuesta de la Dirección Distrital de Doctrina y Asuntos Normativos de la Secretaría Jurídica Distrital.</t>
  </si>
  <si>
    <t xml:space="preserve">Acción Cumplida
Se debe asegurar que se publican oportunamente en  SECOP II, los documentos de los Contratos, de esto depende el cierre y efectividad de la acción.
</t>
  </si>
  <si>
    <t>Se verifican las evidencias de citación pre comité, correos de remisión de las presentaciones para COMITÉ FIDUCIARIO BDC de febrero, marzo abril  y mayo.</t>
  </si>
  <si>
    <t>Si bien se aportan evidencias de remisión de la información, no es claro como en las mesas de trabajo se hace la verificación de la información y  adecuado seguimiento a los recursos de la FUGA entregados a la ERU.
Se recomienda organizar la información por meses aclarando e indicando específicamente los lineamientos y seguimiento que hace FUGA a los recursos previo al comité fiduciario.</t>
  </si>
  <si>
    <t>Se verifica el acta radicada en orfeo 20223000036783 y la respectiva PPT que dan cuenta de la reunión de verificación de los detalles de los bienes y/o servicios derivados de la ponderación de calidad del CTO FUGA-148 -2021 y concluye con recmendaciones para la supervisión del mismo.</t>
  </si>
  <si>
    <t xml:space="preserve">Acción Cumplida
Se recomienda validar que se cumplido los puntos de control establecidos en los pagos hechos en 2021 y 2022
</t>
  </si>
  <si>
    <t>Se verifica en el Manual de Contratación V 14 del 30 de marzo de 2022 la inclusión en el numeral 5,3 llas notas 1 y 2.</t>
  </si>
  <si>
    <t>Se verifica la política de operación 25 en la versión 10 del procedimiento contractual publicado el 14 de marzo de 2022</t>
  </si>
  <si>
    <t>Se verifican las evidencias de las dos reuniones planeadas entre las Subdirección Artística y Cultural y la Oficina Asesora de Planeación, donde se revisan los proyectos de inversión y se definen las magnitudes de  evidencias to de las metas 2022.</t>
  </si>
  <si>
    <t>No se han suscrito convenios desde Subdirección Centro</t>
  </si>
  <si>
    <t>Se encuentra en ejecución dentro de los tiempos establecidos.</t>
  </si>
  <si>
    <t>Se verifica el Manual de supervisión V 3 actualizado el 22 de diciembre de 2021, que incluye la obligación de Reportar al área de Contabilidad dentro de los primeros 5 días hábiles de cada mes el informe de ejecución mensual de los convenios en el formato GF-FT-08</t>
  </si>
  <si>
    <t>Se verifican como evidencias las actas de enero 2022000034253, febrero 2022000034253, marzo 20222600041643 , abril 20222600044993 , mayo 20222600046553</t>
  </si>
  <si>
    <t xml:space="preserve">Se encuentra en ejecución dentro de los tiempos establecidos.
</t>
  </si>
  <si>
    <t>Si bien se validan las actas y presentaciones referenciadas por la primera línea de defensa, a la fecha solo se han presentado 3 seguimientos a la  programación de compromisos presupuestales en comité de dirección</t>
  </si>
  <si>
    <t xml:space="preserve">Se verifica la inclusión del punto de control en el procedimiento ejecución presupuestal V7 el 16 de diciembre de 2021 </t>
  </si>
  <si>
    <t>Se verifica acta de comité primario de diciembre de 2021 de la Subdirección de Gestión Corporativa, radicado orfeo 20212000109003.
Se indica en seguimiento de primera línea de defensa que se contempló la acción hasta octubre para hacer seguimiento en comités primarios.</t>
  </si>
  <si>
    <t>Se encuentra en ejecución dentro de los tiempos establecidos, se recomienda incluir como evidencias  los números de radicados de las actas donde se evidencien los seguimientos en los comités primarios.</t>
  </si>
  <si>
    <t>Se valida respuesta de de SDH donde se establece que OGP-DDT no tiene establecido un tope o porcentaje
máximo para la constitución y radicación de las cuentas por pagar en poder del Tesorero al cierre del año.</t>
  </si>
  <si>
    <t xml:space="preserve">Se verifica el instrumento plan de trabajo  donde se hace seguimiento a las fechas, responsabilidaddes y responsables para la liquidación de los contratos  2020 con pasivos exigibles. </t>
  </si>
  <si>
    <t>Se encuentra en ejecución dentro de los tiempos establecidos, se recomienda asegurar la liquidación de los contratos cumpliendo la programación del plan.</t>
  </si>
  <si>
    <t>Si bien se encuentra en ejecución dentro de los tiempos establecidos, se alerta que faltan 4 seguimentos para cumplir con la meta establecida en el plan y la acción vence en el mes de julio.</t>
  </si>
  <si>
    <t xml:space="preserve">Si bien se  encuentra en ejecución dentro de los tiempos establecidos, se recomienda que la evidencia de ejecución corresponda a determinar una conclusión sobre los conceptos y normatividad relacionada para definir una  acción conjunta sobre el IVA pagado. 
</t>
  </si>
  <si>
    <t>Se verifican citaciones, acta de la mesa de trabajo para revisar IVA pagado sin firmas y oficio 2022400001083.
A la fecha no se cuenta con el concepto, ni con una acción relacionada con el IVA.</t>
  </si>
  <si>
    <t xml:space="preserve">Si bien se  encuentra en ejecución dentro de los tiempos establecidos, se recomienda formular un plan de acción con fechas para la entrega de información y hacer el respectivo seguimiento para asegurar su cumplimiento"
</t>
  </si>
  <si>
    <t>Se verifican las actas de las  mesas de trabajo (sin firmas) con algunos compromisos de entrega de información. Sin embargo no se evidencia un plan de trabajo conjunto con la ERU para establecer fechas adecuadas para la entrega de información tal como se planteo la acción.</t>
  </si>
  <si>
    <t xml:space="preserve">
Se verifica acta del 6 de diciembre, dentro de la evidencia aportada no se registra participación de  tesorería FUGA y están incompletas las firmas.</t>
  </si>
  <si>
    <t xml:space="preserve">Actividad incumplida. 
Se recomienda recopilar las actas de las mesas de trabajo realizadas en abril donde se de cuenta del seguimiento y cumplimiento de los compromisos establecidos en diciembre.
Es necesario  incluir todas las firmas y asegurar la participación de tesorería FUGA. 
</t>
  </si>
  <si>
    <t>- Mesa de trabajo con la Subdirección para la Gestión del Centro: se anexa correo de invitación a la reunión virtual que se llevó a cabo el 9 de diciembre de 2021.
- Mesa de trabajo con la Subdirección de Gestión Corporativa: se anexa correo de invitación a la reunión virtual que se llevó a cabo el 14 de marzo de 2022.
- Acta de Reunión Revisión de Metas Proyecto 7724, con radicado en Orfeo: 20221200057393.
- Mesa de Trabajo con la Subdirección Artística y Cultural para la revisión de Metas del Proyecto 7682: se anexa correo de invitación a la reunión virtual que se llevó a cabo el 23 de junio de 2022. 
  - Reunión de Socialización de Seguimiento a Proyectos de Inversión 2022 - OAP, y los instrumentos actualizados. Radicados Orfeo: 20221200032813, 20221200032823, 20221200032833.
- Memoria Taller Planeación Retos FUGA 2022 - Febrero 15 de 2022. Radicado Orfeo: 20221200026303</t>
  </si>
  <si>
    <t xml:space="preserve">La OAP realizó mesas de trabajo con las diferentes subdirecciones con el fin de revisar la programación de las metas de cada proyecto de inversión, así como los informes de seguimiento y las evidencias que los soportan.
La primera de ellas se realizó el día 9 de diciembre de 2021, con la Subdirección para la Gestión del Centro, en donde se revisaron las metas de los tres proyectos de inversión a cargo de esta área: 7664, 7674 y 7713. 
La segunda mesa de trabajo se realizó el día 14 de marzo de 2022, con la Subdirección de Gestión Corporativa, que tiene a su cargo el proyecto 7760, para revisar específicamente las metas relacionadas con los procesos de comunicación de la entidad. 
Posterior a la entrega del Informe Preliminar de la Auditoría al Proceso de Planeación por parte de la Oficina de Control Interno, se realizó una mesa de trabajo con la Subdirección Artística y Cultural, para revisar las metas, los reportes y evidencias del Proyecto de Inversión 7724. Esta reunión se realizó de manera presencial en la FUGA, el día 9 de junio de 2022.
Finalmente, el día 23 de junio de 2022, se realizó la última mesa de trabajo con la Subdirección Artística y Cultural, relacionada con la programación, informes y evidencias correspondientes a las metas del Proyecto de Inversión 7682.
Adicionalmente, al inicio del año, específicamente el 15 de febrero, se realizó un ejercicio de Planeación Táctica, con los Subdirectores y Subdirectoras, así como con sus equipos de trabajo, con el fin de establecer los hitos más importantes de la vigencia; y el día 3 de marzo de 2022 se realizó la reunión de socialización de los lineamientos de los informes de gestión para la vigencia 2022 con la participación de personas de las tres subdirecciones. </t>
  </si>
  <si>
    <t>Se verifican las evidencias de 4 mesas de trabajo que ha liderado la OAP con los equipos ejecutores de los proyectos de inversión y dos ejercicios para definir programaciones y evidencias de la vigencia 2022.</t>
  </si>
  <si>
    <t>Acción Cumplida.</t>
  </si>
  <si>
    <t>Acción Cumplida.
Se resalta que si bien se evidencia la solicitud y respuesta de conceptos a las entidades rectoras en la materia dando cumplimiento  a la acción propuesta, también desde la Subdirección de gestión corporativa se decidió incluir en los expedientes el documento orden de pago - historial de pagos por proveedor que contiene los campos señalaos por el equipo auditor de la Contraloría faltantes en el documento revisado en la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</si>
</sst>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6"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0"/>
      <name val="Arial"/>
      <family val="2"/>
    </font>
    <font>
      <b/>
      <sz val="10"/>
      <name val="Arial"/>
      <family val="2"/>
    </font>
    <font>
      <sz val="10"/>
      <color indexed="8"/>
      <name val="Arial"/>
      <family val="2"/>
    </font>
    <font>
      <b/>
      <sz val="10"/>
      <color indexed="8"/>
      <name val="Arial"/>
      <family val="2"/>
    </font>
    <font>
      <b/>
      <sz val="9"/>
      <color indexed="81"/>
      <name val="Tahoma"/>
      <family val="2"/>
    </font>
    <font>
      <sz val="9"/>
      <color indexed="81"/>
      <name val="Tahoma"/>
      <family val="2"/>
    </font>
    <font>
      <u/>
      <sz val="10"/>
      <color theme="10"/>
      <name val="Arial"/>
      <family val="2"/>
    </font>
    <font>
      <u/>
      <sz val="10"/>
      <name val="Arial"/>
      <family val="2"/>
    </font>
    <font>
      <sz val="11"/>
      <color rgb="FFFF0000"/>
      <name val="Calibri"/>
      <family val="2"/>
      <scheme val="minor"/>
    </font>
    <font>
      <sz val="10"/>
      <color theme="1"/>
      <name val="Arial"/>
      <family val="2"/>
    </font>
    <font>
      <sz val="9"/>
      <name val="Arial"/>
      <family val="2"/>
    </font>
    <font>
      <b/>
      <sz val="10"/>
      <color theme="1"/>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b/>
      <sz val="10"/>
      <color rgb="FFFF0000"/>
      <name val="Arial"/>
      <family val="2"/>
    </font>
    <font>
      <b/>
      <sz val="10"/>
      <color theme="0"/>
      <name val="Arial"/>
      <family val="2"/>
    </font>
    <font>
      <sz val="10"/>
      <color rgb="FF0070C0"/>
      <name val="Arial"/>
      <family val="2"/>
    </font>
    <font>
      <sz val="11"/>
      <color theme="1"/>
      <name val="Calibri"/>
      <family val="2"/>
    </font>
    <font>
      <sz val="10"/>
      <color theme="5" tint="-0.249977111117893"/>
      <name val="Arial"/>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7" tint="0.79998168889431442"/>
        <bgColor indexed="64"/>
      </patternFill>
    </fill>
    <fill>
      <patternFill patternType="solid">
        <fgColor rgb="FFFFFFB7"/>
        <bgColor indexed="64"/>
      </patternFill>
    </fill>
    <fill>
      <patternFill patternType="solid">
        <fgColor theme="4"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hair">
        <color indexed="64"/>
      </top>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otted">
        <color indexed="64"/>
      </left>
      <right style="hair">
        <color indexed="64"/>
      </right>
      <top style="hair">
        <color indexed="64"/>
      </top>
      <bottom/>
      <diagonal/>
    </border>
    <border>
      <left style="dotted">
        <color indexed="64"/>
      </left>
      <right style="hair">
        <color indexed="64"/>
      </right>
      <top/>
      <bottom style="hair">
        <color indexed="64"/>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s>
  <cellStyleXfs count="5">
    <xf numFmtId="0" fontId="0" fillId="0" borderId="0"/>
    <xf numFmtId="0" fontId="11" fillId="0" borderId="0" applyNumberFormat="0" applyFill="0" applyBorder="0" applyAlignment="0" applyProtection="0"/>
    <xf numFmtId="9" fontId="17" fillId="0" borderId="0" applyFont="0" applyFill="0" applyBorder="0" applyAlignment="0" applyProtection="0"/>
    <xf numFmtId="0" fontId="24" fillId="0" borderId="0"/>
    <xf numFmtId="43" fontId="17" fillId="0" borderId="0" applyFont="0" applyFill="0" applyBorder="0" applyAlignment="0" applyProtection="0"/>
  </cellStyleXfs>
  <cellXfs count="250">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5" fillId="0"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3" borderId="23" xfId="0" applyFont="1" applyFill="1" applyBorder="1" applyAlignment="1">
      <alignment horizontal="center" vertical="top" wrapText="1"/>
    </xf>
    <xf numFmtId="0" fontId="5" fillId="2" borderId="37" xfId="0" applyFont="1" applyFill="1" applyBorder="1" applyAlignment="1">
      <alignment horizontal="left" vertical="top" wrapText="1"/>
    </xf>
    <xf numFmtId="0" fontId="7" fillId="2" borderId="37" xfId="0" applyFont="1" applyFill="1" applyBorder="1" applyAlignment="1">
      <alignment horizontal="left" vertical="top" wrapText="1"/>
    </xf>
    <xf numFmtId="0" fontId="8" fillId="2" borderId="37" xfId="0" applyFont="1" applyFill="1" applyBorder="1" applyAlignment="1">
      <alignment horizontal="left" vertical="top"/>
    </xf>
    <xf numFmtId="14" fontId="5" fillId="2" borderId="37" xfId="0" applyNumberFormat="1" applyFont="1" applyFill="1" applyBorder="1" applyAlignment="1">
      <alignment horizontal="left" vertical="top" wrapText="1"/>
    </xf>
    <xf numFmtId="0" fontId="8" fillId="2" borderId="37" xfId="0" applyFont="1" applyFill="1" applyBorder="1" applyAlignment="1">
      <alignment horizontal="left" vertical="top" wrapText="1"/>
    </xf>
    <xf numFmtId="0" fontId="5" fillId="2" borderId="36"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6"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35" xfId="0" applyFont="1" applyFill="1" applyBorder="1" applyAlignment="1">
      <alignment vertical="top" wrapText="1"/>
    </xf>
    <xf numFmtId="0" fontId="6" fillId="2" borderId="39" xfId="0" applyFont="1" applyFill="1" applyBorder="1" applyAlignment="1">
      <alignment horizontal="left" vertical="top" wrapText="1"/>
    </xf>
    <xf numFmtId="0" fontId="5" fillId="2" borderId="36" xfId="0" applyFont="1" applyFill="1" applyBorder="1" applyAlignment="1">
      <alignment horizontal="justify" vertical="top" wrapText="1"/>
    </xf>
    <xf numFmtId="0" fontId="5" fillId="2" borderId="38" xfId="0" applyFont="1" applyFill="1" applyBorder="1" applyAlignment="1">
      <alignment horizontal="justify" vertical="top" wrapText="1"/>
    </xf>
    <xf numFmtId="0" fontId="5" fillId="2" borderId="41" xfId="0" applyFont="1" applyFill="1" applyBorder="1" applyAlignment="1">
      <alignment horizontal="center"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6" fillId="7" borderId="1" xfId="0" applyFont="1" applyFill="1" applyBorder="1" applyAlignment="1">
      <alignment horizontal="center" vertical="top" wrapText="1"/>
    </xf>
    <xf numFmtId="0" fontId="6" fillId="7" borderId="1" xfId="0" applyFont="1" applyFill="1" applyBorder="1" applyAlignment="1">
      <alignmen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 xfId="0" applyFont="1" applyFill="1" applyBorder="1" applyAlignment="1">
      <alignment vertical="top" wrapText="1"/>
    </xf>
    <xf numFmtId="14" fontId="5" fillId="2" borderId="39" xfId="0" applyNumberFormat="1" applyFont="1" applyFill="1" applyBorder="1" applyAlignment="1">
      <alignment horizontal="left" vertical="top" wrapText="1"/>
    </xf>
    <xf numFmtId="0" fontId="11" fillId="2" borderId="38" xfId="1" applyFont="1" applyFill="1" applyBorder="1" applyAlignment="1">
      <alignment horizontal="justify" vertical="top" wrapText="1"/>
    </xf>
    <xf numFmtId="0" fontId="6" fillId="3" borderId="23" xfId="0" applyFont="1" applyFill="1" applyBorder="1" applyAlignment="1">
      <alignment horizontal="center" vertical="top" wrapText="1"/>
    </xf>
    <xf numFmtId="0" fontId="6" fillId="7" borderId="1" xfId="0" applyFont="1" applyFill="1" applyBorder="1" applyAlignment="1">
      <alignment horizontal="center" vertical="top" wrapText="1"/>
    </xf>
    <xf numFmtId="0" fontId="1" fillId="2" borderId="0" xfId="0" applyFont="1" applyFill="1" applyAlignment="1">
      <alignment horizontal="left" vertical="top" wrapText="1"/>
    </xf>
    <xf numFmtId="0" fontId="2" fillId="2" borderId="1" xfId="0" applyFont="1" applyFill="1" applyBorder="1" applyAlignment="1">
      <alignment vertical="top" wrapText="1"/>
    </xf>
    <xf numFmtId="15" fontId="5" fillId="2" borderId="2" xfId="0" applyNumberFormat="1" applyFont="1" applyFill="1" applyBorder="1" applyAlignment="1">
      <alignment horizontal="left" vertical="top" wrapText="1"/>
    </xf>
    <xf numFmtId="0" fontId="5" fillId="6" borderId="25" xfId="0" applyFont="1" applyFill="1" applyBorder="1" applyAlignment="1">
      <alignment horizontal="left" vertical="top" wrapText="1"/>
    </xf>
    <xf numFmtId="0" fontId="6" fillId="3" borderId="49" xfId="0" applyFont="1" applyFill="1" applyBorder="1" applyAlignment="1">
      <alignment horizontal="center" vertical="top" wrapText="1"/>
    </xf>
    <xf numFmtId="49" fontId="7" fillId="2" borderId="37" xfId="0" applyNumberFormat="1" applyFont="1" applyFill="1" applyBorder="1" applyAlignment="1">
      <alignment horizontal="left" vertical="top"/>
    </xf>
    <xf numFmtId="1" fontId="5" fillId="2" borderId="37" xfId="0" applyNumberFormat="1" applyFont="1" applyFill="1" applyBorder="1" applyAlignment="1">
      <alignment horizontal="left" vertical="top" wrapText="1"/>
    </xf>
    <xf numFmtId="0" fontId="5" fillId="0" borderId="39" xfId="0" applyFont="1" applyFill="1" applyBorder="1" applyAlignment="1">
      <alignment horizontal="left" vertical="top" wrapText="1"/>
    </xf>
    <xf numFmtId="0" fontId="14" fillId="2" borderId="39" xfId="0" applyFont="1" applyFill="1" applyBorder="1" applyAlignment="1">
      <alignment horizontal="left" vertical="top" wrapText="1"/>
    </xf>
    <xf numFmtId="14" fontId="5" fillId="0" borderId="39" xfId="0" applyNumberFormat="1" applyFont="1" applyFill="1" applyBorder="1" applyAlignment="1">
      <alignment horizontal="left" vertical="top" wrapText="1"/>
    </xf>
    <xf numFmtId="0" fontId="14" fillId="0" borderId="39" xfId="0" applyFont="1" applyFill="1" applyBorder="1" applyAlignment="1">
      <alignment horizontal="left" vertical="top" wrapText="1"/>
    </xf>
    <xf numFmtId="49" fontId="7" fillId="0" borderId="37" xfId="0" applyNumberFormat="1" applyFont="1" applyFill="1" applyBorder="1" applyAlignment="1">
      <alignment horizontal="left" vertical="top"/>
    </xf>
    <xf numFmtId="9" fontId="5" fillId="2" borderId="39" xfId="0" applyNumberFormat="1" applyFont="1" applyFill="1" applyBorder="1" applyAlignment="1">
      <alignment horizontal="left" vertical="top" wrapText="1"/>
    </xf>
    <xf numFmtId="49" fontId="5" fillId="2" borderId="37" xfId="0" applyNumberFormat="1" applyFont="1" applyFill="1" applyBorder="1" applyAlignment="1">
      <alignment horizontal="left" vertical="top"/>
    </xf>
    <xf numFmtId="3" fontId="6" fillId="2" borderId="39" xfId="0" applyNumberFormat="1" applyFont="1" applyFill="1" applyBorder="1" applyAlignment="1">
      <alignment horizontal="left" vertical="top" wrapText="1"/>
    </xf>
    <xf numFmtId="0" fontId="6" fillId="0" borderId="39" xfId="0" applyFont="1" applyFill="1" applyBorder="1" applyAlignment="1">
      <alignment horizontal="left" vertical="top" wrapText="1"/>
    </xf>
    <xf numFmtId="0" fontId="5" fillId="2" borderId="37" xfId="0" applyFont="1" applyFill="1" applyBorder="1" applyAlignment="1">
      <alignment horizontal="left" vertical="top" wrapText="1"/>
    </xf>
    <xf numFmtId="0" fontId="7" fillId="2" borderId="37" xfId="0" applyFont="1" applyFill="1" applyBorder="1" applyAlignment="1">
      <alignment horizontal="left" vertical="top" wrapText="1"/>
    </xf>
    <xf numFmtId="14" fontId="5" fillId="10" borderId="39" xfId="0" applyNumberFormat="1" applyFont="1" applyFill="1" applyBorder="1" applyAlignment="1">
      <alignment horizontal="left" vertical="top" wrapText="1"/>
    </xf>
    <xf numFmtId="0" fontId="5" fillId="2" borderId="36"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6" borderId="40" xfId="0" applyFont="1" applyFill="1" applyBorder="1" applyAlignment="1">
      <alignment horizontal="left" vertical="top" wrapText="1"/>
    </xf>
    <xf numFmtId="0" fontId="5" fillId="2" borderId="35" xfId="0" applyFont="1" applyFill="1" applyBorder="1" applyAlignment="1">
      <alignment vertical="top" wrapText="1"/>
    </xf>
    <xf numFmtId="0" fontId="5" fillId="2" borderId="27" xfId="0" applyFont="1" applyFill="1" applyBorder="1" applyAlignment="1">
      <alignment vertical="top" wrapText="1"/>
    </xf>
    <xf numFmtId="0" fontId="5" fillId="2" borderId="41" xfId="0" applyFont="1" applyFill="1" applyBorder="1" applyAlignment="1">
      <alignment horizontal="center" vertical="top" wrapText="1"/>
    </xf>
    <xf numFmtId="0" fontId="15" fillId="2" borderId="36" xfId="0" applyFont="1" applyFill="1" applyBorder="1" applyAlignment="1">
      <alignment horizontal="center" vertical="top" wrapText="1"/>
    </xf>
    <xf numFmtId="0" fontId="11" fillId="2" borderId="38" xfId="1" applyFill="1" applyBorder="1" applyAlignment="1">
      <alignment horizontal="center" vertical="top" wrapText="1"/>
    </xf>
    <xf numFmtId="0" fontId="11" fillId="2" borderId="27" xfId="1" applyFill="1" applyBorder="1" applyAlignment="1">
      <alignment vertical="top" wrapText="1"/>
    </xf>
    <xf numFmtId="0" fontId="5" fillId="2" borderId="10" xfId="0" applyFont="1" applyFill="1" applyBorder="1" applyAlignment="1">
      <alignment horizontal="left" vertical="top" wrapText="1"/>
    </xf>
    <xf numFmtId="0" fontId="11" fillId="2" borderId="11" xfId="1" applyFill="1" applyBorder="1" applyAlignment="1">
      <alignment horizontal="center" vertical="center"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left"/>
    </xf>
    <xf numFmtId="0" fontId="18" fillId="13" borderId="1" xfId="0" applyFont="1" applyFill="1" applyBorder="1" applyAlignment="1">
      <alignment horizontal="left"/>
    </xf>
    <xf numFmtId="0" fontId="18" fillId="13" borderId="1" xfId="0" applyFont="1" applyFill="1" applyBorder="1" applyAlignment="1">
      <alignment horizontal="center" vertical="center" wrapText="1"/>
    </xf>
    <xf numFmtId="0" fontId="19" fillId="13" borderId="1" xfId="0" applyFont="1" applyFill="1" applyBorder="1" applyAlignment="1">
      <alignment horizontal="center" vertical="center"/>
    </xf>
    <xf numFmtId="0" fontId="19" fillId="13" borderId="1" xfId="0" applyFont="1" applyFill="1" applyBorder="1" applyAlignment="1">
      <alignment horizontal="center" vertical="center" wrapText="1"/>
    </xf>
    <xf numFmtId="0" fontId="20" fillId="0" borderId="1" xfId="0" applyFont="1" applyBorder="1" applyAlignment="1">
      <alignment horizontal="left"/>
    </xf>
    <xf numFmtId="0" fontId="19" fillId="13" borderId="1" xfId="0" applyFont="1" applyFill="1" applyBorder="1" applyAlignment="1">
      <alignment horizontal="left"/>
    </xf>
    <xf numFmtId="0" fontId="20" fillId="0" borderId="1" xfId="0" applyNumberFormat="1" applyFont="1" applyBorder="1" applyAlignment="1">
      <alignment horizontal="center"/>
    </xf>
    <xf numFmtId="0" fontId="20" fillId="0" borderId="1" xfId="0" applyFont="1" applyBorder="1" applyAlignment="1">
      <alignment horizontal="center"/>
    </xf>
    <xf numFmtId="9" fontId="20" fillId="0" borderId="1" xfId="2" applyFont="1" applyBorder="1" applyAlignment="1">
      <alignment horizontal="center"/>
    </xf>
    <xf numFmtId="0" fontId="19" fillId="13" borderId="1" xfId="0" applyNumberFormat="1" applyFont="1" applyFill="1" applyBorder="1" applyAlignment="1">
      <alignment horizontal="center"/>
    </xf>
    <xf numFmtId="9" fontId="19" fillId="13" borderId="1" xfId="0" applyNumberFormat="1" applyFont="1" applyFill="1" applyBorder="1" applyAlignment="1">
      <alignment horizontal="center"/>
    </xf>
    <xf numFmtId="0" fontId="0" fillId="0" borderId="1" xfId="0" applyNumberFormat="1" applyBorder="1" applyAlignment="1">
      <alignment horizontal="center" vertical="center"/>
    </xf>
    <xf numFmtId="0" fontId="18" fillId="13" borderId="1" xfId="0" applyNumberFormat="1" applyFont="1" applyFill="1" applyBorder="1" applyAlignment="1">
      <alignment horizontal="center" vertical="center"/>
    </xf>
    <xf numFmtId="9" fontId="18" fillId="13" borderId="1" xfId="0" applyNumberFormat="1" applyFont="1" applyFill="1" applyBorder="1" applyAlignment="1">
      <alignment horizontal="center" vertical="center"/>
    </xf>
    <xf numFmtId="164" fontId="20" fillId="0" borderId="1" xfId="2" applyNumberFormat="1" applyFont="1" applyBorder="1" applyAlignment="1">
      <alignment horizontal="center"/>
    </xf>
    <xf numFmtId="0" fontId="5" fillId="2" borderId="0" xfId="0" applyFont="1" applyFill="1" applyAlignment="1">
      <alignment horizontal="center" vertical="top" wrapText="1"/>
    </xf>
    <xf numFmtId="0" fontId="6" fillId="6" borderId="25" xfId="0" applyFont="1" applyFill="1" applyBorder="1" applyAlignment="1">
      <alignment horizontal="center" vertical="top" wrapText="1"/>
    </xf>
    <xf numFmtId="0" fontId="16" fillId="11" borderId="25" xfId="0" applyFont="1" applyFill="1" applyBorder="1" applyAlignment="1">
      <alignment horizontal="center" vertical="top" wrapText="1"/>
    </xf>
    <xf numFmtId="0" fontId="6" fillId="14" borderId="25"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15" borderId="39" xfId="0" applyFont="1" applyFill="1" applyBorder="1" applyAlignment="1">
      <alignment horizontal="left" vertical="top" wrapText="1"/>
    </xf>
    <xf numFmtId="14" fontId="5" fillId="15" borderId="39" xfId="0" applyNumberFormat="1" applyFont="1" applyFill="1" applyBorder="1" applyAlignment="1">
      <alignment horizontal="left" vertical="top" wrapText="1"/>
    </xf>
    <xf numFmtId="14" fontId="5" fillId="15" borderId="37" xfId="0" applyNumberFormat="1" applyFont="1" applyFill="1" applyBorder="1" applyAlignment="1">
      <alignment horizontal="left" vertical="top" wrapText="1"/>
    </xf>
    <xf numFmtId="0" fontId="6" fillId="15" borderId="39" xfId="0" applyFont="1" applyFill="1" applyBorder="1" applyAlignment="1">
      <alignment horizontal="left" vertical="top" wrapText="1"/>
    </xf>
    <xf numFmtId="0" fontId="14" fillId="15" borderId="39" xfId="0" applyFont="1" applyFill="1" applyBorder="1" applyAlignment="1">
      <alignment horizontal="left" vertical="top" wrapText="1"/>
    </xf>
    <xf numFmtId="49" fontId="7" fillId="15" borderId="37" xfId="0" applyNumberFormat="1" applyFont="1" applyFill="1" applyBorder="1" applyAlignment="1">
      <alignment horizontal="left" vertical="top"/>
    </xf>
    <xf numFmtId="0" fontId="6" fillId="2" borderId="36" xfId="0" applyFont="1" applyFill="1" applyBorder="1" applyAlignment="1">
      <alignment horizontal="center" vertical="top" wrapText="1"/>
    </xf>
    <xf numFmtId="0" fontId="5" fillId="15" borderId="37" xfId="0" applyFont="1" applyFill="1" applyBorder="1" applyAlignment="1">
      <alignment horizontal="left" vertical="top" wrapText="1"/>
    </xf>
    <xf numFmtId="0" fontId="7" fillId="15" borderId="37" xfId="0" applyFont="1" applyFill="1" applyBorder="1" applyAlignment="1">
      <alignment horizontal="left" vertical="top" wrapText="1"/>
    </xf>
    <xf numFmtId="0" fontId="8" fillId="15" borderId="37" xfId="0" applyFont="1" applyFill="1" applyBorder="1" applyAlignment="1">
      <alignment horizontal="left" vertical="top" wrapText="1"/>
    </xf>
    <xf numFmtId="15" fontId="5" fillId="2" borderId="39" xfId="0" applyNumberFormat="1" applyFont="1" applyFill="1" applyBorder="1" applyAlignment="1">
      <alignment horizontal="left" vertical="top" wrapText="1"/>
    </xf>
    <xf numFmtId="0" fontId="7" fillId="2" borderId="0" xfId="0" applyFont="1" applyFill="1" applyAlignment="1">
      <alignment horizontal="left" vertical="top" wrapText="1"/>
    </xf>
    <xf numFmtId="0" fontId="5" fillId="6" borderId="0" xfId="0" applyFont="1" applyFill="1" applyAlignment="1">
      <alignment horizontal="left" vertical="top" wrapText="1"/>
    </xf>
    <xf numFmtId="0" fontId="5" fillId="2" borderId="0" xfId="0" applyFont="1" applyFill="1" applyAlignment="1">
      <alignment vertical="top" wrapText="1"/>
    </xf>
    <xf numFmtId="0" fontId="6" fillId="8" borderId="25" xfId="0" applyFont="1" applyFill="1" applyBorder="1" applyAlignment="1">
      <alignment horizontal="center" vertical="top" wrapText="1"/>
    </xf>
    <xf numFmtId="0" fontId="22" fillId="12" borderId="25" xfId="0" applyFont="1" applyFill="1" applyBorder="1" applyAlignment="1">
      <alignment horizontal="center" vertical="top" wrapText="1"/>
    </xf>
    <xf numFmtId="0" fontId="22" fillId="12" borderId="39" xfId="0" applyFont="1" applyFill="1" applyBorder="1" applyAlignment="1">
      <alignment horizontal="left" vertical="top" wrapText="1"/>
    </xf>
    <xf numFmtId="0" fontId="21" fillId="3" borderId="23" xfId="0" applyFont="1" applyFill="1" applyBorder="1" applyAlignment="1">
      <alignment horizontal="center" vertical="top" wrapText="1"/>
    </xf>
    <xf numFmtId="14" fontId="5" fillId="6" borderId="39" xfId="0" applyNumberFormat="1" applyFont="1" applyFill="1" applyBorder="1" applyAlignment="1">
      <alignment horizontal="left" vertical="top" wrapText="1"/>
    </xf>
    <xf numFmtId="0" fontId="7" fillId="15" borderId="37" xfId="0" applyFont="1" applyFill="1" applyBorder="1" applyAlignment="1">
      <alignment horizontal="left" vertical="top"/>
    </xf>
    <xf numFmtId="0" fontId="6" fillId="2" borderId="39" xfId="0" applyFont="1" applyFill="1" applyBorder="1" applyAlignment="1">
      <alignment horizontal="center" vertical="top" wrapText="1"/>
    </xf>
    <xf numFmtId="0" fontId="5" fillId="0" borderId="40" xfId="0" applyFont="1" applyBorder="1" applyAlignment="1">
      <alignment horizontal="left" vertical="top" wrapText="1"/>
    </xf>
    <xf numFmtId="0" fontId="5" fillId="0" borderId="35" xfId="0" applyFont="1" applyBorder="1" applyAlignment="1">
      <alignment horizontal="center" vertical="center" wrapText="1"/>
    </xf>
    <xf numFmtId="0" fontId="6" fillId="3" borderId="23" xfId="0" applyFont="1" applyFill="1" applyBorder="1" applyAlignment="1">
      <alignment horizontal="center" vertical="top" wrapText="1"/>
    </xf>
    <xf numFmtId="0" fontId="6" fillId="7" borderId="1" xfId="0" applyFont="1" applyFill="1" applyBorder="1" applyAlignment="1">
      <alignment horizontal="center" vertical="top" wrapText="1"/>
    </xf>
    <xf numFmtId="0" fontId="5" fillId="2" borderId="2" xfId="0" applyFont="1" applyFill="1" applyBorder="1" applyAlignment="1">
      <alignment horizontal="left" vertical="top" wrapText="1"/>
    </xf>
    <xf numFmtId="9" fontId="5" fillId="15" borderId="39" xfId="0" applyNumberFormat="1" applyFont="1" applyFill="1" applyBorder="1" applyAlignment="1">
      <alignment horizontal="left" vertical="top" wrapText="1"/>
    </xf>
    <xf numFmtId="0" fontId="5" fillId="16" borderId="36" xfId="0" applyFont="1" applyFill="1" applyBorder="1" applyAlignment="1">
      <alignment horizontal="center" vertical="top" wrapText="1"/>
    </xf>
    <xf numFmtId="0" fontId="12" fillId="16" borderId="38" xfId="1" applyFont="1" applyFill="1" applyBorder="1" applyAlignment="1">
      <alignment horizontal="center" vertical="top" wrapText="1"/>
    </xf>
    <xf numFmtId="0" fontId="5" fillId="16" borderId="39" xfId="0" applyFont="1" applyFill="1" applyBorder="1" applyAlignment="1">
      <alignment horizontal="center" vertical="top" wrapText="1"/>
    </xf>
    <xf numFmtId="0" fontId="23" fillId="16" borderId="39" xfId="0" applyFont="1" applyFill="1" applyBorder="1" applyAlignment="1">
      <alignment horizontal="center"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14" fontId="14" fillId="2" borderId="39" xfId="0" applyNumberFormat="1" applyFont="1" applyFill="1" applyBorder="1" applyAlignment="1">
      <alignment horizontal="left" vertical="top" wrapText="1"/>
    </xf>
    <xf numFmtId="0" fontId="5" fillId="8" borderId="35" xfId="0" applyFont="1" applyFill="1" applyBorder="1" applyAlignment="1">
      <alignment horizontal="center" vertical="center" wrapText="1"/>
    </xf>
    <xf numFmtId="0" fontId="5" fillId="2" borderId="39" xfId="0" applyFont="1" applyFill="1" applyBorder="1" applyAlignment="1">
      <alignment horizontal="center" vertical="top" wrapText="1"/>
    </xf>
    <xf numFmtId="0" fontId="5" fillId="2" borderId="35" xfId="0" applyFont="1" applyFill="1" applyBorder="1" applyAlignment="1">
      <alignment vertical="top" wrapText="1"/>
    </xf>
    <xf numFmtId="0" fontId="5" fillId="2" borderId="41" xfId="0" applyFont="1" applyFill="1" applyBorder="1" applyAlignment="1">
      <alignment horizontal="center" vertical="top" wrapText="1"/>
    </xf>
    <xf numFmtId="0" fontId="5" fillId="6" borderId="25" xfId="0" applyFont="1" applyFill="1" applyBorder="1" applyAlignment="1">
      <alignment horizontal="left" vertical="top" wrapText="1"/>
    </xf>
    <xf numFmtId="0" fontId="5" fillId="2" borderId="0" xfId="0" applyFont="1" applyFill="1" applyAlignment="1">
      <alignment horizontal="center" vertical="top" wrapText="1"/>
    </xf>
    <xf numFmtId="14" fontId="5" fillId="6" borderId="39" xfId="0" applyNumberFormat="1" applyFont="1" applyFill="1" applyBorder="1" applyAlignment="1">
      <alignment horizontal="left" vertical="top" wrapText="1"/>
    </xf>
    <xf numFmtId="0" fontId="5" fillId="2" borderId="61" xfId="0" applyFont="1" applyFill="1" applyBorder="1" applyAlignment="1">
      <alignment horizontal="center" vertical="top" wrapText="1"/>
    </xf>
    <xf numFmtId="9" fontId="5" fillId="16" borderId="61" xfId="2" applyFont="1" applyFill="1" applyBorder="1" applyAlignment="1">
      <alignment horizontal="center" vertical="top" wrapText="1"/>
    </xf>
    <xf numFmtId="0" fontId="5" fillId="4" borderId="59" xfId="0" applyFont="1" applyFill="1" applyBorder="1" applyAlignment="1">
      <alignment horizontal="center" vertical="top" wrapText="1"/>
    </xf>
    <xf numFmtId="0" fontId="5" fillId="4" borderId="60" xfId="0" applyFont="1" applyFill="1" applyBorder="1" applyAlignment="1">
      <alignment horizontal="center" vertical="top" wrapText="1"/>
    </xf>
    <xf numFmtId="0" fontId="2" fillId="2" borderId="0" xfId="0" applyFont="1" applyFill="1" applyAlignment="1">
      <alignment horizontal="center" vertical="top" wrapText="1"/>
    </xf>
    <xf numFmtId="0" fontId="5" fillId="3" borderId="2" xfId="0" applyFont="1" applyFill="1" applyBorder="1" applyAlignment="1">
      <alignment horizontal="center" vertical="top" wrapText="1"/>
    </xf>
    <xf numFmtId="0" fontId="11" fillId="2" borderId="38" xfId="1" applyFont="1" applyFill="1" applyBorder="1" applyAlignment="1">
      <alignment horizontal="center" vertical="top" wrapText="1"/>
    </xf>
    <xf numFmtId="9" fontId="5" fillId="2" borderId="61" xfId="2" applyFont="1" applyFill="1" applyBorder="1" applyAlignment="1">
      <alignment horizontal="center" vertical="top" wrapText="1"/>
    </xf>
    <xf numFmtId="15" fontId="5" fillId="2" borderId="1" xfId="0" applyNumberFormat="1" applyFont="1" applyFill="1" applyBorder="1" applyAlignment="1">
      <alignment horizontal="left" vertical="top" wrapText="1"/>
    </xf>
    <xf numFmtId="0" fontId="6" fillId="17" borderId="39" xfId="0" applyFont="1" applyFill="1" applyBorder="1" applyAlignment="1">
      <alignment horizontal="left" vertical="top" wrapText="1"/>
    </xf>
    <xf numFmtId="0" fontId="5" fillId="0" borderId="40" xfId="0" applyFont="1" applyBorder="1" applyAlignment="1">
      <alignment horizontal="left" vertical="top" wrapText="1"/>
    </xf>
    <xf numFmtId="0" fontId="5"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14" fontId="5" fillId="3" borderId="39" xfId="0" applyNumberFormat="1" applyFont="1" applyFill="1" applyBorder="1" applyAlignment="1">
      <alignment horizontal="left" vertical="top"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2" fontId="5" fillId="2" borderId="61" xfId="0" applyNumberFormat="1" applyFont="1" applyFill="1" applyBorder="1" applyAlignment="1">
      <alignment horizontal="center" vertical="top" wrapText="1"/>
    </xf>
    <xf numFmtId="43" fontId="5" fillId="2" borderId="61" xfId="4" applyFont="1" applyFill="1" applyBorder="1" applyAlignment="1">
      <alignment horizontal="center" vertical="center" wrapText="1"/>
    </xf>
    <xf numFmtId="0" fontId="25" fillId="2" borderId="39" xfId="0" applyFont="1" applyFill="1" applyBorder="1" applyAlignment="1">
      <alignment horizontal="center" vertical="top" wrapText="1"/>
    </xf>
    <xf numFmtId="9" fontId="5" fillId="2" borderId="61" xfId="2" applyFont="1" applyFill="1" applyBorder="1" applyAlignment="1">
      <alignment horizontal="center" vertical="center" wrapText="1"/>
    </xf>
    <xf numFmtId="164" fontId="5" fillId="2" borderId="61" xfId="2" applyNumberFormat="1" applyFont="1" applyFill="1" applyBorder="1" applyAlignment="1">
      <alignment horizontal="center" vertical="top" wrapText="1"/>
    </xf>
    <xf numFmtId="165" fontId="5" fillId="2" borderId="61" xfId="4" applyNumberFormat="1" applyFont="1" applyFill="1" applyBorder="1" applyAlignment="1">
      <alignment vertical="center" wrapText="1"/>
    </xf>
    <xf numFmtId="165" fontId="5" fillId="2" borderId="61" xfId="4" applyNumberFormat="1" applyFont="1" applyFill="1" applyBorder="1" applyAlignment="1">
      <alignment horizontal="center" vertical="center" wrapText="1"/>
    </xf>
    <xf numFmtId="0" fontId="15" fillId="2" borderId="61" xfId="0" applyFont="1" applyFill="1" applyBorder="1" applyAlignment="1">
      <alignment horizontal="center" vertical="top" wrapText="1"/>
    </xf>
    <xf numFmtId="0" fontId="5" fillId="0" borderId="35" xfId="0" applyFont="1" applyBorder="1" applyAlignment="1">
      <alignment vertical="top" wrapText="1"/>
    </xf>
    <xf numFmtId="0" fontId="5" fillId="0" borderId="36" xfId="0" applyFont="1" applyFill="1" applyBorder="1" applyAlignment="1">
      <alignment horizontal="center" vertical="top" wrapText="1"/>
    </xf>
    <xf numFmtId="0" fontId="5" fillId="0" borderId="36" xfId="0" applyFont="1" applyFill="1" applyBorder="1" applyAlignment="1">
      <alignment horizontal="center" vertical="center" wrapText="1"/>
    </xf>
    <xf numFmtId="0" fontId="5" fillId="0" borderId="35" xfId="0" applyFont="1" applyFill="1" applyBorder="1" applyAlignment="1">
      <alignment vertical="top" wrapText="1"/>
    </xf>
    <xf numFmtId="0" fontId="6" fillId="3" borderId="23" xfId="0" applyFont="1" applyFill="1" applyBorder="1" applyAlignment="1">
      <alignment horizontal="center" vertical="top" wrapText="1"/>
    </xf>
    <xf numFmtId="0" fontId="6" fillId="3" borderId="47" xfId="0" applyFont="1" applyFill="1" applyBorder="1" applyAlignment="1">
      <alignment horizontal="center" vertical="top" wrapText="1"/>
    </xf>
    <xf numFmtId="0" fontId="6" fillId="3" borderId="29"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4" xfId="0" applyFont="1" applyFill="1" applyBorder="1" applyAlignment="1">
      <alignment horizontal="center" vertical="top" wrapText="1"/>
    </xf>
    <xf numFmtId="0" fontId="1" fillId="2" borderId="45"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4" borderId="5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5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54"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48"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4" borderId="21" xfId="0" applyFont="1" applyFill="1" applyBorder="1" applyAlignment="1">
      <alignment horizontal="center" vertical="top" wrapText="1"/>
    </xf>
    <xf numFmtId="0" fontId="6" fillId="4" borderId="22" xfId="0" applyFont="1" applyFill="1" applyBorder="1" applyAlignment="1">
      <alignment horizontal="center" vertical="top" wrapText="1"/>
    </xf>
    <xf numFmtId="0" fontId="21" fillId="3" borderId="24" xfId="0" applyFont="1" applyFill="1" applyBorder="1" applyAlignment="1">
      <alignment horizontal="center" vertical="top" wrapText="1"/>
    </xf>
    <xf numFmtId="0" fontId="21" fillId="3" borderId="25"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4" borderId="46" xfId="0" applyFont="1" applyFill="1" applyBorder="1" applyAlignment="1">
      <alignment horizontal="center" vertical="top" wrapText="1"/>
    </xf>
    <xf numFmtId="0" fontId="6" fillId="4" borderId="47" xfId="0" applyFont="1" applyFill="1" applyBorder="1" applyAlignment="1">
      <alignment horizontal="center" vertical="top" wrapText="1"/>
    </xf>
    <xf numFmtId="0" fontId="6" fillId="4" borderId="43" xfId="0" applyFont="1" applyFill="1" applyBorder="1" applyAlignment="1">
      <alignment horizontal="center" vertical="top" wrapText="1"/>
    </xf>
    <xf numFmtId="0" fontId="6" fillId="4" borderId="58" xfId="0" applyFont="1" applyFill="1" applyBorder="1" applyAlignment="1">
      <alignment horizontal="center" vertical="top" wrapText="1"/>
    </xf>
    <xf numFmtId="0" fontId="6" fillId="5" borderId="42" xfId="0" applyFont="1" applyFill="1" applyBorder="1" applyAlignment="1">
      <alignment horizontal="center" vertical="top" wrapText="1"/>
    </xf>
    <xf numFmtId="0" fontId="6" fillId="5" borderId="26"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27" xfId="0" applyFont="1" applyFill="1" applyBorder="1" applyAlignment="1">
      <alignment horizontal="center" vertical="top" wrapText="1"/>
    </xf>
    <xf numFmtId="0" fontId="6" fillId="7" borderId="2"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51" xfId="0" applyFont="1" applyFill="1" applyBorder="1" applyAlignment="1">
      <alignment horizontal="center" vertical="top" wrapText="1"/>
    </xf>
    <xf numFmtId="0" fontId="6" fillId="9" borderId="55" xfId="0" applyFont="1" applyFill="1" applyBorder="1" applyAlignment="1">
      <alignment horizontal="center" vertical="top" wrapText="1"/>
    </xf>
    <xf numFmtId="0" fontId="6" fillId="9" borderId="56" xfId="0" applyFont="1" applyFill="1" applyBorder="1" applyAlignment="1">
      <alignment horizontal="center" vertical="top" wrapText="1"/>
    </xf>
    <xf numFmtId="0" fontId="6" fillId="9" borderId="33" xfId="0" applyFont="1" applyFill="1" applyBorder="1" applyAlignment="1">
      <alignment horizontal="center" vertical="top" wrapText="1"/>
    </xf>
    <xf numFmtId="0" fontId="6" fillId="9" borderId="27" xfId="0" applyFont="1" applyFill="1" applyBorder="1" applyAlignment="1">
      <alignment horizontal="center" vertical="top" wrapText="1"/>
    </xf>
    <xf numFmtId="0" fontId="6" fillId="4" borderId="42" xfId="0" applyFont="1" applyFill="1" applyBorder="1" applyAlignment="1">
      <alignment horizontal="center" vertical="top" wrapText="1"/>
    </xf>
    <xf numFmtId="0" fontId="6" fillId="4" borderId="57" xfId="0" applyFont="1" applyFill="1" applyBorder="1" applyAlignment="1">
      <alignment horizontal="center" vertical="top" wrapText="1"/>
    </xf>
    <xf numFmtId="0" fontId="5" fillId="2" borderId="3" xfId="0" applyFont="1" applyFill="1" applyBorder="1" applyAlignment="1">
      <alignment horizontal="left" vertical="top" wrapText="1"/>
    </xf>
    <xf numFmtId="0" fontId="6" fillId="9" borderId="34" xfId="0" applyFont="1" applyFill="1" applyBorder="1" applyAlignment="1">
      <alignment horizontal="center" vertical="top" wrapText="1"/>
    </xf>
    <xf numFmtId="0" fontId="6" fillId="9" borderId="28" xfId="0" applyFont="1" applyFill="1" applyBorder="1" applyAlignment="1">
      <alignment horizontal="center" vertical="top" wrapText="1"/>
    </xf>
    <xf numFmtId="0" fontId="6" fillId="3" borderId="0"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4" borderId="17"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19" xfId="0" applyFont="1" applyFill="1" applyBorder="1" applyAlignment="1">
      <alignment horizontal="center" vertical="top" wrapText="1"/>
    </xf>
    <xf numFmtId="0" fontId="5" fillId="2" borderId="50" xfId="0" applyFont="1" applyFill="1" applyBorder="1" applyAlignment="1">
      <alignment horizontal="left" vertical="top" wrapText="1"/>
    </xf>
    <xf numFmtId="0" fontId="5" fillId="2" borderId="1" xfId="0"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7" borderId="1" xfId="0" applyFont="1" applyFill="1" applyBorder="1" applyAlignment="1">
      <alignment horizontal="center" vertical="top" wrapText="1"/>
    </xf>
    <xf numFmtId="0" fontId="6" fillId="4" borderId="26" xfId="0"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27" xfId="0"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4" borderId="30" xfId="0" applyFont="1" applyFill="1" applyBorder="1" applyAlignment="1">
      <alignment horizontal="center" vertical="top" wrapText="1"/>
    </xf>
    <xf numFmtId="0" fontId="6" fillId="4" borderId="31" xfId="0" applyFont="1" applyFill="1" applyBorder="1" applyAlignment="1">
      <alignment horizontal="center" vertical="top" wrapText="1"/>
    </xf>
    <xf numFmtId="0" fontId="6" fillId="4" borderId="28" xfId="0" applyFont="1" applyFill="1" applyBorder="1" applyAlignment="1">
      <alignment horizontal="center" vertical="top" wrapText="1"/>
    </xf>
    <xf numFmtId="0" fontId="6" fillId="4" borderId="34"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23" xfId="0" applyFont="1" applyFill="1" applyBorder="1" applyAlignment="1">
      <alignment horizontal="center" vertical="top" wrapText="1"/>
    </xf>
    <xf numFmtId="164" fontId="5" fillId="0" borderId="61" xfId="2" applyNumberFormat="1" applyFont="1" applyFill="1" applyBorder="1" applyAlignment="1">
      <alignment horizontal="center" vertical="top" wrapText="1"/>
    </xf>
    <xf numFmtId="49" fontId="5" fillId="0" borderId="38" xfId="1" quotePrefix="1" applyNumberFormat="1" applyFont="1" applyFill="1" applyBorder="1" applyAlignment="1">
      <alignment horizontal="center" vertical="top" wrapText="1"/>
    </xf>
    <xf numFmtId="0" fontId="5" fillId="11" borderId="35" xfId="0" applyFont="1" applyFill="1" applyBorder="1" applyAlignment="1">
      <alignment vertical="top" wrapText="1"/>
    </xf>
  </cellXfs>
  <cellStyles count="5">
    <cellStyle name="Hipervínculo" xfId="1" builtinId="8"/>
    <cellStyle name="Millares" xfId="4" builtinId="3"/>
    <cellStyle name="Normal" xfId="0" builtinId="0"/>
    <cellStyle name="Normal 2" xfId="3" xr:uid="{AF137FBC-949D-4F11-AD61-36BEADC9E4EB}"/>
    <cellStyle name="Porcentaje" xfId="2"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0902-4717-9353-D66516C795D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902-4717-9353-D66516C795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902-4717-9353-D66516C795D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0902-4717-9353-D66516C795D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291-47B6-B073-2397D2F328E5}"/>
              </c:ext>
            </c:extLst>
          </c:dPt>
          <c:dLbls>
            <c:dLbl>
              <c:idx val="0"/>
              <c:layout>
                <c:manualLayout>
                  <c:x val="0.15277777777777787"/>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02-4717-9353-D66516C795D4}"/>
                </c:ext>
              </c:extLst>
            </c:dLbl>
            <c:dLbl>
              <c:idx val="1"/>
              <c:layout>
                <c:manualLayout>
                  <c:x val="-6.3888888888888898E-2"/>
                  <c:y val="-2.31481481481481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02-4717-9353-D66516C795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0902-4717-9353-D66516C795D4}"/>
                </c:ext>
              </c:extLst>
            </c:dLbl>
            <c:dLbl>
              <c:idx val="3"/>
              <c:layout>
                <c:manualLayout>
                  <c:x val="0.272222222222222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02-4717-9353-D66516C795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9291-47B6-B073-2397D2F328E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graficos'!$H$23:$H$27</c:f>
              <c:strCache>
                <c:ptCount val="5"/>
                <c:pt idx="0">
                  <c:v>Abierta en proceso</c:v>
                </c:pt>
                <c:pt idx="1">
                  <c:v>Abierta Incumplida</c:v>
                </c:pt>
                <c:pt idx="2">
                  <c:v>Cerrada</c:v>
                </c:pt>
                <c:pt idx="3">
                  <c:v>Cerrada con Baja Efectividad</c:v>
                </c:pt>
                <c:pt idx="4">
                  <c:v>Abierta Inefectiva</c:v>
                </c:pt>
              </c:strCache>
            </c:strRef>
          </c:cat>
          <c:val>
            <c:numRef>
              <c:f>'Dinamicas y graficos'!$I$23:$I$27</c:f>
              <c:numCache>
                <c:formatCode>General</c:formatCode>
                <c:ptCount val="5"/>
                <c:pt idx="0">
                  <c:v>28</c:v>
                </c:pt>
                <c:pt idx="1">
                  <c:v>1</c:v>
                </c:pt>
                <c:pt idx="2">
                  <c:v>5</c:v>
                </c:pt>
                <c:pt idx="3">
                  <c:v>1</c:v>
                </c:pt>
                <c:pt idx="4">
                  <c:v>8</c:v>
                </c:pt>
              </c:numCache>
            </c:numRef>
          </c:val>
          <c:extLst>
            <c:ext xmlns:c16="http://schemas.microsoft.com/office/drawing/2014/chart" uri="{C3380CC4-5D6E-409C-BE32-E72D297353CC}">
              <c16:uniqueId val="{00000000-0902-4717-9353-D66516C795D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057-473E-B794-8F6D4A17B17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B057-473E-B794-8F6D4A17B17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B057-473E-B794-8F6D4A17B17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B057-473E-B794-8F6D4A17B17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B057-473E-B794-8F6D4A17B17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F-B057-473E-B794-8F6D4A17B17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B057-473E-B794-8F6D4A17B17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1-B057-473E-B794-8F6D4A17B17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B057-473E-B794-8F6D4A17B17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B057-473E-B794-8F6D4A17B17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graficos'!$J$48:$J$52</c:f>
              <c:strCache>
                <c:ptCount val="5"/>
                <c:pt idx="0">
                  <c:v>Abierta en proceso</c:v>
                </c:pt>
                <c:pt idx="1">
                  <c:v>Abierta Incumplida</c:v>
                </c:pt>
                <c:pt idx="2">
                  <c:v>Cerrada</c:v>
                </c:pt>
                <c:pt idx="3">
                  <c:v>Cerrada con Baja Efectividad</c:v>
                </c:pt>
                <c:pt idx="4">
                  <c:v>Abierta Inefectiva</c:v>
                </c:pt>
              </c:strCache>
            </c:strRef>
          </c:cat>
          <c:val>
            <c:numRef>
              <c:f>'Dinamicas y graficos'!$K$48:$K$52</c:f>
              <c:numCache>
                <c:formatCode>General</c:formatCode>
                <c:ptCount val="5"/>
                <c:pt idx="0">
                  <c:v>8</c:v>
                </c:pt>
                <c:pt idx="1">
                  <c:v>1</c:v>
                </c:pt>
                <c:pt idx="2">
                  <c:v>2</c:v>
                </c:pt>
                <c:pt idx="3">
                  <c:v>1</c:v>
                </c:pt>
                <c:pt idx="4">
                  <c:v>8</c:v>
                </c:pt>
              </c:numCache>
            </c:numRef>
          </c:val>
          <c:extLst>
            <c:ext xmlns:c16="http://schemas.microsoft.com/office/drawing/2014/chart" uri="{C3380CC4-5D6E-409C-BE32-E72D297353CC}">
              <c16:uniqueId val="{0000000E-B057-473E-B794-8F6D4A17B1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alpha val="97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122093</xdr:rowOff>
        </xdr:from>
        <xdr:to>
          <xdr:col>2</xdr:col>
          <xdr:colOff>1</xdr:colOff>
          <xdr:row>4</xdr:row>
          <xdr:rowOff>96378</xdr:rowOff>
        </xdr:to>
        <xdr:pic>
          <xdr:nvPicPr>
            <xdr:cNvPr id="2" name="Imagen 4">
              <a:extLst>
                <a:ext uri="{FF2B5EF4-FFF2-40B4-BE49-F238E27FC236}">
                  <a16:creationId xmlns:a16="http://schemas.microsoft.com/office/drawing/2014/main" id="{927BF6DF-F225-43B1-BFDF-7EB5701137E7}"/>
                </a:ext>
              </a:extLst>
            </xdr:cNvPr>
            <xdr:cNvPicPr>
              <a:picLocks noChangeAspect="1" noChangeArrowheads="1"/>
              <a:extLst>
                <a:ext uri="{84589F7E-364E-4C9E-8A38-B11213B215E9}">
                  <a14:cameraTool cellRange="[1]Rotulo!$A$1:$AL$2" spid="_x0000_s7425"/>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 y="122093"/>
              <a:ext cx="1241425" cy="6058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283369</xdr:colOff>
      <xdr:row>4</xdr:row>
      <xdr:rowOff>57149</xdr:rowOff>
    </xdr:from>
    <xdr:to>
      <xdr:col>14</xdr:col>
      <xdr:colOff>747713</xdr:colOff>
      <xdr:row>18</xdr:row>
      <xdr:rowOff>133349</xdr:rowOff>
    </xdr:to>
    <xdr:graphicFrame macro="">
      <xdr:nvGraphicFramePr>
        <xdr:cNvPr id="2" name="Gráfico 1">
          <a:extLst>
            <a:ext uri="{FF2B5EF4-FFF2-40B4-BE49-F238E27FC236}">
              <a16:creationId xmlns:a16="http://schemas.microsoft.com/office/drawing/2014/main" id="{F066B6A3-35E8-4BEE-AB73-600E81656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540544</xdr:colOff>
      <xdr:row>31</xdr:row>
      <xdr:rowOff>154781</xdr:rowOff>
    </xdr:from>
    <xdr:to>
      <xdr:col>17</xdr:col>
      <xdr:colOff>338138</xdr:colOff>
      <xdr:row>46</xdr:row>
      <xdr:rowOff>40481</xdr:rowOff>
    </xdr:to>
    <xdr:graphicFrame macro="">
      <xdr:nvGraphicFramePr>
        <xdr:cNvPr id="3" name="Gráfico 2">
          <a:extLst>
            <a:ext uri="{FF2B5EF4-FFF2-40B4-BE49-F238E27FC236}">
              <a16:creationId xmlns:a16="http://schemas.microsoft.com/office/drawing/2014/main" id="{114B6ED8-BF22-4769-A5B0-D8A073871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2]Rotulo!$A$1:$AL$2" spid="_x0000_s3900"/>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ocumentos\Users\User\Downloads\gm-ftpl-01_plan_mejoramiento_por_procesos_v1_3004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69.750662847226" createdVersion="7" refreshedVersion="7" minRefreshableVersion="3" recordCount="43" xr:uid="{968D31C1-424C-4FC4-AD39-8166F51501E8}">
  <cacheSource type="worksheet">
    <worksheetSource ref="A1:U44" sheet="Base"/>
  </cacheSource>
  <cacheFields count="21">
    <cacheField name="Nombre de la Dependencia" numFmtId="0">
      <sharedItems count="4">
        <s v="Oficina Asesora de Planeación"/>
        <s v="Subdirección de Gestión Corporativa"/>
        <s v="Sudirección Artistica  y Cultural "/>
        <s v="Sudirección para la Gestión del Centro" u="1"/>
      </sharedItems>
    </cacheField>
    <cacheField name="Área de la Dependencia" numFmtId="0">
      <sharedItems count="10">
        <s v="Oficina Asesora de Planeación"/>
        <s v="Talento Humano "/>
        <s v="Sudirección Artistica  y Cultural "/>
        <s v="Tecnologias"/>
        <s v="Gestión Documental"/>
        <s v="Servicio al Ciudadano"/>
        <s v="Almacén "/>
        <s v="Financiera"/>
        <s v="Talento Humano" u="1"/>
        <s v="Sudirección para la Gestión del Centro" u="1"/>
      </sharedItems>
    </cacheField>
    <cacheField name="Proceso " numFmtId="0">
      <sharedItems/>
    </cacheField>
    <cacheField name="Hallazgo" numFmtId="0">
      <sharedItems containsMixedTypes="1" containsNumber="1" containsInteger="1" minValue="2" maxValue="4" longText="1"/>
    </cacheField>
    <cacheField name="Consecutivo_x000a_ACM" numFmtId="0">
      <sharedItems count="21">
        <s v="2017-10 "/>
        <s v="2018-20"/>
        <s v="2019-28"/>
        <s v="2020-01"/>
        <s v="2020-02"/>
        <s v="2021-01"/>
        <s v="2021-02"/>
        <s v="2021-03"/>
        <s v="2021-04"/>
        <s v="2021-05"/>
        <s v="2021-06"/>
        <s v="2021-07"/>
        <s v="2021-08"/>
        <s v="2021-09"/>
        <s v="2021-10"/>
        <s v="2021-11"/>
        <s v="2021-12"/>
        <s v="2021-13"/>
        <s v="2021-14"/>
        <s v="2021-15"/>
        <s v="2019-29" u="1"/>
      </sharedItems>
    </cacheField>
    <cacheField name="Versión " numFmtId="0">
      <sharedItems containsSemiMixedTypes="0" containsString="0" containsNumber="1" containsInteger="1" minValue="1" maxValue="2"/>
    </cacheField>
    <cacheField name="Fecha del Reporte de la ACM" numFmtId="14">
      <sharedItems containsSemiMixedTypes="0" containsNonDate="0" containsDate="1" containsString="0" minDate="2019-01-21T00:00:00" maxDate="2021-05-14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esponsable " numFmtId="0">
      <sharedItems/>
    </cacheField>
    <cacheField name="rol" numFmtId="0">
      <sharedItems/>
    </cacheField>
    <cacheField name="inicio" numFmtId="14">
      <sharedItems containsSemiMixedTypes="0" containsNonDate="0" containsDate="1" containsString="0" minDate="2019-01-21T00:00:00" maxDate="2021-07-28T00:00:00"/>
    </cacheField>
    <cacheField name="terminacion" numFmtId="14">
      <sharedItems containsSemiMixedTypes="0" containsNonDate="0" containsDate="1" containsString="0" minDate="2019-02-28T00:00:00" maxDate="2023-12-31T00:00:00"/>
    </cacheField>
    <cacheField name="Estado de la Actividad" numFmtId="0">
      <sharedItems count="6">
        <s v="Cerrada"/>
        <s v="Abierta en proceso"/>
        <s v="Abierta incumplida"/>
        <s v="Cerrada con baja efectividad"/>
        <s v="Abierta Inefectiva"/>
        <s v="NA" u="1"/>
      </sharedItems>
    </cacheField>
    <cacheField name="Análisis de Evidencias" numFmtId="0">
      <sharedItems longText="1"/>
    </cacheField>
    <cacheField name="Oportunidad de Mejora " numFmtId="0">
      <sharedItems longText="1"/>
    </cacheField>
    <cacheField name="ESTADO DE LA ACM " numFmtId="0">
      <sharedItems containsBlank="1" count="8">
        <s v="Cerrada"/>
        <m/>
        <s v="Abierta Incumplida"/>
        <s v="Cerrada con baja efectividad"/>
        <s v="Abierta en proceso"/>
        <s v="Abierta Infectiva"/>
        <s v="Abierta Inefectiva"/>
        <s v="N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1 v2"/>
    <s v="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
    <s v="Sonia  Córdoba Alvarado"/>
    <s v="Sonia Cordoba"/>
    <d v="2019-01-21T00:00:00"/>
    <d v="2019-02-28T00:00:00"/>
    <x v="0"/>
    <s v="Actividad cerrada en el seguimiento realizado por la OCI en noviembre de 2019"/>
    <s v="N/A"/>
    <x v="0"/>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2 v2"/>
    <s v="Actualizar la documentación de los procesos (caracterizaciones, procedimientos, instructivos, formatos, riesgos e indicadores )  sujeto al cronograma de documetnación del SIG en el  marco del  nuevo mapa de procesos."/>
    <s v="Sonia  Córdoba Alvarado"/>
    <s v="Equipo  MIPG -SIG - _x000a_Deisy Estupiñan_x000a_Alba Cristina Rojas"/>
    <d v="2019-02-15T00:00:00"/>
    <d v="2020-08-30T00:00:00"/>
    <x v="0"/>
    <s v="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
    <s v="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x v="1"/>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Restructuración del mapa de procesos institucional "/>
    <s v="2017-10.3 v2"/>
    <s v="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
    <s v="Sonia  Córdoba Alvarado"/>
    <s v="Equipo  MIPG -SIG - _x000a_Deisy Estupiñan_x000a_Alba Cristina Rojas"/>
    <d v="2019-02-15T00:00:00"/>
    <d v="2020-08-30T00:00:00"/>
    <x v="0"/>
    <s v="Actividad cerrada en el seguimiento realizado por la OCI en noviembre de 2020"/>
    <s v="N/A"/>
    <x v="1"/>
  </r>
  <r>
    <x v="1"/>
    <x v="1"/>
    <s v="Gestión del Talento Humano"/>
    <s v="NA"/>
    <x v="1"/>
    <n v="2"/>
    <d v="2019-08-28T00:00:00"/>
    <s v="Auditoría o Seguimiento efectuado por la Oficina de Control Interno "/>
    <s v="Informe Auditoria Interna ORFEO de del 6jul2018. Hallazgo No.  8 Incumplimiento  el Acuerdo 565 de 2018 Art. 8 núm. 5 b. . Art. 20, d_x000a_Decreto 1567 de 1998 Art. 12  . Incumplimiento de la Resolución  1401 de 2007, Artículo 4, núm.. 4, 5._x000a_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quot;gerentes públicos&quot;, orientadas por el DAFP.   De otra parte, no se evidencia participación de los funcionarios con rol &quot;Evaluado (de las áreas misionales, en las actividades de capacitación y socialización de los instrumentos de &quot;evaluación de desempeño&quot;, durante el 2017._x000a_Lo anterior, incumple lo normado en el Acuerdo 565 de 2018 Art. 8 núm. 5 b. Art. 20, d. y el Art. 12 decreto 1567 de 1998 &quot;Obligaciones de los Empleados con Respecto a la  Capacitación&quot;) "/>
    <s v="AC"/>
    <s v="METODO: Porqué falta capacitación a los directivos en el proceso que se debe surtir en la evaluación de desempeño  CAUSA RAIZ"/>
    <s v="2018 20.1"/>
    <s v="Incorporar en el Plan Institucional de Capacitación procesos formativos para los directivos, que permita apropiarse de los roles frente a las evaluaciones de desempeño laboral."/>
    <s v="Licette Moros León"/>
    <s v="Beatriz Álvarez Profesional especializado de talento humano"/>
    <d v="2019-09-01T00:00:00"/>
    <d v="2019-12-30T00:00:00"/>
    <x v="0"/>
    <s v="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_x000a__x000a_Se observa que la acción  se ejecuta extemporaneamente y  en términos de eficacia y eficiencia se cumple al 100%. "/>
    <s v="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quot;"/>
    <x v="0"/>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priorizado la implementación de un sistema de información desde la alta dirección  FINAL  CAUSA RAIZ_x000a_"/>
    <s v="2019-28.1"/>
    <s v="Realizar una prueba piloto para la implementación de un sistema de información para reporte y seguimiento de planes y proyectos. Meta: implementar 1 prueba piloto de un sistema de información. Producto: Un informe de la prueba piloto. "/>
    <s v="Martha Lucia Cardona Visbal - Subdirectora Corporativa "/>
    <s v="Eddwin Diaz- Profesional Apoyo Tecnología"/>
    <d v="2019-12-12T00:00:00"/>
    <d v="2022-12-16T00:00:00"/>
    <x v="1"/>
    <s v="Se evidencian 2 reprogramaciones de la ACM: 20202000009573 hasta el 29/10/21 y 20202000022393 hasta el 16/12/22 argumentando articulación de la ACM con las metas del proyecto 7760. "/>
    <s v="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quot;"/>
    <x v="2"/>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tenian lineamientos en la formulación y ejecución de los proyectos de inversión  - CAUSA SECUNDARIA"/>
    <s v="2019-28.2"/>
    <s v="Realizar mesas ampliadas mensuales para la formulación y seguimiento fisico, presupuestal y contractual  de los proyectos de inversión.  Producto:  Actas de reunión"/>
    <s v="Sonia Cordoba - Jefe de la Oficina Asesora de Planeación"/>
    <s v="Aura Gomez - Apoyo OAP Equipo Planes"/>
    <d v="2020-01-01T00:00:00"/>
    <d v="2020-12-30T00:00:00"/>
    <x v="2"/>
    <s v="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_x000a__x000a_Se remitio un documento word de relación de reuniones meet, sin embargo no corresponde al producto definido  actas de reuniones._x000a__x000a_La 1a. linea en el seguimiento realizado en mayo de 2020 indicó que: &quo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quot;"/>
    <s v="Documentar los soportes de ejecución  de manera integral y coherente con la acción formulada._x000a__x000a_Reformular o reprogramar la acción garantizando su efectividad._x000a_"/>
    <x v="1"/>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contemplado en un nuevo rediseño de la planta de la entidad.  CAUSA SECUNDARIA"/>
    <s v="2019-28.3"/>
    <s v="Presentar al equipo directivo de la nueva administración la recomendación para realizar una reestructuración  de la planta de personal de acuerdo a las necesidades de la entidad. Producto: Acta de comité directivo "/>
    <s v="Martha Lucia Cardona Visbal - Subdirectora Corporativa "/>
    <s v="Martha Lucia Cardona Visbal - Subdirectora Corporativa "/>
    <d v="2019-12-12T00:00:00"/>
    <d v="2022-12-16T00:00:00"/>
    <x v="1"/>
    <s v="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
    <s v="Reformular la actividad de conformidad con los cambios y la adecuación de los proyectos vigentes, en el marco del nuevo plan de desarrollo"/>
    <x v="1"/>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1"/>
    <s v="Planificar en el plan de adquisiciones de la nueva vigencia, la contratación de prestación de servicios que apoye la gestión tecnológica de la entidad. "/>
    <s v="Martha Lucia Cardona Visbal - Subdirectora Corporativa "/>
    <s v="Edwin Diaz- Profesional Apoyo de tecnologías"/>
    <d v="2020-08-21T00:00:00"/>
    <d v="2021-02-25T00:00:00"/>
    <x v="3"/>
    <s v="La evidencia presentada por la 1a. linea se enfoca unicamente en la gestión de implementación  IPV6,  sin embargo la actividad formulada no mitiga la causa raíz identificada por lo tanto no se subsana lo observado en los hallazgos de la auditoria interna_x000a_"/>
    <s v="No se atendio la observación y recomendación hecha en el seguimiento de la OCI de mayo de 2020:_x000a__x000a_&quot;Se observa que la acción establecida no subsana lo evidenciado en la auditoria al proceso de Gestión de Tecnologías. _x000a__x000a_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_x000a__x000a_La causa determinada corresponde a una debilidad de equipo de trabajo, sin embargo la acción propuesta corresponde a una actividad metodológica.&quot;"/>
    <x v="3"/>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2"/>
    <s v="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
    <s v="Martha Lucia Cardona Visbal - Subdirectora Corporativa "/>
    <s v="Ingrid Neira - Profesional de apoyo comunicaciones "/>
    <d v="2020-06-01T00:00:00"/>
    <d v="2021-06-30T00:00:00"/>
    <x v="0"/>
    <s v="De conformidad con la evidencia aportada se observa que en el periodo evaluado  la acción se ejecuto  en el 100% en términos de eficacia y eficiencia, asi como tambien  respecto a la oportunidad de su cumplimiento."/>
    <s v="N/A"/>
    <x v="1"/>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Monitorear trimestralmente los riesgos aprobados, de acuerdo a su diseño y controles programados._x000a_(Matriz de riesgos vigente aprobados en junio 2020 y posteriores)"/>
    <s v="Martha Lucia Cardona Visbal - Subdirectora Corporativa "/>
    <s v="Edwin Diaz- Profesional Apoyo de tecnologías"/>
    <d v="2020-09-01T00:00:00"/>
    <d v="2021-06-30T00:00:00"/>
    <x v="1"/>
    <s v="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
    <s v="N/A"/>
    <x v="4"/>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s v="Martha Lucia Cardona Visbal - Subdirectora Corporativa "/>
    <s v="Edwin Diaz- Profesional Apoyo de tecnologías_x000a_Deisy Estupiñan - Profesional Apoyo OAP"/>
    <d v="2021-01-15T00:00:00"/>
    <d v="2021-11-30T00:00:00"/>
    <x v="1"/>
    <s v="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
    <s v="Si bien la actividad se encuentra dentro de los terminos de ejecución, se recomienda 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por lo cual es importante que el cronograma de actualización de procesos SIG 2021 tenga en cuenta el plazo de ejecución de la actividad."/>
    <x v="1"/>
  </r>
  <r>
    <x v="1"/>
    <x v="4"/>
    <s v="Gestión Documental"/>
    <s v="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x v="5"/>
    <n v="1"/>
    <d v="2021-03-03T00:00:00"/>
    <s v="Auditoria o seguimiento  efectuado por la Oficina de Control Interno"/>
    <s v="Informe Final Auditoría Interna Proceso de Patrimonio Institucional, radicado 20201100043623 del 27 de noviembre de 2020_x000a_Hallazgo 1"/>
    <s v="AC"/>
    <s v="Porqué: No se ha hecho una reestructuración de la planta de personal, ni solicitado información de los perfiles necesarios para cumplir con la normatividad vigente. (Causa Raíz)  "/>
    <s v="2021-01.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y Atención al Ciudadano"/>
    <d v="2021-03-01T00:00:00"/>
    <d v="2023-12-30T00:00:00"/>
    <x v="1"/>
    <s v="N/A"/>
    <s v="Si bien la actividad se encuentra dentro de los terminos de ejecución, se observa que ésta fue formulada con un plazo de 21 meses lo cual supera el termino de 12 meses establecido en las politicas de operación del procedimiento vigente._x000a__x000a_Esta situación puede generar nuevamente observaciones de la Dirección Distrital del Archivo de Bogota, sobre el cumplimiento del Artículo 8, Ley 1409 de 2010. Artículo   2.8.10.10. Decreto 1080 de 2015._x000a__x000a_Se recomienda fortalecer la asesoría y/o revisión de las acciones desde la 2a. línea de defensa."/>
    <x v="4"/>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 Porqué: la entidad no ha dimensionado la necesidad real de planta de cargos necesarios para atender la demanda de las actividades correspondientes del proceso de Gestión Documental (Causa Raíz)"/>
    <s v="2021-02.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d v="2021-03-01T00:00:00"/>
    <d v="2021-09-30T00:00:00"/>
    <x v="4"/>
    <s v="N/A"/>
    <s v="Revisar  coherencia entre la actividad formulada y el análisis de causa con el fin de subsanar el incumplimiento normativo identificado en el informe de auditoria_x000a__x000a_No subsanar esta situación puede generar nuevamente observaciones de la Dirección Distrital del Archivo de Bogota, sobre el cumplimiento del Artículo  2.8.2.1.16 numerales 4 y 17, 2.8.2.2.2, 2.8.2.5.8, 2.8.2.5.6, 2.8.7.2.4, 2.8.7.2.8 del Decreto 1080 de 2015_x000a__x000a_Se recomienda fortalecer la asesoría y/o revisión de las acciones desde la 2a. línea de defensa._x000a__x000a_"/>
    <x v="5"/>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
    <s v="2021-02.2"/>
    <s v="Actualizar la resolución 112 del 2019 especificando la periodicidad semestral de los comités"/>
    <s v="Martha Lucia Cardona Visbal - Subdirectora Corporativa "/>
    <s v="Profesional Gestión Documental"/>
    <d v="2021-03-01T00:00:00"/>
    <d v="2021-12-15T00:00:00"/>
    <x v="1"/>
    <s v="N/A"/>
    <s v="Se recomienda evaluar el tiempo de ejecución y presentar avances periodicos de su ejecución, con el fin de garantizar que se cumpla lo dispuest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_x000a__x000a_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
    <x v="1"/>
  </r>
  <r>
    <x v="1"/>
    <x v="4"/>
    <s v="Gestión Documental"/>
    <s v="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x v="7"/>
    <n v="1"/>
    <d v="2021-03-03T00:00:00"/>
    <s v="Auditoria o seguimiento  efectuado por la Oficina de Control Interno"/>
    <s v="Informe Final Auditoría Interna Proceso de Patrimonio Institucional, radicado 20201100043623 del 27 de noviembre de 2020_x000a_Hallazgo 3"/>
    <s v="AC"/>
    <s v="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3.1"/>
    <s v="Enviar a Subdirección de Gestión Corporativa un comunicado exponiendo la necesidad de incluir en la planta de personal un profesional que apoye la elaboración y actualización de los instrumentos archivísticos requeridos en la normatividad vigente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x v="8"/>
    <n v="1"/>
    <d v="2021-03-03T00:00:00"/>
    <s v="Auditoria o seguimiento  efectuado por la Oficina de Control Interno"/>
    <s v="Informe Final Auditoría Interna Proceso de Patrimonio Institucional, radicado 20201100043623 del 27 de noviembre de 2020_x000a_Hallazgo 4"/>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4.1"/>
    <s v="Enviar a Subdirección de Gestión Corporativa un comunicado exponiendo la necesidad de incluir en la planta de personal un profesional que apoye la elaboración y actualización de los instrumentos archivísticos requeridos en la normatividad vigente_x000a_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x v="9"/>
    <n v="1"/>
    <d v="2021-03-03T00:00:00"/>
    <s v="Auditoria o seguimiento  efectuado por la Oficina de Control Interno"/>
    <s v="Informe Final Auditoría Interna Proceso de Patrimonio Institucional, radicado 20201100043623 del 27 de noviembre de 2020_x000a_Hallazgo 5"/>
    <s v="AC"/>
    <s v="Porqué: la entidad no ha dimensionado la necesidad real de planta de cargos necesarios para atender la demanda de las actividades correspondientes del proceso de Gestión Documental (Causa Raíz)"/>
    <s v="2021-05.1"/>
    <s v="Enviar a Subdirección de Gestión Corporativa un comunicado exponiendo la necesidad de incluir en la planta de personal los perfiles necesarios para la elaboración y gestión del sistema integrado de conservación institucional"/>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e: la entidad no ha caracterizado sus usuarios  (Causa Raíz)-(Método) "/>
    <s v="2021-06.1"/>
    <s v="Elaborar la Caracterización de usuarios de la FUGA"/>
    <s v="Luis  Fernado Mejia Castro- Jefe Oficina Asesora Planeacion"/>
    <s v="Lidera Oficina Asesora de Planeacion con el apoyo de la Subdirección de Gestión Corporativa /  Atención al Ciudadano /Subdirección Centro /Subdirección Artística y Cultural"/>
    <d v="2021-03-05T00:00:00"/>
    <d v="2021-09-30T00:00:00"/>
    <x v="1"/>
    <s v="N/A"/>
    <s v="N/A"/>
    <x v="4"/>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s v="Profesional Universitario de Gestión Documental y Atención al Ciudad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 Porqué: la entidad no ha dimensionado la necesidad real de planta de cargos necesarios para atender la demanda de temas de la administración pública acorde con la normatividad vigente.  (Causa raíz)"/>
    <s v="2021-07.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2"/>
    <s v="Establecer en la documentación del proceso Talento Humano, lineamientos  relacionados con la revisión de la normativa  de todos los procesos , para fortalecer  el Plan Institucional de Capacitación y vincular los temas de la Política Pública de servicio al ciudadano. "/>
    <s v="Martha Lucia Cardona Visbal - Subdirectora Corporativa "/>
    <s v="Profesional Universitario de Gestión Documental y Atención al Ciudadano / _x000a__x000a_Profesional Especializado de Talento Hum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3"/>
    <s v="Establecer en la documentación del proceso Atención al Ciudadano, lineamientos  relacionados con la revisión de la normativa para su inclusión dentro de las capacitaciones de cada vigencia e informarlo al Proceso de Talento Humano"/>
    <s v="Martha Lucia Cardona Visbal - Subdirectora Corporativa "/>
    <s v="Profesional Universitario de Gestión Documental y Atención al Ciudadano / Profesional Especializado de Talento Humano"/>
    <d v="2021-03-05T00:00:00"/>
    <d v="2021-09-30T00:00:00"/>
    <x v="1"/>
    <s v="N/A"/>
    <s v="N/A"/>
    <x v="1"/>
  </r>
  <r>
    <x v="1"/>
    <x v="5"/>
    <s v="Servicio al Ciudadano "/>
    <s v="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x v="12"/>
    <n v="1"/>
    <d v="2021-03-03T00:00:00"/>
    <s v="Auditoria o seguimiento  efectuado por la Oficina de Control Interno_x000a_Revisión Riesgos "/>
    <s v="Informe Auditoria Interna Proceso de Atención al Ciudadano radicado 20201100023773 del 10 de agosto de 2020_x000a_Hallazgo 3 - Materializacion Riesgo "/>
    <s v="AC"/>
    <s v="Porqué: la entidad no ha dimensionado la necesidad real de planta de cargos necesarios para atender la demanda de los sistemas de información correspondientes al proceso de Atención al Ciudadano (Causa Raíz)"/>
    <s v="2021-08.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entidad no ha dimensionado la necesidad real de planta de cargos necesarios para atender la demanda de las actividades correspondientes del proceso Atención al Ciudadano  (Causa Raíz Primaria)"/>
    <s v="2021-09.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3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actualización de procedimientos se realizó bajo las actividades que se desarrollaban actualmente en el proceso y no se contemplo la necesidad de contar con canales tecnológicos (Causa Raíz secundaria)"/>
    <s v="2021-09.2"/>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s v="Martha Lucia Cardona Visbal - Subdirectora Corporativa "/>
    <s v="Profesional Universitario de Gestión Documental y Atención al Ciudadano"/>
    <d v="2021-03-03T00:00:00"/>
    <d v="2021-09-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la entidad no ha dimensionado la necesidad real de planta de cargos necesarios para atender la demanda de las actividades correspondientes de los procesos de Atención al Ciudadano y Gestión Documental (Causa Raíz - Primaria)"/>
    <s v="2021-10.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 Porqué:  Si bien es un deber normativo, no se cuenta con un protocolo formal en el SIG para escalar los casos de PQRS vencidos a Control Interno Disciplinario, conforme a lo establecido en la norma,  (Causa Secundaria)_x000a_"/>
    <s v="2021-10.2"/>
    <s v="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
    <s v="Martha Lucia Cardona Visbal - Subdirectora Corporativa "/>
    <s v="Profesional Control Interno Disciplinario /_x000a_Profesional Universitario de Gestión Documental y Atención al Ciudadano"/>
    <d v="2021-03-05T00:00:00"/>
    <d v="2021-12-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bía visto la necesidad de hacer participe a más personas y/o áreas de la entidad  en la identificación de riesgos  (Causa terciaria)"/>
    <s v="2021-10.3"/>
    <s v="Ajustar los riesgos del proceso y los controles existentes, haciendo participe en las mesas de trabajo a otras áreas que tengan contacto directo con la ciudadanía. (Terciaria)"/>
    <s v="Martha Lucia Cardona Visbal - Subdirectora Corporativa "/>
    <s v="Profesional Universitario de Gestión Documental y Atención al Ciudadano"/>
    <d v="2021-03-05T00:00:00"/>
    <d v="2021-10-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 realizado la suficiente socialización del mecanismo de alerta con las áreas (Causa terciaria)"/>
    <s v="2021-10.4"/>
    <s v="Actualizar el procedimiento de Servicio al Ciudadano incluyendo lineamientos sobre : _x000a_*mecanismos de alertas, términos y las acciones a tomar en caso que se incumplan los términos internos (escalabilidad al interior de la entidad) (Terciaria)"/>
    <s v="Martha Lucia Cardona Visbal - Subdirectora Corporativa "/>
    <s v="Profesional Universitario de Gestión Documental y Atención al Ciudadano"/>
    <d v="2021-03-05T00:00:00"/>
    <d v="2021-09-30T00:00:00"/>
    <x v="1"/>
    <s v="N/A"/>
    <s v="N/A"/>
    <x v="1"/>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s v="Martha Lucia Cardona Visbal - Subdirectora Corporativa "/>
    <s v="Profesional Universitario de Gestión Documental y Atención al Ciudadano"/>
    <d v="2021-03-05T00:00:00"/>
    <d v="2021-09-30T00:00:00"/>
    <x v="1"/>
    <s v="N/A"/>
    <s v="N/A"/>
    <x v="4"/>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s v="Profesional Universitario de Gestión Documental y Atención al Ciudadano"/>
    <d v="2021-03-05T00:00:00"/>
    <d v="2021-09-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 los lineamientos y  actividades desarrolladas por la FUGA para  administrar, controlar y racionalizar OPAs  que le  permitan mantener actualizada la información en el SUIT"/>
    <s v="Martha Lucia Cardona Visbal - Subdirectora Corporativa _x000a_Luis Fernando Mejia  - Oficina Asesora de Planeación"/>
    <s v="Profesional Universitario de Gestión Documental y Atención al Ciudadano_x000a__x000a_Profesional de apoyo OAP "/>
    <d v="2021-03-05T00:00:00"/>
    <d v="2021-12-30T00:00:00"/>
    <x v="1"/>
    <s v="N/A"/>
    <s v="N/A"/>
    <x v="4"/>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s v="Martha Lucia Cardona Visbal - Subdirectora Corporativa _x000a_Luis Fernando Mejia  - Oficina Asesora de Planeación"/>
    <s v="Profesional Universitario de Gestión Documental y Atención al Ciudadano y _x000a__x000a_Profesional de apoyo OAP"/>
    <d v="2021-03-05T00:00:00"/>
    <d v="2021-06-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s v="Martha Lucia Cardona Visbal - Subdirectora Corporativa _x000a_Luis Fernando Mejia  - Oficina Asesora de Planeación"/>
    <s v="Profesional Universitario de Gestión Documental y Atención al Ciudadano y _x000a__x000a_Profesional de apoyo OAP"/>
    <d v="2021-03-05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s v="Martha Lucia Cardona Visbal - Subdirectora Corporativa _x000a_Luis Fernando Mejia  - Oficina Asesora de Planeación"/>
    <s v="Profesional Recursos Físicos"/>
    <d v="2021-05-14T00:00:00"/>
    <d v="2021-09-30T00:00:00"/>
    <x v="1"/>
    <s v="N/A"/>
    <s v="N/A"/>
    <x v="4"/>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s v="Martha Lucia Cardona Visbal - Subdirectora Corporativa _x000a_Luis Fernando Mejia  - Oficina Asesora de Planeación"/>
    <s v="Profesional Recursos Físicos"/>
    <d v="2021-05-14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s v="Martha Lucia Cardona Visbal - Subdirectora Corporativa _x000a_Luis Fernando Mejia  - Oficina Asesora de Planeación"/>
    <s v="Profesional Recursos Físicos"/>
    <d v="2021-05-14T00:00:00"/>
    <d v="2021-06-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s v="Martha Lucia Cardona Visbal - Subdirectora Corporativa _x000a_Luis Fernando Mejia  - Oficina Asesora de Planeación"/>
    <s v="Profesional Recursos Físicos"/>
    <d v="2021-05-14T00:00:00"/>
    <d v="2021-12-15T00:00:00"/>
    <x v="1"/>
    <s v="N/A"/>
    <s v="N/A"/>
    <x v="1"/>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s v="Martha Lucia Cardona Visbal - Subdirectora Corporativa _x000a_Luis Fernando Mejia  - Oficina Asesora de Planeación"/>
    <s v="Profesionales  SIG - MIPG de OAP"/>
    <d v="2021-06-01T00:00:00"/>
    <d v="2021-12-15T00:00:00"/>
    <x v="1"/>
    <s v="N/A"/>
    <s v="N/A"/>
    <x v="4"/>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s v="Martha Lucia Cardona Visbal - Subdirectora Corporativa _x000a_Luis Fernando Mejia  - Oficina Asesora de Planeación"/>
    <s v="Profesional Talento Humano "/>
    <d v="2021-06-01T00:00:00"/>
    <d v="2021-11-30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s v="Martha Lucia Cardona Visbal - Subdirectora Corporativa _x000a_Luis Fernando Mejia  - Oficina Asesora de Planeación"/>
    <s v="Profesional Especializado de Presupuesto_x000a_Tesorera_x000a_Profesional Especializado de contabilidad"/>
    <d v="2021-05-28T00:00:00"/>
    <d v="2021-07-12T00:00:00"/>
    <x v="1"/>
    <s v="N/A"/>
    <s v="N/A"/>
    <x v="4"/>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s v="Martha Lucia Cardona Visbal - Subdirectora Corporativa _x000a_Luis Fernando Mejia  - Oficina Asesora de Planeación"/>
    <s v="Profesional Contratista de TIC"/>
    <d v="2021-05-28T00:00:00"/>
    <d v="2021-07-12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ia  - Oficina Asesora de Planeación"/>
    <s v="Profesional Especializado de Presupuesto_x000a_Tesorera_x000a_Profesional Especializado de contabilidad_x000a_Profesional del SIG de la OAP"/>
    <d v="2021-07-27T00:00:00"/>
    <d v="2021-10-30T00:00:00"/>
    <x v="1"/>
    <s v="N/A"/>
    <s v="N/A"/>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8AD720-E06C-4139-8239-D3BE9A5389C1}" name="TablaDinámica1"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G25"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17"/>
  </colFields>
  <colItems count="6">
    <i>
      <x/>
    </i>
    <i>
      <x v="1"/>
    </i>
    <i>
      <x v="2"/>
    </i>
    <i>
      <x v="3"/>
    </i>
    <i>
      <x v="5"/>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ABF34AD-1DFD-43EF-B58F-C9B3EC765F90}" name="TablaDinámica8"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77:G87" firstHeaderRow="1" firstDataRow="2" firstDataCol="1" rowPageCount="1" colPageCount="1"/>
  <pivotFields count="21">
    <pivotField showAll="0"/>
    <pivotField axis="axisRow" showAll="0">
      <items count="11">
        <item x="6"/>
        <item x="7"/>
        <item x="4"/>
        <item x="0"/>
        <item x="5"/>
        <item x="2"/>
        <item m="1" x="8"/>
        <item x="1"/>
        <item x="3"/>
        <item m="1" x="9"/>
        <item t="default"/>
      </items>
    </pivotField>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1"/>
  </rowFields>
  <rowItems count="9">
    <i>
      <x/>
    </i>
    <i>
      <x v="1"/>
    </i>
    <i>
      <x v="2"/>
    </i>
    <i>
      <x v="3"/>
    </i>
    <i>
      <x v="4"/>
    </i>
    <i>
      <x v="5"/>
    </i>
    <i>
      <x v="7"/>
    </i>
    <i>
      <x v="8"/>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D55F99B-E75B-496D-BEDF-4A1D42196636}" name="TablaDinámica7"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59:G64" firstHeaderRow="1" firstDataRow="2" firstDataCol="1" rowPageCount="1" colPageCount="1"/>
  <pivotFields count="21">
    <pivotField axis="axisRow" showAll="0">
      <items count="5">
        <item x="0"/>
        <item x="1"/>
        <item x="2"/>
        <item m="1" x="3"/>
        <item t="default"/>
      </items>
    </pivotField>
    <pivotField showAll="0"/>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0"/>
  </rowFields>
  <rowItems count="4">
    <i>
      <x/>
    </i>
    <i>
      <x v="1"/>
    </i>
    <i>
      <x v="2"/>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F946E1D-403B-4D44-A878-7AC01AE0218F}" name="TablaDinámica2"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A31:I53"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9">
        <item x="4"/>
        <item x="0"/>
        <item x="3"/>
        <item x="1"/>
        <item x="2"/>
        <item m="1" x="7"/>
        <item x="5"/>
        <item x="6"/>
        <item t="default"/>
      </items>
    </pivotField>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0"/>
  </colFields>
  <colItems count="8">
    <i>
      <x/>
    </i>
    <i>
      <x v="1"/>
    </i>
    <i>
      <x v="2"/>
    </i>
    <i>
      <x v="3"/>
    </i>
    <i>
      <x v="4"/>
    </i>
    <i>
      <x v="6"/>
    </i>
    <i>
      <x v="7"/>
    </i>
    <i t="grand">
      <x/>
    </i>
  </colItems>
  <dataFields count="1">
    <dataField name="Cuenta de ESTADO DE LA ACM " fld="20" subtotal="count" baseField="0" baseItem="0"/>
  </dataFields>
  <chartFormats count="7">
    <chartFormat chart="0" format="0" series="1">
      <pivotArea type="data" outline="0" fieldPosition="0">
        <references count="2">
          <reference field="4294967294" count="1" selected="0">
            <x v="0"/>
          </reference>
          <reference field="20" count="1" selected="0">
            <x v="0"/>
          </reference>
        </references>
      </pivotArea>
    </chartFormat>
    <chartFormat chart="0" format="1" series="1">
      <pivotArea type="data" outline="0" fieldPosition="0">
        <references count="2">
          <reference field="4294967294" count="1" selected="0">
            <x v="0"/>
          </reference>
          <reference field="20" count="1" selected="0">
            <x v="1"/>
          </reference>
        </references>
      </pivotArea>
    </chartFormat>
    <chartFormat chart="0" format="2" series="1">
      <pivotArea type="data" outline="0" fieldPosition="0">
        <references count="2">
          <reference field="4294967294" count="1" selected="0">
            <x v="0"/>
          </reference>
          <reference field="20" count="1" selected="0">
            <x v="2"/>
          </reference>
        </references>
      </pivotArea>
    </chartFormat>
    <chartFormat chart="0" format="3" series="1">
      <pivotArea type="data" outline="0" fieldPosition="0">
        <references count="2">
          <reference field="4294967294" count="1" selected="0">
            <x v="0"/>
          </reference>
          <reference field="20" count="1" selected="0">
            <x v="3"/>
          </reference>
        </references>
      </pivotArea>
    </chartFormat>
    <chartFormat chart="0" format="4" series="1">
      <pivotArea type="data" outline="0" fieldPosition="0">
        <references count="2">
          <reference field="4294967294" count="1" selected="0">
            <x v="0"/>
          </reference>
          <reference field="20" count="1" selected="0">
            <x v="4"/>
          </reference>
        </references>
      </pivotArea>
    </chartFormat>
    <chartFormat chart="0" format="5" series="1">
      <pivotArea type="data" outline="0" fieldPosition="0">
        <references count="2">
          <reference field="4294967294" count="1" selected="0">
            <x v="0"/>
          </reference>
          <reference field="20" count="1" selected="0">
            <x v="6"/>
          </reference>
        </references>
      </pivotArea>
    </chartFormat>
    <chartFormat chart="0" format="6" series="1">
      <pivotArea type="data" outline="0" fieldPosition="0">
        <references count="2">
          <reference field="4294967294" count="1" selected="0">
            <x v="0"/>
          </reference>
          <reference field="2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Plan%20de%20Mejoramiento%20Institucional\ACM\2020-15%203.3.3.1.2.1.1\Evidencias" TargetMode="External"/><Relationship Id="rId13" Type="http://schemas.openxmlformats.org/officeDocument/2006/relationships/hyperlink" Target="https://drive.google.com/drive/u/1/folders/1TrG6gMqXJ_QYzKmrWQ-gmudxy7ITDH__" TargetMode="External"/><Relationship Id="rId3" Type="http://schemas.openxmlformats.org/officeDocument/2006/relationships/hyperlink" Target="https://drive.google.com/drive/u/1/folders/1TrG6gMqXJ_QYzKmrWQ-gmudxy7ITDH__" TargetMode="External"/><Relationship Id="rId7" Type="http://schemas.openxmlformats.org/officeDocument/2006/relationships/hyperlink" Target="file:///\\192.168.0.34\plan%20operativo%20integral\OFICINA%20ASESORA%20DE%20PLANEACI&#211;N\Plan%20de%20Mejoramiento%20Institucional\ACM\2020-14%203.3.3.1.1.1\Evidencias" TargetMode="External"/><Relationship Id="rId12" Type="http://schemas.openxmlformats.org/officeDocument/2006/relationships/hyperlink" Target="https://intranet.fuga.gov.co/sites/default/files/gj-pd-01_procedimiento_contractual_v10_14032022.pdf" TargetMode="External"/><Relationship Id="rId17" Type="http://schemas.openxmlformats.org/officeDocument/2006/relationships/comments" Target="../comments1.xml"/><Relationship Id="rId2" Type="http://schemas.openxmlformats.org/officeDocument/2006/relationships/hyperlink" Target="file:///\\192.168.0.34\plan%20operativo%20integral\OFICINA%20ASESORA%20DE%20PLANEACI&#211;N\Plan%20de%20Mejoramiento%20Institucional\ACM\2021-25%20H%203.1.1.4%20PMI\Evidencias" TargetMode="External"/><Relationship Id="rId16" Type="http://schemas.openxmlformats.org/officeDocument/2006/relationships/vmlDrawing" Target="../drawings/vmlDrawing1.vml"/><Relationship Id="rId1" Type="http://schemas.openxmlformats.org/officeDocument/2006/relationships/hyperlink" Target="file:///\\192.168.0.34\plan%20operativo%20integral\OFICINA%20ASESORA%20DE%20PLANEACI&#211;N\Plan%20de%20Mejoramiento%20Institucional\ACM\2021-23%20H%203.1.1.1%20PMI-P\Evidencias" TargetMode="External"/><Relationship Id="rId6" Type="http://schemas.openxmlformats.org/officeDocument/2006/relationships/hyperlink" Target="file:///\\192.168.0.34\plan%20operativo%20integral\OFICINA%20ASESORA%20DE%20PLANEACI&#211;N\Plan%20de%20Mejoramiento%20Institucional\ACM\2020-12%203.2.2.1\Evidencias" TargetMode="External"/><Relationship Id="rId11" Type="http://schemas.openxmlformats.org/officeDocument/2006/relationships/hyperlink" Target="https://drive.google.com/drive/u/1/folders/1WjNao40hpWsqsS1oTbMRfuoQyzcjSaSg" TargetMode="External"/><Relationship Id="rId5" Type="http://schemas.openxmlformats.org/officeDocument/2006/relationships/hyperlink" Target="file:///\\192.168.0.34\plan%20operativo%20integral\SUB.%20GESTI&#211;N%20CORPORATIVA\2022\PMI\ACM%202021-40.1,%0aOrfeo%2020212000109003%20del%2006-12-2021" TargetMode="External"/><Relationship Id="rId15" Type="http://schemas.openxmlformats.org/officeDocument/2006/relationships/drawing" Target="../drawings/drawing1.xml"/><Relationship Id="rId10" Type="http://schemas.openxmlformats.org/officeDocument/2006/relationships/hyperlink" Target="https://drive.google.com/drive/u/1/folders/1R70mfAXCtydW8IoSKraR3Ohtc76HHkC8" TargetMode="External"/><Relationship Id="rId4" Type="http://schemas.openxmlformats.org/officeDocument/2006/relationships/hyperlink" Target="https://intranet.fuga.gov.co/sites/default/files/gf-pd-03_procedimiento_ejecucion_presupuestal_v8_18042022.pdf" TargetMode="External"/><Relationship Id="rId9" Type="http://schemas.openxmlformats.org/officeDocument/2006/relationships/hyperlink" Target="https://intranet.fuga.gov.co/sites/default/files/gj-mn-01_manual_de_contratacion_v14_30032022.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drawing" Target="../drawings/drawing3.xml"/><Relationship Id="rId3" Type="http://schemas.openxmlformats.org/officeDocument/2006/relationships/hyperlink" Target="https://intranet.fuga.gov.co/sites/default/files/gf-pd-03_procedimiento_ejecucion_presupuestal_v5_25022021.pdf" TargetMode="External"/><Relationship Id="rId7" Type="http://schemas.openxmlformats.org/officeDocument/2006/relationships/hyperlink" Target="https://intranet.fuga.gov.co/proceso-gestion-juridica" TargetMode="External"/><Relationship Id="rId12" Type="http://schemas.openxmlformats.org/officeDocument/2006/relationships/printerSettings" Target="../printerSettings/printerSettings3.bin"/><Relationship Id="rId2" Type="http://schemas.openxmlformats.org/officeDocument/2006/relationships/hyperlink" Target="https://intranet.fuga.gov.co/sites/default/files/gf-pd-03_procedimiento_ejecucion_presupuestal_v5_25022021.pdf" TargetMode="Externa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intranet.fuga.gov.co/proceso-gestion-juridica" TargetMode="External"/><Relationship Id="rId5" Type="http://schemas.openxmlformats.org/officeDocument/2006/relationships/hyperlink" Target="file:///\\192.168.0.34\plan%20operativo%20integral\OFICINA%20ASESORA%20DE%20PLANEACI&#211;N\Plan%20de%20Mejoramiento%20Institucional\ACM\2020-06%203.1.3.2.1\Evidencias" TargetMode="External"/><Relationship Id="rId15" Type="http://schemas.openxmlformats.org/officeDocument/2006/relationships/comments" Target="../comments2.x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3%203.1.1.1\Evidencias" TargetMode="External"/><Relationship Id="rId9" Type="http://schemas.openxmlformats.org/officeDocument/2006/relationships/hyperlink" Target="https://intranet.fuga.gov.co/proceso-gestion-juridica"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0E91-0E58-4BEE-9C77-6ADCD9E79AF1}">
  <sheetPr>
    <tabColor rgb="FFFF0000"/>
  </sheetPr>
  <dimension ref="A1:AA52"/>
  <sheetViews>
    <sheetView tabSelected="1" view="pageBreakPreview" topLeftCell="U1" zoomScale="85" zoomScaleNormal="85" zoomScaleSheetLayoutView="85" workbookViewId="0">
      <pane ySplit="8" topLeftCell="A39" activePane="bottomLeft" state="frozen"/>
      <selection pane="bottomLeft" activeCell="AA40" sqref="AA40"/>
    </sheetView>
  </sheetViews>
  <sheetFormatPr baseColWidth="10" defaultRowHeight="28.5" customHeight="1" x14ac:dyDescent="0.25"/>
  <cols>
    <col min="1" max="1" width="9.5703125" style="4" customWidth="1"/>
    <col min="2" max="2" width="9.140625" style="4" customWidth="1"/>
    <col min="3" max="3" width="3.7109375" style="4" customWidth="1"/>
    <col min="4" max="5" width="5.140625" style="4" customWidth="1"/>
    <col min="6" max="6" width="9.7109375" style="4" customWidth="1"/>
    <col min="7" max="7" width="30.5703125" style="6" customWidth="1"/>
    <col min="8" max="8" width="15.85546875" style="4" customWidth="1"/>
    <col min="9" max="9" width="5.5703125" style="4" customWidth="1"/>
    <col min="10" max="10" width="25" style="4" customWidth="1"/>
    <col min="11" max="12" width="16.42578125" style="4" customWidth="1"/>
    <col min="13" max="13" width="6.140625" style="4" customWidth="1"/>
    <col min="14" max="14" width="16.7109375" style="4" customWidth="1"/>
    <col min="15" max="15" width="19.28515625" style="4" customWidth="1"/>
    <col min="16" max="16" width="13" style="4" customWidth="1"/>
    <col min="17" max="17" width="14.42578125" style="4" customWidth="1"/>
    <col min="18" max="18" width="10.28515625" style="4" customWidth="1"/>
    <col min="19" max="19" width="10.5703125" style="4" hidden="1" customWidth="1"/>
    <col min="20" max="20" width="50" style="4" customWidth="1"/>
    <col min="21" max="21" width="9.7109375" style="140" customWidth="1"/>
    <col min="22" max="22" width="20.140625" style="4" customWidth="1"/>
    <col min="23" max="23" width="23" style="4" customWidth="1"/>
    <col min="24" max="24" width="18" style="4" customWidth="1"/>
    <col min="25" max="25" width="9.85546875" style="4" customWidth="1"/>
    <col min="26" max="26" width="38.5703125" style="4" customWidth="1"/>
    <col min="27" max="27" width="39.5703125" style="4" customWidth="1"/>
    <col min="28" max="16384" width="11.42578125" style="38"/>
  </cols>
  <sheetData>
    <row r="1" spans="1:27" ht="26.25" customHeight="1" x14ac:dyDescent="0.25">
      <c r="A1" s="167"/>
      <c r="B1" s="168"/>
      <c r="C1" s="93" t="s">
        <v>10</v>
      </c>
      <c r="D1" s="171" t="s">
        <v>42</v>
      </c>
      <c r="E1" s="172"/>
      <c r="F1" s="172"/>
      <c r="G1" s="172"/>
      <c r="H1" s="172"/>
      <c r="I1" s="172"/>
      <c r="J1" s="172"/>
      <c r="K1" s="172"/>
      <c r="L1" s="172"/>
      <c r="M1" s="172"/>
      <c r="N1" s="172"/>
      <c r="O1" s="172"/>
      <c r="P1" s="172"/>
      <c r="Q1" s="172"/>
      <c r="R1" s="172"/>
      <c r="S1" s="172"/>
      <c r="T1" s="172"/>
      <c r="U1" s="172"/>
      <c r="V1" s="172"/>
      <c r="W1" s="172"/>
      <c r="X1" s="172"/>
      <c r="Y1" s="172"/>
      <c r="Z1" s="172"/>
      <c r="AA1" s="173"/>
    </row>
    <row r="2" spans="1:27" ht="11.25" customHeight="1" x14ac:dyDescent="0.25">
      <c r="A2" s="169"/>
      <c r="B2" s="170"/>
      <c r="C2" s="93" t="s">
        <v>0</v>
      </c>
      <c r="D2" s="171" t="s">
        <v>36</v>
      </c>
      <c r="E2" s="172"/>
      <c r="F2" s="172"/>
      <c r="G2" s="172"/>
      <c r="H2" s="172"/>
      <c r="I2" s="172"/>
      <c r="J2" s="172"/>
      <c r="K2" s="172"/>
      <c r="L2" s="172"/>
      <c r="M2" s="172"/>
      <c r="N2" s="172"/>
      <c r="O2" s="172"/>
      <c r="P2" s="172"/>
      <c r="Q2" s="172"/>
      <c r="R2" s="172"/>
      <c r="S2" s="173"/>
      <c r="T2" s="8" t="s">
        <v>1</v>
      </c>
      <c r="U2" s="141"/>
      <c r="V2" s="174" t="s">
        <v>2</v>
      </c>
      <c r="W2" s="175"/>
      <c r="X2" s="175"/>
      <c r="Y2" s="176"/>
      <c r="Z2" s="8" t="s">
        <v>3</v>
      </c>
      <c r="AA2" s="94">
        <v>2</v>
      </c>
    </row>
    <row r="3" spans="1:27" s="2" customFormat="1" ht="6" customHeight="1" x14ac:dyDescent="0.25">
      <c r="A3" s="177" t="s">
        <v>127</v>
      </c>
      <c r="B3" s="177"/>
      <c r="C3" s="177"/>
      <c r="D3" s="177"/>
      <c r="E3" s="177"/>
      <c r="F3" s="177"/>
      <c r="G3" s="177"/>
      <c r="H3" s="177"/>
      <c r="I3" s="177"/>
      <c r="J3" s="177"/>
      <c r="K3" s="177"/>
      <c r="L3" s="177"/>
      <c r="M3" s="177"/>
      <c r="N3" s="177"/>
      <c r="O3" s="177"/>
      <c r="P3" s="177"/>
      <c r="Q3" s="177"/>
      <c r="R3" s="177"/>
      <c r="S3" s="178"/>
      <c r="T3" s="183" t="s">
        <v>126</v>
      </c>
      <c r="U3" s="184"/>
      <c r="V3" s="184"/>
      <c r="W3" s="184"/>
      <c r="X3" s="184"/>
      <c r="Y3" s="184"/>
      <c r="Z3" s="184"/>
      <c r="AA3" s="185"/>
    </row>
    <row r="4" spans="1:27" s="2" customFormat="1" ht="6" customHeight="1" x14ac:dyDescent="0.25">
      <c r="A4" s="179"/>
      <c r="B4" s="179"/>
      <c r="C4" s="179"/>
      <c r="D4" s="179"/>
      <c r="E4" s="179"/>
      <c r="F4" s="179"/>
      <c r="G4" s="179"/>
      <c r="H4" s="179"/>
      <c r="I4" s="179"/>
      <c r="J4" s="179"/>
      <c r="K4" s="179"/>
      <c r="L4" s="179"/>
      <c r="M4" s="179"/>
      <c r="N4" s="179"/>
      <c r="O4" s="179"/>
      <c r="P4" s="179"/>
      <c r="Q4" s="179"/>
      <c r="R4" s="179"/>
      <c r="S4" s="180"/>
      <c r="T4" s="183" t="s">
        <v>4</v>
      </c>
      <c r="U4" s="184"/>
      <c r="V4" s="185"/>
      <c r="W4" s="183" t="s">
        <v>5</v>
      </c>
      <c r="X4" s="184"/>
      <c r="Y4" s="186"/>
      <c r="Z4" s="187" t="s">
        <v>6</v>
      </c>
      <c r="AA4" s="185"/>
    </row>
    <row r="5" spans="1:27" s="2" customFormat="1" ht="17.25" customHeight="1" x14ac:dyDescent="0.25">
      <c r="A5" s="179"/>
      <c r="B5" s="179"/>
      <c r="C5" s="179"/>
      <c r="D5" s="179"/>
      <c r="E5" s="179"/>
      <c r="F5" s="179"/>
      <c r="G5" s="179"/>
      <c r="H5" s="179"/>
      <c r="I5" s="179"/>
      <c r="J5" s="179"/>
      <c r="K5" s="179"/>
      <c r="L5" s="179"/>
      <c r="M5" s="179"/>
      <c r="N5" s="179"/>
      <c r="O5" s="179"/>
      <c r="P5" s="179"/>
      <c r="Q5" s="179"/>
      <c r="R5" s="179"/>
      <c r="S5" s="180"/>
      <c r="T5" s="188" t="s">
        <v>783</v>
      </c>
      <c r="U5" s="189"/>
      <c r="V5" s="190"/>
      <c r="W5" s="188" t="s">
        <v>782</v>
      </c>
      <c r="X5" s="189"/>
      <c r="Y5" s="190"/>
      <c r="Z5" s="188" t="s">
        <v>7</v>
      </c>
      <c r="AA5" s="190"/>
    </row>
    <row r="6" spans="1:27" s="2" customFormat="1" ht="6" customHeight="1" thickBot="1" x14ac:dyDescent="0.3">
      <c r="A6" s="181"/>
      <c r="B6" s="181"/>
      <c r="C6" s="181"/>
      <c r="D6" s="181"/>
      <c r="E6" s="181"/>
      <c r="F6" s="181"/>
      <c r="G6" s="181"/>
      <c r="H6" s="181"/>
      <c r="I6" s="181"/>
      <c r="J6" s="181"/>
      <c r="K6" s="181"/>
      <c r="L6" s="181"/>
      <c r="M6" s="181"/>
      <c r="N6" s="181"/>
      <c r="O6" s="181"/>
      <c r="P6" s="181"/>
      <c r="Q6" s="181"/>
      <c r="R6" s="181"/>
      <c r="S6" s="182"/>
      <c r="T6" s="191"/>
      <c r="U6" s="192"/>
      <c r="V6" s="193"/>
      <c r="W6" s="191"/>
      <c r="X6" s="192"/>
      <c r="Y6" s="193"/>
      <c r="Z6" s="191"/>
      <c r="AA6" s="193"/>
    </row>
    <row r="7" spans="1:27" s="3" customFormat="1" ht="20.25" customHeight="1" x14ac:dyDescent="0.25">
      <c r="A7" s="164" t="s">
        <v>8</v>
      </c>
      <c r="B7" s="164" t="s">
        <v>10</v>
      </c>
      <c r="C7" s="164" t="s">
        <v>12</v>
      </c>
      <c r="D7" s="164" t="s">
        <v>14</v>
      </c>
      <c r="E7" s="164" t="s">
        <v>40</v>
      </c>
      <c r="F7" s="164" t="s">
        <v>41</v>
      </c>
      <c r="G7" s="164" t="s">
        <v>16</v>
      </c>
      <c r="H7" s="164" t="s">
        <v>18</v>
      </c>
      <c r="I7" s="164" t="s">
        <v>128</v>
      </c>
      <c r="J7" s="164" t="s">
        <v>47</v>
      </c>
      <c r="K7" s="164" t="s">
        <v>37</v>
      </c>
      <c r="L7" s="164" t="s">
        <v>131</v>
      </c>
      <c r="M7" s="164" t="s">
        <v>38</v>
      </c>
      <c r="N7" s="194" t="s">
        <v>48</v>
      </c>
      <c r="O7" s="195"/>
      <c r="P7" s="209" t="s">
        <v>21</v>
      </c>
      <c r="Q7" s="210"/>
      <c r="R7" s="211" t="s">
        <v>538</v>
      </c>
      <c r="S7" s="213" t="s">
        <v>130</v>
      </c>
      <c r="T7" s="215" t="s">
        <v>22</v>
      </c>
      <c r="U7" s="138" t="s">
        <v>733</v>
      </c>
      <c r="V7" s="200" t="s">
        <v>23</v>
      </c>
      <c r="W7" s="215" t="s">
        <v>24</v>
      </c>
      <c r="X7" s="198" t="s">
        <v>46</v>
      </c>
      <c r="Y7" s="200" t="s">
        <v>25</v>
      </c>
      <c r="Z7" s="202" t="s">
        <v>49</v>
      </c>
      <c r="AA7" s="204" t="s">
        <v>39</v>
      </c>
    </row>
    <row r="8" spans="1:27" s="3" customFormat="1" ht="31.5" customHeight="1" x14ac:dyDescent="0.25">
      <c r="A8" s="165"/>
      <c r="B8" s="165"/>
      <c r="C8" s="166"/>
      <c r="D8" s="165"/>
      <c r="E8" s="166"/>
      <c r="F8" s="165"/>
      <c r="G8" s="165"/>
      <c r="H8" s="165"/>
      <c r="I8" s="166"/>
      <c r="J8" s="165"/>
      <c r="K8" s="165"/>
      <c r="L8" s="165"/>
      <c r="M8" s="165"/>
      <c r="N8" s="112" t="s">
        <v>50</v>
      </c>
      <c r="O8" s="112" t="s">
        <v>28</v>
      </c>
      <c r="P8" s="118" t="s">
        <v>29</v>
      </c>
      <c r="Q8" s="42" t="s">
        <v>30</v>
      </c>
      <c r="R8" s="212"/>
      <c r="S8" s="214"/>
      <c r="T8" s="216"/>
      <c r="U8" s="139"/>
      <c r="V8" s="201"/>
      <c r="W8" s="216"/>
      <c r="X8" s="199"/>
      <c r="Y8" s="201"/>
      <c r="Z8" s="203"/>
      <c r="AA8" s="205"/>
    </row>
    <row r="9" spans="1:27" ht="27" customHeight="1" x14ac:dyDescent="0.25">
      <c r="A9" s="95" t="s">
        <v>170</v>
      </c>
      <c r="B9" s="95" t="s">
        <v>161</v>
      </c>
      <c r="C9" s="114" t="s">
        <v>171</v>
      </c>
      <c r="D9" s="96">
        <v>44132</v>
      </c>
      <c r="E9" s="97">
        <v>44124</v>
      </c>
      <c r="F9" s="98" t="s">
        <v>172</v>
      </c>
      <c r="G9" s="99" t="s">
        <v>173</v>
      </c>
      <c r="H9" s="95" t="s">
        <v>174</v>
      </c>
      <c r="I9" s="100" t="s">
        <v>175</v>
      </c>
      <c r="J9" s="95" t="s">
        <v>176</v>
      </c>
      <c r="K9" s="95" t="s">
        <v>177</v>
      </c>
      <c r="L9" s="95" t="s">
        <v>178</v>
      </c>
      <c r="M9" s="95">
        <v>1</v>
      </c>
      <c r="N9" s="95" t="s">
        <v>282</v>
      </c>
      <c r="O9" s="95" t="s">
        <v>179</v>
      </c>
      <c r="P9" s="96">
        <v>44175</v>
      </c>
      <c r="Q9" s="96">
        <v>44438</v>
      </c>
      <c r="R9" s="109" t="s">
        <v>730</v>
      </c>
      <c r="S9" s="61" t="s">
        <v>537</v>
      </c>
      <c r="T9" s="101" t="s">
        <v>52</v>
      </c>
      <c r="U9" s="136"/>
      <c r="V9" s="58"/>
      <c r="W9" s="115" t="s">
        <v>734</v>
      </c>
      <c r="X9" s="130"/>
      <c r="Y9" s="130"/>
      <c r="Z9" s="116" t="s">
        <v>763</v>
      </c>
      <c r="AA9" s="129" t="s">
        <v>735</v>
      </c>
    </row>
    <row r="10" spans="1:27" ht="27" customHeight="1" x14ac:dyDescent="0.25">
      <c r="A10" s="95" t="s">
        <v>160</v>
      </c>
      <c r="B10" s="95" t="s">
        <v>161</v>
      </c>
      <c r="C10" s="114" t="s">
        <v>180</v>
      </c>
      <c r="D10" s="96">
        <v>44132</v>
      </c>
      <c r="E10" s="97">
        <v>44124</v>
      </c>
      <c r="F10" s="98" t="s">
        <v>181</v>
      </c>
      <c r="G10" s="99" t="s">
        <v>182</v>
      </c>
      <c r="H10" s="95" t="s">
        <v>183</v>
      </c>
      <c r="I10" s="100" t="s">
        <v>269</v>
      </c>
      <c r="J10" s="95" t="s">
        <v>184</v>
      </c>
      <c r="K10" s="95" t="s">
        <v>177</v>
      </c>
      <c r="L10" s="95" t="s">
        <v>185</v>
      </c>
      <c r="M10" s="95">
        <v>1</v>
      </c>
      <c r="N10" s="95" t="s">
        <v>186</v>
      </c>
      <c r="O10" s="95" t="s">
        <v>187</v>
      </c>
      <c r="P10" s="96">
        <v>44175</v>
      </c>
      <c r="Q10" s="96">
        <v>44438</v>
      </c>
      <c r="R10" s="109" t="s">
        <v>730</v>
      </c>
      <c r="S10" s="61" t="s">
        <v>537</v>
      </c>
      <c r="T10" s="101" t="s">
        <v>52</v>
      </c>
      <c r="U10" s="136"/>
      <c r="V10" s="58"/>
      <c r="W10" s="115" t="s">
        <v>734</v>
      </c>
      <c r="X10" s="130"/>
      <c r="Y10" s="130"/>
      <c r="Z10" s="116" t="s">
        <v>764</v>
      </c>
      <c r="AA10" s="129" t="s">
        <v>735</v>
      </c>
    </row>
    <row r="11" spans="1:27" ht="27" customHeight="1" x14ac:dyDescent="0.25">
      <c r="A11" s="95" t="s">
        <v>188</v>
      </c>
      <c r="B11" s="95" t="s">
        <v>189</v>
      </c>
      <c r="C11" s="114" t="s">
        <v>190</v>
      </c>
      <c r="D11" s="96">
        <v>44132</v>
      </c>
      <c r="E11" s="97">
        <v>44124</v>
      </c>
      <c r="F11" s="98" t="s">
        <v>191</v>
      </c>
      <c r="G11" s="99" t="s">
        <v>192</v>
      </c>
      <c r="H11" s="95" t="s">
        <v>193</v>
      </c>
      <c r="I11" s="100" t="s">
        <v>270</v>
      </c>
      <c r="J11" s="95" t="s">
        <v>194</v>
      </c>
      <c r="K11" s="95" t="s">
        <v>195</v>
      </c>
      <c r="L11" s="95" t="s">
        <v>196</v>
      </c>
      <c r="M11" s="95" t="s">
        <v>197</v>
      </c>
      <c r="N11" s="95" t="s">
        <v>61</v>
      </c>
      <c r="O11" s="95" t="s">
        <v>149</v>
      </c>
      <c r="P11" s="96">
        <v>44197</v>
      </c>
      <c r="Q11" s="96">
        <v>44438</v>
      </c>
      <c r="R11" s="109" t="s">
        <v>730</v>
      </c>
      <c r="S11" s="61" t="s">
        <v>537</v>
      </c>
      <c r="T11" s="101" t="s">
        <v>52</v>
      </c>
      <c r="U11" s="136"/>
      <c r="V11" s="58"/>
      <c r="W11" s="115" t="s">
        <v>734</v>
      </c>
      <c r="X11" s="130"/>
      <c r="Y11" s="130"/>
      <c r="Z11" s="116" t="s">
        <v>765</v>
      </c>
      <c r="AA11" s="129" t="s">
        <v>735</v>
      </c>
    </row>
    <row r="12" spans="1:27" ht="27" customHeight="1" x14ac:dyDescent="0.25">
      <c r="A12" s="102" t="s">
        <v>61</v>
      </c>
      <c r="B12" s="95" t="s">
        <v>141</v>
      </c>
      <c r="C12" s="114" t="s">
        <v>198</v>
      </c>
      <c r="D12" s="96">
        <v>44131</v>
      </c>
      <c r="E12" s="97">
        <v>44124</v>
      </c>
      <c r="F12" s="98" t="s">
        <v>199</v>
      </c>
      <c r="G12" s="99" t="s">
        <v>200</v>
      </c>
      <c r="H12" s="95" t="s">
        <v>201</v>
      </c>
      <c r="I12" s="100" t="s">
        <v>271</v>
      </c>
      <c r="J12" s="95" t="s">
        <v>202</v>
      </c>
      <c r="K12" s="95" t="s">
        <v>203</v>
      </c>
      <c r="L12" s="95" t="s">
        <v>204</v>
      </c>
      <c r="M12" s="95">
        <v>1</v>
      </c>
      <c r="N12" s="95" t="s">
        <v>61</v>
      </c>
      <c r="O12" s="95" t="s">
        <v>149</v>
      </c>
      <c r="P12" s="96">
        <v>44138</v>
      </c>
      <c r="Q12" s="96">
        <v>44195</v>
      </c>
      <c r="R12" s="109" t="s">
        <v>730</v>
      </c>
      <c r="S12" s="61" t="s">
        <v>537</v>
      </c>
      <c r="T12" s="101" t="s">
        <v>52</v>
      </c>
      <c r="U12" s="136"/>
      <c r="V12" s="58"/>
      <c r="W12" s="115" t="s">
        <v>734</v>
      </c>
      <c r="X12" s="130"/>
      <c r="Y12" s="130"/>
      <c r="Z12" s="116" t="s">
        <v>766</v>
      </c>
      <c r="AA12" s="129" t="s">
        <v>735</v>
      </c>
    </row>
    <row r="13" spans="1:27" ht="27" customHeight="1" x14ac:dyDescent="0.25">
      <c r="A13" s="102" t="s">
        <v>53</v>
      </c>
      <c r="B13" s="103" t="s">
        <v>218</v>
      </c>
      <c r="C13" s="114" t="s">
        <v>219</v>
      </c>
      <c r="D13" s="96">
        <v>44130</v>
      </c>
      <c r="E13" s="97">
        <v>44124</v>
      </c>
      <c r="F13" s="98" t="s">
        <v>220</v>
      </c>
      <c r="G13" s="95" t="s">
        <v>221</v>
      </c>
      <c r="H13" s="103" t="s">
        <v>222</v>
      </c>
      <c r="I13" s="100" t="s">
        <v>273</v>
      </c>
      <c r="J13" s="103" t="s">
        <v>223</v>
      </c>
      <c r="K13" s="103" t="s">
        <v>224</v>
      </c>
      <c r="L13" s="103" t="s">
        <v>225</v>
      </c>
      <c r="M13" s="121">
        <v>1</v>
      </c>
      <c r="N13" s="95" t="s">
        <v>226</v>
      </c>
      <c r="O13" s="95" t="s">
        <v>227</v>
      </c>
      <c r="P13" s="96">
        <v>44150</v>
      </c>
      <c r="Q13" s="96">
        <v>44469</v>
      </c>
      <c r="R13" s="109" t="s">
        <v>730</v>
      </c>
      <c r="S13" s="61" t="s">
        <v>537</v>
      </c>
      <c r="T13" s="122" t="s">
        <v>736</v>
      </c>
      <c r="U13" s="137">
        <f>4/4</f>
        <v>1</v>
      </c>
      <c r="V13" s="123" t="s">
        <v>747</v>
      </c>
      <c r="W13" s="124" t="s">
        <v>745</v>
      </c>
      <c r="X13" s="124" t="s">
        <v>52</v>
      </c>
      <c r="Y13" s="125" t="s">
        <v>278</v>
      </c>
      <c r="Z13" s="116" t="s">
        <v>752</v>
      </c>
      <c r="AA13" s="129" t="s">
        <v>742</v>
      </c>
    </row>
    <row r="14" spans="1:27" ht="27" customHeight="1" x14ac:dyDescent="0.25">
      <c r="A14" s="95" t="s">
        <v>228</v>
      </c>
      <c r="B14" s="95" t="s">
        <v>151</v>
      </c>
      <c r="C14" s="114" t="s">
        <v>229</v>
      </c>
      <c r="D14" s="96">
        <v>44132</v>
      </c>
      <c r="E14" s="97">
        <v>44124</v>
      </c>
      <c r="F14" s="98" t="s">
        <v>230</v>
      </c>
      <c r="G14" s="95" t="s">
        <v>231</v>
      </c>
      <c r="H14" s="95" t="s">
        <v>232</v>
      </c>
      <c r="I14" s="100" t="s">
        <v>274</v>
      </c>
      <c r="J14" s="95" t="s">
        <v>233</v>
      </c>
      <c r="K14" s="95" t="s">
        <v>234</v>
      </c>
      <c r="L14" s="95" t="s">
        <v>235</v>
      </c>
      <c r="M14" s="95">
        <v>1</v>
      </c>
      <c r="N14" s="95" t="s">
        <v>51</v>
      </c>
      <c r="O14" s="95" t="s">
        <v>236</v>
      </c>
      <c r="P14" s="96">
        <v>44150</v>
      </c>
      <c r="Q14" s="96">
        <v>44469</v>
      </c>
      <c r="R14" s="109" t="s">
        <v>730</v>
      </c>
      <c r="S14" s="61" t="s">
        <v>537</v>
      </c>
      <c r="T14" s="101" t="s">
        <v>52</v>
      </c>
      <c r="U14" s="136"/>
      <c r="V14" s="58"/>
      <c r="W14" s="115" t="s">
        <v>734</v>
      </c>
      <c r="X14" s="130"/>
      <c r="Y14" s="130"/>
      <c r="Z14" s="116" t="s">
        <v>738</v>
      </c>
      <c r="AA14" s="129" t="s">
        <v>735</v>
      </c>
    </row>
    <row r="15" spans="1:27" ht="27" customHeight="1" x14ac:dyDescent="0.25">
      <c r="A15" s="95" t="s">
        <v>228</v>
      </c>
      <c r="B15" s="95" t="s">
        <v>151</v>
      </c>
      <c r="C15" s="114" t="s">
        <v>237</v>
      </c>
      <c r="D15" s="96">
        <v>44132</v>
      </c>
      <c r="E15" s="97">
        <v>44124</v>
      </c>
      <c r="F15" s="98" t="s">
        <v>238</v>
      </c>
      <c r="G15" s="95" t="s">
        <v>239</v>
      </c>
      <c r="H15" s="95" t="s">
        <v>240</v>
      </c>
      <c r="I15" s="100" t="s">
        <v>275</v>
      </c>
      <c r="J15" s="103" t="s">
        <v>241</v>
      </c>
      <c r="K15" s="95" t="s">
        <v>242</v>
      </c>
      <c r="L15" s="95" t="s">
        <v>243</v>
      </c>
      <c r="M15" s="95">
        <v>1</v>
      </c>
      <c r="N15" s="95" t="s">
        <v>280</v>
      </c>
      <c r="O15" s="95" t="s">
        <v>283</v>
      </c>
      <c r="P15" s="96">
        <v>44197</v>
      </c>
      <c r="Q15" s="96">
        <v>44469</v>
      </c>
      <c r="R15" s="109" t="s">
        <v>730</v>
      </c>
      <c r="S15" s="61" t="s">
        <v>537</v>
      </c>
      <c r="T15" s="122" t="s">
        <v>748</v>
      </c>
      <c r="U15" s="137">
        <v>1</v>
      </c>
      <c r="V15" s="123" t="s">
        <v>737</v>
      </c>
      <c r="W15" s="124" t="s">
        <v>749</v>
      </c>
      <c r="X15" s="124" t="s">
        <v>52</v>
      </c>
      <c r="Y15" s="124" t="s">
        <v>278</v>
      </c>
      <c r="Z15" s="116" t="s">
        <v>753</v>
      </c>
      <c r="AA15" s="129" t="s">
        <v>742</v>
      </c>
    </row>
    <row r="16" spans="1:27" ht="27" customHeight="1" x14ac:dyDescent="0.25">
      <c r="A16" s="95" t="s">
        <v>228</v>
      </c>
      <c r="B16" s="95" t="s">
        <v>151</v>
      </c>
      <c r="C16" s="114" t="s">
        <v>244</v>
      </c>
      <c r="D16" s="96">
        <v>44132</v>
      </c>
      <c r="E16" s="97">
        <v>44124</v>
      </c>
      <c r="F16" s="98" t="s">
        <v>245</v>
      </c>
      <c r="G16" s="95" t="s">
        <v>246</v>
      </c>
      <c r="H16" s="95" t="s">
        <v>247</v>
      </c>
      <c r="I16" s="100" t="s">
        <v>276</v>
      </c>
      <c r="J16" s="103" t="s">
        <v>248</v>
      </c>
      <c r="K16" s="95" t="s">
        <v>249</v>
      </c>
      <c r="L16" s="95" t="s">
        <v>250</v>
      </c>
      <c r="M16" s="95" t="s">
        <v>251</v>
      </c>
      <c r="N16" s="95" t="s">
        <v>280</v>
      </c>
      <c r="O16" s="95" t="s">
        <v>252</v>
      </c>
      <c r="P16" s="96">
        <v>44197</v>
      </c>
      <c r="Q16" s="96">
        <v>44469</v>
      </c>
      <c r="R16" s="109" t="s">
        <v>730</v>
      </c>
      <c r="S16" s="61" t="s">
        <v>537</v>
      </c>
      <c r="T16" s="122" t="s">
        <v>750</v>
      </c>
      <c r="U16" s="137"/>
      <c r="V16" s="123" t="s">
        <v>746</v>
      </c>
      <c r="W16" s="124" t="s">
        <v>751</v>
      </c>
      <c r="X16" s="124" t="s">
        <v>52</v>
      </c>
      <c r="Y16" s="124" t="s">
        <v>278</v>
      </c>
      <c r="Z16" s="116" t="s">
        <v>754</v>
      </c>
      <c r="AA16" s="129" t="s">
        <v>742</v>
      </c>
    </row>
    <row r="17" spans="1:27" ht="27" customHeight="1" x14ac:dyDescent="0.25">
      <c r="A17" s="95" t="s">
        <v>228</v>
      </c>
      <c r="B17" s="95" t="s">
        <v>151</v>
      </c>
      <c r="C17" s="114" t="s">
        <v>253</v>
      </c>
      <c r="D17" s="96">
        <v>44132</v>
      </c>
      <c r="E17" s="97">
        <v>44124</v>
      </c>
      <c r="F17" s="98" t="s">
        <v>254</v>
      </c>
      <c r="G17" s="95" t="s">
        <v>255</v>
      </c>
      <c r="H17" s="95" t="s">
        <v>256</v>
      </c>
      <c r="I17" s="100" t="s">
        <v>277</v>
      </c>
      <c r="J17" s="103" t="s">
        <v>257</v>
      </c>
      <c r="K17" s="95" t="s">
        <v>258</v>
      </c>
      <c r="L17" s="95" t="s">
        <v>259</v>
      </c>
      <c r="M17" s="95">
        <v>1</v>
      </c>
      <c r="N17" s="95" t="s">
        <v>158</v>
      </c>
      <c r="O17" s="95" t="s">
        <v>252</v>
      </c>
      <c r="P17" s="96">
        <v>44134</v>
      </c>
      <c r="Q17" s="96">
        <v>44469</v>
      </c>
      <c r="R17" s="109" t="s">
        <v>730</v>
      </c>
      <c r="S17" s="61" t="s">
        <v>537</v>
      </c>
      <c r="T17" s="101" t="s">
        <v>52</v>
      </c>
      <c r="U17" s="136"/>
      <c r="V17" s="25"/>
      <c r="W17" s="115" t="s">
        <v>734</v>
      </c>
      <c r="X17" s="130"/>
      <c r="Y17" s="130"/>
      <c r="Z17" s="116" t="s">
        <v>767</v>
      </c>
      <c r="AA17" s="129" t="s">
        <v>735</v>
      </c>
    </row>
    <row r="18" spans="1:27" ht="41.25" customHeight="1" x14ac:dyDescent="0.25">
      <c r="A18" s="102" t="s">
        <v>61</v>
      </c>
      <c r="B18" s="95" t="s">
        <v>141</v>
      </c>
      <c r="C18" s="114" t="s">
        <v>142</v>
      </c>
      <c r="D18" s="96">
        <v>44131</v>
      </c>
      <c r="E18" s="97">
        <v>44124</v>
      </c>
      <c r="F18" s="104" t="s">
        <v>143</v>
      </c>
      <c r="G18" s="103" t="s">
        <v>144</v>
      </c>
      <c r="H18" s="95" t="s">
        <v>145</v>
      </c>
      <c r="I18" s="100" t="s">
        <v>266</v>
      </c>
      <c r="J18" s="95" t="s">
        <v>146</v>
      </c>
      <c r="K18" s="95" t="s">
        <v>147</v>
      </c>
      <c r="L18" s="95" t="s">
        <v>148</v>
      </c>
      <c r="M18" s="95">
        <v>1</v>
      </c>
      <c r="N18" s="95" t="s">
        <v>61</v>
      </c>
      <c r="O18" s="95" t="s">
        <v>149</v>
      </c>
      <c r="P18" s="96">
        <v>44138</v>
      </c>
      <c r="Q18" s="96">
        <v>44348</v>
      </c>
      <c r="R18" s="110" t="s">
        <v>703</v>
      </c>
      <c r="S18" s="61" t="s">
        <v>537</v>
      </c>
      <c r="T18" s="57"/>
      <c r="U18" s="136"/>
      <c r="V18" s="58"/>
      <c r="W18" s="130"/>
      <c r="X18" s="130"/>
      <c r="Y18" s="130"/>
      <c r="Z18" s="116" t="s">
        <v>739</v>
      </c>
      <c r="AA18" s="117" t="s">
        <v>740</v>
      </c>
    </row>
    <row r="19" spans="1:27" ht="112.5" customHeight="1" x14ac:dyDescent="0.25">
      <c r="A19" s="21" t="s">
        <v>583</v>
      </c>
      <c r="B19" s="21" t="s">
        <v>584</v>
      </c>
      <c r="C19" s="21" t="s">
        <v>707</v>
      </c>
      <c r="D19" s="105">
        <v>44523</v>
      </c>
      <c r="E19" s="105">
        <v>44516</v>
      </c>
      <c r="F19" s="23" t="s">
        <v>76</v>
      </c>
      <c r="G19" s="55" t="s">
        <v>591</v>
      </c>
      <c r="H19" s="21" t="s">
        <v>586</v>
      </c>
      <c r="I19" s="21" t="s">
        <v>539</v>
      </c>
      <c r="J19" s="21" t="s">
        <v>580</v>
      </c>
      <c r="K19" s="21" t="s">
        <v>581</v>
      </c>
      <c r="L19" s="21" t="s">
        <v>582</v>
      </c>
      <c r="M19" s="21">
        <v>1</v>
      </c>
      <c r="N19" s="21" t="s">
        <v>61</v>
      </c>
      <c r="O19" s="21" t="s">
        <v>149</v>
      </c>
      <c r="P19" s="113">
        <v>44531</v>
      </c>
      <c r="Q19" s="113">
        <v>44592</v>
      </c>
      <c r="R19" s="41" t="s">
        <v>780</v>
      </c>
      <c r="S19" s="61"/>
      <c r="T19" s="24" t="s">
        <v>768</v>
      </c>
      <c r="U19" s="136">
        <v>1</v>
      </c>
      <c r="V19" s="142" t="s">
        <v>729</v>
      </c>
      <c r="W19" s="132" t="s">
        <v>769</v>
      </c>
      <c r="X19" s="130" t="s">
        <v>52</v>
      </c>
      <c r="Y19" s="130" t="s">
        <v>278</v>
      </c>
      <c r="Z19" s="116" t="s">
        <v>741</v>
      </c>
      <c r="AA19" s="129" t="s">
        <v>742</v>
      </c>
    </row>
    <row r="20" spans="1:27" ht="157.5" customHeight="1" x14ac:dyDescent="0.25">
      <c r="A20" s="21" t="s">
        <v>583</v>
      </c>
      <c r="B20" s="21" t="s">
        <v>584</v>
      </c>
      <c r="C20" s="21" t="s">
        <v>708</v>
      </c>
      <c r="D20" s="105">
        <v>44523</v>
      </c>
      <c r="E20" s="105">
        <v>44516</v>
      </c>
      <c r="F20" s="23" t="s">
        <v>593</v>
      </c>
      <c r="G20" s="55" t="s">
        <v>592</v>
      </c>
      <c r="H20" s="21" t="s">
        <v>585</v>
      </c>
      <c r="I20" s="21" t="s">
        <v>540</v>
      </c>
      <c r="J20" s="21" t="s">
        <v>587</v>
      </c>
      <c r="K20" s="21" t="s">
        <v>589</v>
      </c>
      <c r="L20" s="21" t="s">
        <v>590</v>
      </c>
      <c r="M20" s="21">
        <v>1</v>
      </c>
      <c r="N20" s="21" t="s">
        <v>158</v>
      </c>
      <c r="O20" s="21" t="s">
        <v>588</v>
      </c>
      <c r="P20" s="135">
        <v>44531</v>
      </c>
      <c r="Q20" s="135">
        <v>44620</v>
      </c>
      <c r="R20" s="133" t="s">
        <v>780</v>
      </c>
      <c r="S20" s="131"/>
      <c r="T20" s="161" t="s">
        <v>815</v>
      </c>
      <c r="U20" s="136">
        <v>1</v>
      </c>
      <c r="V20" s="58" t="s">
        <v>801</v>
      </c>
      <c r="W20" s="132" t="s">
        <v>816</v>
      </c>
      <c r="X20" s="130" t="s">
        <v>52</v>
      </c>
      <c r="Y20" s="130" t="s">
        <v>278</v>
      </c>
      <c r="Z20" s="146" t="s">
        <v>828</v>
      </c>
      <c r="AA20" s="129" t="s">
        <v>860</v>
      </c>
    </row>
    <row r="21" spans="1:27" ht="169.5" customHeight="1" x14ac:dyDescent="0.25">
      <c r="A21" s="21" t="s">
        <v>583</v>
      </c>
      <c r="B21" s="21" t="s">
        <v>584</v>
      </c>
      <c r="C21" s="21" t="s">
        <v>709</v>
      </c>
      <c r="D21" s="105">
        <v>44523</v>
      </c>
      <c r="E21" s="105">
        <v>44516</v>
      </c>
      <c r="F21" s="111" t="s">
        <v>541</v>
      </c>
      <c r="G21" s="55" t="s">
        <v>594</v>
      </c>
      <c r="H21" s="21" t="s">
        <v>595</v>
      </c>
      <c r="I21" s="21" t="s">
        <v>542</v>
      </c>
      <c r="J21" s="21" t="s">
        <v>596</v>
      </c>
      <c r="K21" s="21" t="s">
        <v>597</v>
      </c>
      <c r="L21" s="21" t="s">
        <v>598</v>
      </c>
      <c r="M21" s="21">
        <v>1</v>
      </c>
      <c r="N21" s="21" t="s">
        <v>599</v>
      </c>
      <c r="O21" s="21" t="s">
        <v>308</v>
      </c>
      <c r="P21" s="113">
        <v>44531</v>
      </c>
      <c r="Q21" s="113">
        <v>44591</v>
      </c>
      <c r="R21" s="133" t="s">
        <v>780</v>
      </c>
      <c r="S21" s="61"/>
      <c r="T21" s="24" t="s">
        <v>770</v>
      </c>
      <c r="U21" s="136">
        <v>1</v>
      </c>
      <c r="V21" s="35" t="s">
        <v>732</v>
      </c>
      <c r="W21" s="132" t="s">
        <v>771</v>
      </c>
      <c r="X21" s="130" t="s">
        <v>52</v>
      </c>
      <c r="Y21" s="130" t="s">
        <v>278</v>
      </c>
      <c r="Z21" s="146" t="s">
        <v>744</v>
      </c>
      <c r="AA21" s="129" t="s">
        <v>829</v>
      </c>
    </row>
    <row r="22" spans="1:27" ht="187.5" customHeight="1" x14ac:dyDescent="0.25">
      <c r="A22" s="21" t="s">
        <v>601</v>
      </c>
      <c r="B22" s="21" t="s">
        <v>602</v>
      </c>
      <c r="C22" s="21" t="s">
        <v>710</v>
      </c>
      <c r="D22" s="105">
        <v>44523</v>
      </c>
      <c r="E22" s="105">
        <v>44516</v>
      </c>
      <c r="F22" s="23" t="s">
        <v>77</v>
      </c>
      <c r="G22" s="55" t="s">
        <v>600</v>
      </c>
      <c r="H22" s="21" t="s">
        <v>603</v>
      </c>
      <c r="I22" s="21" t="s">
        <v>543</v>
      </c>
      <c r="J22" s="21" t="s">
        <v>604</v>
      </c>
      <c r="K22" s="23" t="s">
        <v>605</v>
      </c>
      <c r="L22" s="23" t="s">
        <v>606</v>
      </c>
      <c r="M22" s="21">
        <v>1</v>
      </c>
      <c r="N22" s="21" t="s">
        <v>607</v>
      </c>
      <c r="O22" s="21" t="s">
        <v>608</v>
      </c>
      <c r="P22" s="135">
        <v>44531</v>
      </c>
      <c r="Q22" s="34">
        <v>44742</v>
      </c>
      <c r="R22" s="41"/>
      <c r="S22" s="61"/>
      <c r="T22" s="162" t="s">
        <v>790</v>
      </c>
      <c r="U22" s="153">
        <f>0.5/1</f>
        <v>0.5</v>
      </c>
      <c r="V22" s="148" t="s">
        <v>791</v>
      </c>
      <c r="W22" s="132" t="s">
        <v>817</v>
      </c>
      <c r="X22" s="154" t="s">
        <v>793</v>
      </c>
      <c r="Y22" s="130" t="s">
        <v>278</v>
      </c>
      <c r="Z22" s="146" t="s">
        <v>851</v>
      </c>
      <c r="AA22" s="163" t="s">
        <v>850</v>
      </c>
    </row>
    <row r="23" spans="1:27" ht="196.5" customHeight="1" x14ac:dyDescent="0.25">
      <c r="A23" s="21" t="s">
        <v>601</v>
      </c>
      <c r="B23" s="21" t="s">
        <v>602</v>
      </c>
      <c r="C23" s="21" t="s">
        <v>711</v>
      </c>
      <c r="D23" s="105">
        <v>44523</v>
      </c>
      <c r="E23" s="105">
        <v>44516</v>
      </c>
      <c r="F23" s="23" t="s">
        <v>544</v>
      </c>
      <c r="G23" s="55" t="s">
        <v>609</v>
      </c>
      <c r="H23" s="21" t="s">
        <v>610</v>
      </c>
      <c r="I23" s="21" t="s">
        <v>545</v>
      </c>
      <c r="J23" s="21" t="s">
        <v>611</v>
      </c>
      <c r="K23" s="23" t="s">
        <v>612</v>
      </c>
      <c r="L23" s="23" t="s">
        <v>613</v>
      </c>
      <c r="M23" s="21">
        <v>1</v>
      </c>
      <c r="N23" s="21" t="s">
        <v>607</v>
      </c>
      <c r="O23" s="21" t="s">
        <v>608</v>
      </c>
      <c r="P23" s="135">
        <v>44532</v>
      </c>
      <c r="Q23" s="34">
        <v>44742</v>
      </c>
      <c r="R23" s="41"/>
      <c r="S23" s="61"/>
      <c r="T23" s="147" t="s">
        <v>818</v>
      </c>
      <c r="U23" s="153">
        <f>0.5/1</f>
        <v>0.5</v>
      </c>
      <c r="V23" s="148" t="s">
        <v>819</v>
      </c>
      <c r="W23" s="132" t="s">
        <v>792</v>
      </c>
      <c r="X23" s="154" t="s">
        <v>793</v>
      </c>
      <c r="Y23" s="130" t="s">
        <v>278</v>
      </c>
      <c r="Z23" s="146" t="s">
        <v>853</v>
      </c>
      <c r="AA23" s="163" t="s">
        <v>852</v>
      </c>
    </row>
    <row r="24" spans="1:27" ht="177" customHeight="1" x14ac:dyDescent="0.25">
      <c r="A24" s="21" t="s">
        <v>601</v>
      </c>
      <c r="B24" s="21" t="s">
        <v>602</v>
      </c>
      <c r="C24" s="21" t="s">
        <v>712</v>
      </c>
      <c r="D24" s="105">
        <v>44523</v>
      </c>
      <c r="E24" s="105">
        <v>44516</v>
      </c>
      <c r="F24" s="23" t="s">
        <v>78</v>
      </c>
      <c r="G24" s="55" t="s">
        <v>614</v>
      </c>
      <c r="H24" s="21" t="s">
        <v>615</v>
      </c>
      <c r="I24" s="21" t="s">
        <v>546</v>
      </c>
      <c r="J24" s="21" t="s">
        <v>704</v>
      </c>
      <c r="K24" s="23" t="s">
        <v>705</v>
      </c>
      <c r="L24" s="23" t="s">
        <v>706</v>
      </c>
      <c r="M24" s="50">
        <v>1</v>
      </c>
      <c r="N24" s="21" t="s">
        <v>607</v>
      </c>
      <c r="O24" s="21" t="s">
        <v>608</v>
      </c>
      <c r="P24" s="135">
        <v>44562</v>
      </c>
      <c r="Q24" s="34">
        <v>44864</v>
      </c>
      <c r="R24" s="41"/>
      <c r="S24" s="61"/>
      <c r="T24" s="147" t="s">
        <v>795</v>
      </c>
      <c r="U24" s="155">
        <f>0.6*100%</f>
        <v>0.6</v>
      </c>
      <c r="V24" s="148" t="s">
        <v>794</v>
      </c>
      <c r="W24" s="132" t="s">
        <v>820</v>
      </c>
      <c r="X24" s="154" t="s">
        <v>796</v>
      </c>
      <c r="Y24" s="130" t="s">
        <v>278</v>
      </c>
      <c r="Z24" s="146" t="s">
        <v>830</v>
      </c>
      <c r="AA24" s="163" t="s">
        <v>831</v>
      </c>
    </row>
    <row r="25" spans="1:27" ht="142.5" customHeight="1" x14ac:dyDescent="0.25">
      <c r="A25" s="21" t="s">
        <v>618</v>
      </c>
      <c r="B25" s="21" t="s">
        <v>619</v>
      </c>
      <c r="C25" s="21" t="s">
        <v>713</v>
      </c>
      <c r="D25" s="105">
        <v>44523</v>
      </c>
      <c r="E25" s="105">
        <v>44516</v>
      </c>
      <c r="F25" s="23" t="s">
        <v>79</v>
      </c>
      <c r="G25" s="55" t="s">
        <v>616</v>
      </c>
      <c r="H25" s="21" t="s">
        <v>617</v>
      </c>
      <c r="I25" s="21" t="s">
        <v>547</v>
      </c>
      <c r="J25" s="21" t="s">
        <v>620</v>
      </c>
      <c r="K25" s="23" t="s">
        <v>622</v>
      </c>
      <c r="L25" s="23" t="s">
        <v>623</v>
      </c>
      <c r="M25" s="50">
        <v>1</v>
      </c>
      <c r="N25" s="21" t="s">
        <v>170</v>
      </c>
      <c r="O25" s="21" t="s">
        <v>621</v>
      </c>
      <c r="P25" s="135">
        <v>44531</v>
      </c>
      <c r="Q25" s="34">
        <v>44771</v>
      </c>
      <c r="R25" s="41"/>
      <c r="S25" s="61"/>
      <c r="T25" s="57" t="s">
        <v>762</v>
      </c>
      <c r="U25" s="155">
        <f>(1/1)</f>
        <v>1</v>
      </c>
      <c r="V25" s="58" t="s">
        <v>772</v>
      </c>
      <c r="W25" s="132" t="s">
        <v>785</v>
      </c>
      <c r="X25" s="130" t="s">
        <v>52</v>
      </c>
      <c r="Y25" s="130" t="s">
        <v>278</v>
      </c>
      <c r="Z25" s="146" t="s">
        <v>832</v>
      </c>
      <c r="AA25" s="129" t="s">
        <v>833</v>
      </c>
    </row>
    <row r="26" spans="1:27" ht="108" customHeight="1" x14ac:dyDescent="0.25">
      <c r="A26" s="21" t="s">
        <v>601</v>
      </c>
      <c r="B26" s="21" t="s">
        <v>602</v>
      </c>
      <c r="C26" s="21" t="s">
        <v>714</v>
      </c>
      <c r="D26" s="105">
        <v>44523</v>
      </c>
      <c r="E26" s="105">
        <v>44516</v>
      </c>
      <c r="F26" s="23" t="s">
        <v>548</v>
      </c>
      <c r="G26" s="55" t="s">
        <v>624</v>
      </c>
      <c r="H26" s="21" t="s">
        <v>625</v>
      </c>
      <c r="I26" s="21" t="s">
        <v>549</v>
      </c>
      <c r="J26" s="21" t="s">
        <v>626</v>
      </c>
      <c r="K26" s="23" t="s">
        <v>627</v>
      </c>
      <c r="L26" s="23" t="s">
        <v>628</v>
      </c>
      <c r="M26" s="21">
        <v>1</v>
      </c>
      <c r="N26" s="21" t="s">
        <v>629</v>
      </c>
      <c r="O26" s="21" t="s">
        <v>664</v>
      </c>
      <c r="P26" s="135">
        <v>44593</v>
      </c>
      <c r="Q26" s="135">
        <v>44650</v>
      </c>
      <c r="R26" s="133" t="s">
        <v>780</v>
      </c>
      <c r="S26" s="61"/>
      <c r="T26" s="57" t="s">
        <v>755</v>
      </c>
      <c r="U26" s="136">
        <v>1</v>
      </c>
      <c r="V26" s="142" t="s">
        <v>756</v>
      </c>
      <c r="W26" s="132" t="s">
        <v>761</v>
      </c>
      <c r="X26" s="130" t="s">
        <v>52</v>
      </c>
      <c r="Y26" s="130" t="s">
        <v>278</v>
      </c>
      <c r="Z26" s="146" t="s">
        <v>834</v>
      </c>
      <c r="AA26" s="129" t="s">
        <v>742</v>
      </c>
    </row>
    <row r="27" spans="1:27" ht="123" customHeight="1" x14ac:dyDescent="0.25">
      <c r="A27" s="21" t="s">
        <v>583</v>
      </c>
      <c r="B27" s="21" t="s">
        <v>584</v>
      </c>
      <c r="C27" s="21" t="s">
        <v>715</v>
      </c>
      <c r="D27" s="105">
        <v>44523</v>
      </c>
      <c r="E27" s="105">
        <v>44516</v>
      </c>
      <c r="F27" s="23" t="s">
        <v>550</v>
      </c>
      <c r="G27" s="55" t="s">
        <v>630</v>
      </c>
      <c r="H27" s="21" t="s">
        <v>636</v>
      </c>
      <c r="I27" s="21" t="s">
        <v>551</v>
      </c>
      <c r="J27" s="21" t="s">
        <v>631</v>
      </c>
      <c r="K27" s="23" t="s">
        <v>633</v>
      </c>
      <c r="L27" s="23" t="s">
        <v>634</v>
      </c>
      <c r="M27" s="21">
        <v>1</v>
      </c>
      <c r="N27" s="21" t="s">
        <v>662</v>
      </c>
      <c r="O27" s="21" t="s">
        <v>632</v>
      </c>
      <c r="P27" s="135">
        <v>44531</v>
      </c>
      <c r="Q27" s="34">
        <v>44742</v>
      </c>
      <c r="R27" s="133" t="s">
        <v>780</v>
      </c>
      <c r="S27" s="61"/>
      <c r="T27" s="57" t="s">
        <v>776</v>
      </c>
      <c r="U27" s="136">
        <v>1</v>
      </c>
      <c r="V27" s="142" t="s">
        <v>757</v>
      </c>
      <c r="W27" s="132" t="s">
        <v>812</v>
      </c>
      <c r="X27" s="130" t="s">
        <v>52</v>
      </c>
      <c r="Y27" s="130" t="s">
        <v>278</v>
      </c>
      <c r="Z27" s="146" t="s">
        <v>835</v>
      </c>
      <c r="AA27" s="129" t="s">
        <v>742</v>
      </c>
    </row>
    <row r="28" spans="1:27" ht="165" customHeight="1" x14ac:dyDescent="0.25">
      <c r="A28" s="21" t="s">
        <v>618</v>
      </c>
      <c r="B28" s="21" t="s">
        <v>619</v>
      </c>
      <c r="C28" s="21" t="s">
        <v>716</v>
      </c>
      <c r="D28" s="105">
        <v>44523</v>
      </c>
      <c r="E28" s="105">
        <v>44516</v>
      </c>
      <c r="F28" s="23" t="s">
        <v>552</v>
      </c>
      <c r="G28" s="55" t="s">
        <v>635</v>
      </c>
      <c r="H28" s="21" t="s">
        <v>637</v>
      </c>
      <c r="I28" s="21" t="s">
        <v>553</v>
      </c>
      <c r="J28" s="21" t="s">
        <v>638</v>
      </c>
      <c r="K28" s="23" t="s">
        <v>639</v>
      </c>
      <c r="L28" s="23" t="s">
        <v>640</v>
      </c>
      <c r="M28" s="50">
        <v>1</v>
      </c>
      <c r="N28" s="21" t="s">
        <v>170</v>
      </c>
      <c r="O28" s="21" t="s">
        <v>621</v>
      </c>
      <c r="P28" s="135">
        <v>44531</v>
      </c>
      <c r="Q28" s="34">
        <v>44742</v>
      </c>
      <c r="R28" s="133" t="s">
        <v>780</v>
      </c>
      <c r="S28" s="61"/>
      <c r="T28" s="57" t="s">
        <v>784</v>
      </c>
      <c r="U28" s="143">
        <f>2/2</f>
        <v>1</v>
      </c>
      <c r="V28" s="58" t="s">
        <v>758</v>
      </c>
      <c r="W28" s="132" t="s">
        <v>786</v>
      </c>
      <c r="X28" s="130" t="s">
        <v>52</v>
      </c>
      <c r="Y28" s="130" t="s">
        <v>278</v>
      </c>
      <c r="Z28" s="146" t="s">
        <v>836</v>
      </c>
      <c r="AA28" s="129" t="s">
        <v>742</v>
      </c>
    </row>
    <row r="29" spans="1:27" ht="232.5" customHeight="1" x14ac:dyDescent="0.25">
      <c r="A29" s="21" t="s">
        <v>53</v>
      </c>
      <c r="B29" s="21" t="s">
        <v>642</v>
      </c>
      <c r="C29" s="21" t="s">
        <v>717</v>
      </c>
      <c r="D29" s="105">
        <v>44523</v>
      </c>
      <c r="E29" s="105">
        <v>44516</v>
      </c>
      <c r="F29" s="145" t="s">
        <v>554</v>
      </c>
      <c r="G29" s="55" t="s">
        <v>641</v>
      </c>
      <c r="H29" s="21" t="s">
        <v>643</v>
      </c>
      <c r="I29" s="21" t="s">
        <v>555</v>
      </c>
      <c r="J29" s="21" t="s">
        <v>644</v>
      </c>
      <c r="K29" s="23" t="s">
        <v>639</v>
      </c>
      <c r="L29" s="23" t="s">
        <v>646</v>
      </c>
      <c r="M29" s="50">
        <v>1</v>
      </c>
      <c r="N29" s="21" t="s">
        <v>53</v>
      </c>
      <c r="O29" s="21" t="s">
        <v>645</v>
      </c>
      <c r="P29" s="135">
        <v>44531</v>
      </c>
      <c r="Q29" s="34">
        <v>44742</v>
      </c>
      <c r="R29" s="133" t="s">
        <v>780</v>
      </c>
      <c r="S29" s="61"/>
      <c r="T29" s="161" t="s">
        <v>857</v>
      </c>
      <c r="U29" s="247">
        <v>1</v>
      </c>
      <c r="V29" s="248" t="s">
        <v>856</v>
      </c>
      <c r="W29" s="132" t="s">
        <v>821</v>
      </c>
      <c r="X29" s="130" t="s">
        <v>52</v>
      </c>
      <c r="Y29" s="130" t="s">
        <v>278</v>
      </c>
      <c r="Z29" s="146" t="s">
        <v>858</v>
      </c>
      <c r="AA29" s="129" t="s">
        <v>859</v>
      </c>
    </row>
    <row r="30" spans="1:27" ht="162" customHeight="1" x14ac:dyDescent="0.25">
      <c r="A30" s="21" t="s">
        <v>601</v>
      </c>
      <c r="B30" s="21" t="s">
        <v>602</v>
      </c>
      <c r="C30" s="21" t="s">
        <v>718</v>
      </c>
      <c r="D30" s="105">
        <v>44523</v>
      </c>
      <c r="E30" s="105">
        <v>44516</v>
      </c>
      <c r="F30" s="23" t="s">
        <v>556</v>
      </c>
      <c r="G30" s="55" t="s">
        <v>647</v>
      </c>
      <c r="H30" s="21" t="s">
        <v>648</v>
      </c>
      <c r="I30" s="21" t="s">
        <v>557</v>
      </c>
      <c r="J30" s="21" t="s">
        <v>649</v>
      </c>
      <c r="K30" s="23" t="s">
        <v>650</v>
      </c>
      <c r="L30" s="23" t="s">
        <v>651</v>
      </c>
      <c r="M30" s="21">
        <v>1</v>
      </c>
      <c r="N30" s="21" t="s">
        <v>607</v>
      </c>
      <c r="O30" s="21" t="s">
        <v>608</v>
      </c>
      <c r="P30" s="149">
        <v>44531</v>
      </c>
      <c r="Q30" s="149">
        <v>44681</v>
      </c>
      <c r="R30" s="133"/>
      <c r="S30" s="61"/>
      <c r="T30" s="147" t="s">
        <v>797</v>
      </c>
      <c r="U30" s="157">
        <v>1</v>
      </c>
      <c r="V30" s="148" t="s">
        <v>781</v>
      </c>
      <c r="W30" s="132" t="s">
        <v>798</v>
      </c>
      <c r="X30" s="154" t="s">
        <v>799</v>
      </c>
      <c r="Y30" s="130" t="s">
        <v>278</v>
      </c>
      <c r="Z30" s="146" t="s">
        <v>854</v>
      </c>
      <c r="AA30" s="249" t="s">
        <v>855</v>
      </c>
    </row>
    <row r="31" spans="1:27" ht="99" customHeight="1" x14ac:dyDescent="0.25">
      <c r="A31" s="21" t="s">
        <v>601</v>
      </c>
      <c r="B31" s="21" t="s">
        <v>602</v>
      </c>
      <c r="C31" s="21" t="s">
        <v>719</v>
      </c>
      <c r="D31" s="105">
        <v>44523</v>
      </c>
      <c r="E31" s="105">
        <v>44516</v>
      </c>
      <c r="F31" s="23" t="s">
        <v>558</v>
      </c>
      <c r="G31" s="55" t="s">
        <v>652</v>
      </c>
      <c r="H31" s="21" t="s">
        <v>653</v>
      </c>
      <c r="I31" s="21" t="s">
        <v>559</v>
      </c>
      <c r="J31" s="21" t="s">
        <v>654</v>
      </c>
      <c r="K31" s="23" t="s">
        <v>655</v>
      </c>
      <c r="L31" s="23" t="s">
        <v>656</v>
      </c>
      <c r="M31" s="50">
        <v>1</v>
      </c>
      <c r="N31" s="21" t="s">
        <v>607</v>
      </c>
      <c r="O31" s="21" t="s">
        <v>608</v>
      </c>
      <c r="P31" s="149">
        <v>44713</v>
      </c>
      <c r="Q31" s="34">
        <v>44865</v>
      </c>
      <c r="R31" s="41"/>
      <c r="S31" s="61"/>
      <c r="T31" s="150" t="s">
        <v>800</v>
      </c>
      <c r="U31" s="158" t="s">
        <v>52</v>
      </c>
      <c r="V31" s="151" t="s">
        <v>54</v>
      </c>
      <c r="W31" s="132" t="s">
        <v>822</v>
      </c>
      <c r="X31" s="130" t="s">
        <v>52</v>
      </c>
      <c r="Y31" s="130" t="s">
        <v>278</v>
      </c>
      <c r="Z31" s="146" t="s">
        <v>837</v>
      </c>
      <c r="AA31" s="131" t="s">
        <v>838</v>
      </c>
    </row>
    <row r="32" spans="1:27" ht="123" customHeight="1" x14ac:dyDescent="0.25">
      <c r="A32" s="21" t="s">
        <v>188</v>
      </c>
      <c r="B32" s="21" t="s">
        <v>151</v>
      </c>
      <c r="C32" s="21" t="s">
        <v>720</v>
      </c>
      <c r="D32" s="105">
        <v>44523</v>
      </c>
      <c r="E32" s="105">
        <v>44516</v>
      </c>
      <c r="F32" s="23" t="s">
        <v>560</v>
      </c>
      <c r="G32" s="55" t="s">
        <v>657</v>
      </c>
      <c r="H32" s="21" t="s">
        <v>658</v>
      </c>
      <c r="I32" s="21" t="s">
        <v>561</v>
      </c>
      <c r="J32" s="21" t="s">
        <v>659</v>
      </c>
      <c r="K32" s="23" t="s">
        <v>660</v>
      </c>
      <c r="L32" s="23" t="s">
        <v>661</v>
      </c>
      <c r="M32" s="21">
        <v>1</v>
      </c>
      <c r="N32" s="21" t="s">
        <v>663</v>
      </c>
      <c r="O32" s="21" t="s">
        <v>665</v>
      </c>
      <c r="P32" s="135">
        <v>44530</v>
      </c>
      <c r="Q32" s="34">
        <v>44742</v>
      </c>
      <c r="R32" s="133" t="s">
        <v>780</v>
      </c>
      <c r="S32" s="61"/>
      <c r="T32" s="57" t="s">
        <v>778</v>
      </c>
      <c r="U32" s="143">
        <v>1</v>
      </c>
      <c r="V32" s="142" t="s">
        <v>777</v>
      </c>
      <c r="W32" s="132" t="s">
        <v>813</v>
      </c>
      <c r="X32" s="130" t="s">
        <v>52</v>
      </c>
      <c r="Y32" s="130" t="s">
        <v>278</v>
      </c>
      <c r="Z32" s="146" t="s">
        <v>839</v>
      </c>
      <c r="AA32" s="129" t="s">
        <v>742</v>
      </c>
    </row>
    <row r="33" spans="1:27" ht="159" customHeight="1" x14ac:dyDescent="0.25">
      <c r="A33" s="21" t="s">
        <v>188</v>
      </c>
      <c r="B33" s="21" t="s">
        <v>151</v>
      </c>
      <c r="C33" s="21" t="s">
        <v>721</v>
      </c>
      <c r="D33" s="105">
        <v>44523</v>
      </c>
      <c r="E33" s="105">
        <v>44516</v>
      </c>
      <c r="F33" s="23" t="s">
        <v>562</v>
      </c>
      <c r="G33" s="55" t="s">
        <v>666</v>
      </c>
      <c r="H33" s="21" t="s">
        <v>667</v>
      </c>
      <c r="I33" s="21" t="s">
        <v>563</v>
      </c>
      <c r="J33" s="21" t="s">
        <v>668</v>
      </c>
      <c r="K33" s="23" t="s">
        <v>671</v>
      </c>
      <c r="L33" s="23" t="s">
        <v>672</v>
      </c>
      <c r="M33" s="21">
        <v>7</v>
      </c>
      <c r="N33" s="21" t="s">
        <v>669</v>
      </c>
      <c r="O33" s="21" t="s">
        <v>670</v>
      </c>
      <c r="P33" s="135">
        <v>44562</v>
      </c>
      <c r="Q33" s="34">
        <v>44771</v>
      </c>
      <c r="R33" s="133" t="s">
        <v>780</v>
      </c>
      <c r="S33" s="61"/>
      <c r="T33" s="57" t="s">
        <v>802</v>
      </c>
      <c r="U33" s="156">
        <f>5/7</f>
        <v>0.7142857142857143</v>
      </c>
      <c r="V33" s="142" t="s">
        <v>803</v>
      </c>
      <c r="W33" s="132" t="s">
        <v>805</v>
      </c>
      <c r="X33" s="154" t="s">
        <v>804</v>
      </c>
      <c r="Y33" s="130" t="s">
        <v>278</v>
      </c>
      <c r="Z33" s="146" t="s">
        <v>840</v>
      </c>
      <c r="AA33" s="146" t="s">
        <v>841</v>
      </c>
    </row>
    <row r="34" spans="1:27" ht="122.25" customHeight="1" x14ac:dyDescent="0.25">
      <c r="A34" s="21" t="s">
        <v>188</v>
      </c>
      <c r="B34" s="21" t="s">
        <v>151</v>
      </c>
      <c r="C34" s="21" t="s">
        <v>722</v>
      </c>
      <c r="D34" s="105">
        <v>44523</v>
      </c>
      <c r="E34" s="105">
        <v>44516</v>
      </c>
      <c r="F34" s="23" t="s">
        <v>564</v>
      </c>
      <c r="G34" s="55" t="s">
        <v>673</v>
      </c>
      <c r="H34" s="21" t="s">
        <v>667</v>
      </c>
      <c r="I34" s="21" t="s">
        <v>565</v>
      </c>
      <c r="J34" s="21" t="s">
        <v>668</v>
      </c>
      <c r="K34" s="23" t="s">
        <v>671</v>
      </c>
      <c r="L34" s="23" t="s">
        <v>672</v>
      </c>
      <c r="M34" s="21">
        <v>7</v>
      </c>
      <c r="N34" s="21" t="s">
        <v>669</v>
      </c>
      <c r="O34" s="21" t="s">
        <v>670</v>
      </c>
      <c r="P34" s="135">
        <v>44562</v>
      </c>
      <c r="Q34" s="34">
        <v>44771</v>
      </c>
      <c r="R34" s="133" t="s">
        <v>780</v>
      </c>
      <c r="S34" s="61"/>
      <c r="T34" s="57" t="s">
        <v>806</v>
      </c>
      <c r="U34" s="156">
        <f>5/7</f>
        <v>0.7142857142857143</v>
      </c>
      <c r="V34" s="142" t="s">
        <v>803</v>
      </c>
      <c r="W34" s="132" t="s">
        <v>807</v>
      </c>
      <c r="X34" s="154" t="s">
        <v>804</v>
      </c>
      <c r="Y34" s="130" t="s">
        <v>278</v>
      </c>
      <c r="Z34" s="116"/>
      <c r="AA34" s="61" t="s">
        <v>743</v>
      </c>
    </row>
    <row r="35" spans="1:27" ht="195.75" customHeight="1" x14ac:dyDescent="0.25">
      <c r="A35" s="21" t="s">
        <v>53</v>
      </c>
      <c r="B35" s="21" t="s">
        <v>642</v>
      </c>
      <c r="C35" s="21" t="s">
        <v>723</v>
      </c>
      <c r="D35" s="105">
        <v>44523</v>
      </c>
      <c r="E35" s="105">
        <v>44516</v>
      </c>
      <c r="F35" s="145" t="s">
        <v>566</v>
      </c>
      <c r="G35" s="55" t="s">
        <v>674</v>
      </c>
      <c r="H35" s="21" t="s">
        <v>675</v>
      </c>
      <c r="I35" s="21" t="s">
        <v>567</v>
      </c>
      <c r="J35" s="21" t="s">
        <v>676</v>
      </c>
      <c r="K35" s="23" t="s">
        <v>677</v>
      </c>
      <c r="L35" s="23" t="s">
        <v>678</v>
      </c>
      <c r="M35" s="21">
        <v>7</v>
      </c>
      <c r="N35" s="21" t="s">
        <v>53</v>
      </c>
      <c r="O35" s="21" t="s">
        <v>645</v>
      </c>
      <c r="P35" s="135">
        <v>44578</v>
      </c>
      <c r="Q35" s="34">
        <v>44771</v>
      </c>
      <c r="R35" s="133" t="s">
        <v>780</v>
      </c>
      <c r="S35" s="61"/>
      <c r="T35" s="57" t="s">
        <v>823</v>
      </c>
      <c r="U35" s="152">
        <f>3/7</f>
        <v>0.42857142857142855</v>
      </c>
      <c r="V35" s="142" t="s">
        <v>824</v>
      </c>
      <c r="W35" s="132" t="s">
        <v>825</v>
      </c>
      <c r="X35" s="154" t="s">
        <v>814</v>
      </c>
      <c r="Y35" s="130" t="s">
        <v>278</v>
      </c>
      <c r="Z35" s="116" t="s">
        <v>842</v>
      </c>
      <c r="AA35" s="163" t="s">
        <v>849</v>
      </c>
    </row>
    <row r="36" spans="1:27" ht="114" customHeight="1" x14ac:dyDescent="0.25">
      <c r="A36" s="21" t="s">
        <v>188</v>
      </c>
      <c r="B36" s="21" t="s">
        <v>151</v>
      </c>
      <c r="C36" s="21" t="s">
        <v>724</v>
      </c>
      <c r="D36" s="105">
        <v>44523</v>
      </c>
      <c r="E36" s="105">
        <v>44516</v>
      </c>
      <c r="F36" s="23" t="s">
        <v>568</v>
      </c>
      <c r="G36" s="55" t="s">
        <v>679</v>
      </c>
      <c r="H36" s="21" t="s">
        <v>680</v>
      </c>
      <c r="I36" s="21" t="s">
        <v>569</v>
      </c>
      <c r="J36" s="21" t="s">
        <v>681</v>
      </c>
      <c r="K36" s="23" t="s">
        <v>682</v>
      </c>
      <c r="L36" s="23" t="s">
        <v>683</v>
      </c>
      <c r="M36" s="21">
        <v>1</v>
      </c>
      <c r="N36" s="21" t="s">
        <v>669</v>
      </c>
      <c r="O36" s="21" t="s">
        <v>670</v>
      </c>
      <c r="P36" s="135">
        <v>44562</v>
      </c>
      <c r="Q36" s="34">
        <v>44771</v>
      </c>
      <c r="R36" s="133" t="s">
        <v>780</v>
      </c>
      <c r="S36" s="61"/>
      <c r="T36" s="57" t="s">
        <v>808</v>
      </c>
      <c r="U36" s="136">
        <v>1</v>
      </c>
      <c r="V36" s="142" t="s">
        <v>809</v>
      </c>
      <c r="W36" s="132" t="s">
        <v>810</v>
      </c>
      <c r="X36" s="130" t="s">
        <v>811</v>
      </c>
      <c r="Y36" s="130" t="s">
        <v>278</v>
      </c>
      <c r="Z36" s="146" t="s">
        <v>843</v>
      </c>
      <c r="AA36" s="129" t="s">
        <v>742</v>
      </c>
    </row>
    <row r="37" spans="1:27" ht="179.25" customHeight="1" x14ac:dyDescent="0.25">
      <c r="A37" s="21" t="s">
        <v>188</v>
      </c>
      <c r="B37" s="21" t="s">
        <v>151</v>
      </c>
      <c r="C37" s="21" t="s">
        <v>725</v>
      </c>
      <c r="D37" s="105">
        <v>44523</v>
      </c>
      <c r="E37" s="105">
        <v>44516</v>
      </c>
      <c r="F37" s="23" t="s">
        <v>570</v>
      </c>
      <c r="G37" s="55" t="s">
        <v>684</v>
      </c>
      <c r="H37" s="21" t="s">
        <v>685</v>
      </c>
      <c r="I37" s="21" t="s">
        <v>571</v>
      </c>
      <c r="J37" s="21" t="s">
        <v>686</v>
      </c>
      <c r="K37" s="23" t="s">
        <v>687</v>
      </c>
      <c r="L37" s="23" t="s">
        <v>688</v>
      </c>
      <c r="M37" s="21">
        <v>1</v>
      </c>
      <c r="N37" s="21" t="s">
        <v>669</v>
      </c>
      <c r="O37" s="21" t="s">
        <v>670</v>
      </c>
      <c r="P37" s="135">
        <v>44531</v>
      </c>
      <c r="Q37" s="34">
        <v>44865</v>
      </c>
      <c r="R37" s="133" t="s">
        <v>780</v>
      </c>
      <c r="S37" s="61"/>
      <c r="T37" s="57" t="s">
        <v>826</v>
      </c>
      <c r="U37" s="136">
        <v>1</v>
      </c>
      <c r="V37" s="142" t="s">
        <v>731</v>
      </c>
      <c r="W37" s="132" t="s">
        <v>827</v>
      </c>
      <c r="X37" s="130" t="s">
        <v>52</v>
      </c>
      <c r="Y37" s="130" t="s">
        <v>278</v>
      </c>
      <c r="Z37" s="146" t="s">
        <v>844</v>
      </c>
      <c r="AA37" s="163" t="s">
        <v>845</v>
      </c>
    </row>
    <row r="38" spans="1:27" ht="170.25" customHeight="1" x14ac:dyDescent="0.25">
      <c r="A38" s="21" t="s">
        <v>618</v>
      </c>
      <c r="B38" s="21" t="s">
        <v>619</v>
      </c>
      <c r="C38" s="21" t="s">
        <v>726</v>
      </c>
      <c r="D38" s="105">
        <v>44523</v>
      </c>
      <c r="E38" s="105">
        <v>44516</v>
      </c>
      <c r="F38" s="23" t="s">
        <v>572</v>
      </c>
      <c r="G38" s="55" t="s">
        <v>689</v>
      </c>
      <c r="H38" s="21" t="s">
        <v>690</v>
      </c>
      <c r="I38" s="21" t="s">
        <v>573</v>
      </c>
      <c r="J38" s="21" t="s">
        <v>691</v>
      </c>
      <c r="K38" s="23" t="s">
        <v>692</v>
      </c>
      <c r="L38" s="23" t="s">
        <v>693</v>
      </c>
      <c r="M38" s="21">
        <v>1</v>
      </c>
      <c r="N38" s="21" t="s">
        <v>170</v>
      </c>
      <c r="O38" s="21" t="s">
        <v>621</v>
      </c>
      <c r="P38" s="135">
        <v>44576</v>
      </c>
      <c r="Q38" s="128">
        <v>44771</v>
      </c>
      <c r="R38" s="133" t="s">
        <v>780</v>
      </c>
      <c r="S38" s="61"/>
      <c r="T38" s="57" t="s">
        <v>759</v>
      </c>
      <c r="U38" s="136">
        <v>1</v>
      </c>
      <c r="V38" s="142" t="s">
        <v>760</v>
      </c>
      <c r="W38" s="132" t="s">
        <v>787</v>
      </c>
      <c r="X38" s="130" t="s">
        <v>52</v>
      </c>
      <c r="Y38" s="130" t="s">
        <v>278</v>
      </c>
      <c r="Z38" s="146" t="s">
        <v>847</v>
      </c>
      <c r="AA38" s="160" t="s">
        <v>848</v>
      </c>
    </row>
    <row r="39" spans="1:27" ht="75" customHeight="1" x14ac:dyDescent="0.25">
      <c r="A39" s="21" t="s">
        <v>188</v>
      </c>
      <c r="B39" s="21" t="s">
        <v>151</v>
      </c>
      <c r="C39" s="21" t="s">
        <v>727</v>
      </c>
      <c r="D39" s="105">
        <v>44523</v>
      </c>
      <c r="E39" s="105">
        <v>44516</v>
      </c>
      <c r="F39" s="23" t="s">
        <v>574</v>
      </c>
      <c r="G39" s="55" t="s">
        <v>694</v>
      </c>
      <c r="H39" s="21" t="s">
        <v>695</v>
      </c>
      <c r="I39" s="21" t="s">
        <v>575</v>
      </c>
      <c r="J39" s="21" t="s">
        <v>696</v>
      </c>
      <c r="K39" s="23" t="s">
        <v>697</v>
      </c>
      <c r="L39" s="23" t="s">
        <v>698</v>
      </c>
      <c r="M39" s="21">
        <v>1</v>
      </c>
      <c r="N39" s="21" t="s">
        <v>669</v>
      </c>
      <c r="O39" s="21" t="s">
        <v>670</v>
      </c>
      <c r="P39" s="135">
        <v>44531</v>
      </c>
      <c r="Q39" s="128">
        <v>44865</v>
      </c>
      <c r="R39" s="133" t="s">
        <v>780</v>
      </c>
      <c r="S39" s="61"/>
      <c r="T39" s="57" t="s">
        <v>774</v>
      </c>
      <c r="U39" s="136">
        <v>1</v>
      </c>
      <c r="V39" s="142" t="s">
        <v>775</v>
      </c>
      <c r="W39" s="132" t="s">
        <v>779</v>
      </c>
      <c r="X39" s="130" t="s">
        <v>52</v>
      </c>
      <c r="Y39" s="130" t="s">
        <v>278</v>
      </c>
      <c r="Z39" s="146" t="s">
        <v>846</v>
      </c>
      <c r="AA39" s="129" t="s">
        <v>742</v>
      </c>
    </row>
    <row r="40" spans="1:27" ht="89.25" customHeight="1" x14ac:dyDescent="0.25">
      <c r="A40" s="21" t="s">
        <v>618</v>
      </c>
      <c r="B40" s="21" t="s">
        <v>619</v>
      </c>
      <c r="C40" s="21" t="s">
        <v>728</v>
      </c>
      <c r="D40" s="105">
        <v>44523</v>
      </c>
      <c r="E40" s="105">
        <v>44516</v>
      </c>
      <c r="F40" s="23" t="s">
        <v>576</v>
      </c>
      <c r="G40" s="55" t="s">
        <v>701</v>
      </c>
      <c r="H40" s="21" t="s">
        <v>699</v>
      </c>
      <c r="I40" s="21" t="s">
        <v>577</v>
      </c>
      <c r="J40" s="21" t="s">
        <v>700</v>
      </c>
      <c r="K40" s="23" t="s">
        <v>702</v>
      </c>
      <c r="L40" s="23" t="s">
        <v>693</v>
      </c>
      <c r="M40" s="21">
        <v>1</v>
      </c>
      <c r="N40" s="21" t="s">
        <v>170</v>
      </c>
      <c r="O40" s="21" t="s">
        <v>621</v>
      </c>
      <c r="P40" s="135">
        <v>44576</v>
      </c>
      <c r="Q40" s="128">
        <v>44771</v>
      </c>
      <c r="R40" s="133" t="s">
        <v>780</v>
      </c>
      <c r="S40" s="61"/>
      <c r="T40" s="57" t="s">
        <v>788</v>
      </c>
      <c r="U40" s="159">
        <v>1</v>
      </c>
      <c r="V40" s="142" t="s">
        <v>760</v>
      </c>
      <c r="W40" s="132" t="s">
        <v>789</v>
      </c>
      <c r="X40" s="130" t="s">
        <v>52</v>
      </c>
      <c r="Y40" s="130" t="s">
        <v>278</v>
      </c>
      <c r="Z40" s="146" t="s">
        <v>847</v>
      </c>
      <c r="AA40" s="160" t="s">
        <v>848</v>
      </c>
    </row>
    <row r="41" spans="1:27" ht="28.5" customHeight="1" x14ac:dyDescent="0.25">
      <c r="A41" s="21"/>
      <c r="B41" s="21"/>
      <c r="C41" s="23"/>
      <c r="D41" s="21"/>
      <c r="E41" s="21"/>
      <c r="F41" s="21"/>
      <c r="G41" s="23"/>
      <c r="H41" s="21"/>
      <c r="I41" s="55"/>
      <c r="J41" s="21"/>
      <c r="K41" s="23"/>
      <c r="L41" s="23"/>
      <c r="M41" s="21"/>
      <c r="N41" s="21"/>
      <c r="O41" s="21"/>
      <c r="P41" s="21"/>
      <c r="Q41" s="21"/>
      <c r="R41" s="41"/>
      <c r="S41" s="61"/>
      <c r="T41" s="57"/>
      <c r="U41" s="136"/>
      <c r="V41" s="58"/>
      <c r="W41" s="63"/>
      <c r="X41" s="59"/>
      <c r="Y41" s="59"/>
      <c r="Z41" s="116"/>
      <c r="AA41" s="61"/>
    </row>
    <row r="42" spans="1:27" ht="28.5" customHeight="1" x14ac:dyDescent="0.25">
      <c r="A42" s="21"/>
      <c r="B42" s="21"/>
      <c r="C42" s="23"/>
      <c r="D42" s="21"/>
      <c r="E42" s="21"/>
      <c r="F42" s="21"/>
      <c r="G42" s="23"/>
      <c r="H42" s="21"/>
      <c r="I42" s="55"/>
      <c r="J42" s="21"/>
      <c r="K42" s="23"/>
      <c r="L42" s="23"/>
      <c r="M42" s="21"/>
      <c r="N42" s="21"/>
      <c r="O42" s="21"/>
      <c r="P42" s="21"/>
      <c r="Q42" s="21"/>
      <c r="R42" s="41"/>
      <c r="S42" s="61"/>
      <c r="T42" s="57"/>
      <c r="U42" s="136"/>
      <c r="V42" s="58"/>
      <c r="W42" s="63"/>
      <c r="X42" s="59"/>
      <c r="Y42" s="59"/>
      <c r="Z42" s="116"/>
      <c r="AA42" s="61"/>
    </row>
    <row r="43" spans="1:27" ht="28.5" customHeight="1" x14ac:dyDescent="0.25">
      <c r="A43" s="27"/>
      <c r="B43" s="27"/>
      <c r="C43" s="28"/>
      <c r="D43" s="27"/>
      <c r="E43" s="27"/>
      <c r="F43" s="27"/>
      <c r="G43" s="28"/>
      <c r="H43" s="27"/>
      <c r="I43" s="106"/>
      <c r="J43" s="27"/>
      <c r="K43" s="28"/>
      <c r="L43" s="28"/>
      <c r="M43" s="27"/>
      <c r="N43" s="27"/>
      <c r="O43" s="27"/>
      <c r="P43" s="27"/>
      <c r="Q43" s="27"/>
      <c r="R43" s="107"/>
      <c r="S43" s="108"/>
      <c r="T43" s="89"/>
      <c r="U43" s="134"/>
      <c r="V43" s="89"/>
      <c r="W43" s="89"/>
      <c r="X43" s="89"/>
      <c r="Y43" s="89"/>
      <c r="Z43" s="126"/>
      <c r="AA43" s="108"/>
    </row>
    <row r="44" spans="1:27" ht="28.5" customHeight="1" x14ac:dyDescent="0.25">
      <c r="A44" s="27"/>
      <c r="B44" s="27"/>
      <c r="C44" s="27"/>
      <c r="D44" s="27"/>
      <c r="E44" s="27"/>
      <c r="F44" s="27"/>
      <c r="G44" s="28"/>
      <c r="Z44" s="127"/>
    </row>
    <row r="45" spans="1:27" ht="28.5" customHeight="1" x14ac:dyDescent="0.25">
      <c r="A45" s="206" t="s">
        <v>32</v>
      </c>
      <c r="B45" s="207"/>
      <c r="C45" s="207"/>
      <c r="D45" s="207"/>
      <c r="E45" s="207"/>
      <c r="F45" s="207"/>
      <c r="G45" s="208"/>
    </row>
    <row r="46" spans="1:27" ht="28.5" customHeight="1" x14ac:dyDescent="0.25">
      <c r="A46" s="119" t="s">
        <v>43</v>
      </c>
      <c r="B46" s="119" t="s">
        <v>33</v>
      </c>
      <c r="C46" s="206" t="s">
        <v>44</v>
      </c>
      <c r="D46" s="208"/>
      <c r="E46" s="30" t="s">
        <v>34</v>
      </c>
      <c r="F46" s="30" t="s">
        <v>121</v>
      </c>
      <c r="G46" s="119" t="s">
        <v>35</v>
      </c>
    </row>
    <row r="47" spans="1:27" ht="30" customHeight="1" x14ac:dyDescent="0.25">
      <c r="A47" s="31" t="s">
        <v>120</v>
      </c>
      <c r="B47" s="40">
        <v>44139</v>
      </c>
      <c r="C47" s="196" t="s">
        <v>125</v>
      </c>
      <c r="D47" s="197"/>
      <c r="E47" s="39" t="s">
        <v>122</v>
      </c>
      <c r="F47" s="5" t="s">
        <v>123</v>
      </c>
      <c r="G47" s="54" t="s">
        <v>124</v>
      </c>
    </row>
    <row r="48" spans="1:27" ht="28.5" customHeight="1" x14ac:dyDescent="0.25">
      <c r="A48" s="31" t="s">
        <v>578</v>
      </c>
      <c r="B48" s="144">
        <v>44525</v>
      </c>
      <c r="C48" s="196" t="s">
        <v>579</v>
      </c>
      <c r="D48" s="197"/>
      <c r="E48" s="39" t="s">
        <v>122</v>
      </c>
      <c r="F48" s="5" t="s">
        <v>123</v>
      </c>
      <c r="G48" s="54" t="s">
        <v>773</v>
      </c>
    </row>
    <row r="49" spans="1:21" s="4" customFormat="1" ht="28.5" customHeight="1" x14ac:dyDescent="0.25">
      <c r="A49" s="31"/>
      <c r="B49" s="31"/>
      <c r="C49" s="196"/>
      <c r="D49" s="197"/>
      <c r="E49" s="120"/>
      <c r="F49" s="33"/>
      <c r="G49" s="31"/>
      <c r="U49" s="140"/>
    </row>
    <row r="50" spans="1:21" s="4" customFormat="1" ht="28.5" customHeight="1" x14ac:dyDescent="0.25">
      <c r="A50" s="31"/>
      <c r="B50" s="31"/>
      <c r="C50" s="196"/>
      <c r="D50" s="197"/>
      <c r="E50" s="120"/>
      <c r="F50" s="33"/>
      <c r="G50" s="31"/>
      <c r="U50" s="140"/>
    </row>
    <row r="51" spans="1:21" s="4" customFormat="1" ht="28.5" customHeight="1" x14ac:dyDescent="0.25">
      <c r="A51" s="31"/>
      <c r="B51" s="31"/>
      <c r="C51" s="196"/>
      <c r="D51" s="197"/>
      <c r="E51" s="120"/>
      <c r="F51" s="33"/>
      <c r="G51" s="31"/>
      <c r="U51" s="140"/>
    </row>
    <row r="52" spans="1:21" s="4" customFormat="1" ht="28.5" customHeight="1" x14ac:dyDescent="0.25">
      <c r="A52" s="31"/>
      <c r="B52" s="31"/>
      <c r="C52" s="196"/>
      <c r="D52" s="197"/>
      <c r="E52" s="120"/>
      <c r="F52" s="33"/>
      <c r="G52" s="31"/>
      <c r="U52" s="140"/>
    </row>
  </sheetData>
  <autoFilter ref="A8:AA40" xr:uid="{ED64E083-6514-4396-8776-543511CF382B}"/>
  <mergeCells count="44">
    <mergeCell ref="C47:D47"/>
    <mergeCell ref="C48:D48"/>
    <mergeCell ref="C49:D49"/>
    <mergeCell ref="C50:D50"/>
    <mergeCell ref="C51:D51"/>
    <mergeCell ref="W5:Y6"/>
    <mergeCell ref="Z5:AA6"/>
    <mergeCell ref="C52:D52"/>
    <mergeCell ref="X7:X8"/>
    <mergeCell ref="Y7:Y8"/>
    <mergeCell ref="Z7:Z8"/>
    <mergeCell ref="AA7:AA8"/>
    <mergeCell ref="A45:G45"/>
    <mergeCell ref="C46:D46"/>
    <mergeCell ref="P7:Q7"/>
    <mergeCell ref="R7:R8"/>
    <mergeCell ref="S7:S8"/>
    <mergeCell ref="T7:T8"/>
    <mergeCell ref="V7:V8"/>
    <mergeCell ref="W7:W8"/>
    <mergeCell ref="I7:I8"/>
    <mergeCell ref="M7:M8"/>
    <mergeCell ref="N7:O7"/>
    <mergeCell ref="J7:J8"/>
    <mergeCell ref="K7:K8"/>
    <mergeCell ref="F7:F8"/>
    <mergeCell ref="G7:G8"/>
    <mergeCell ref="H7:H8"/>
    <mergeCell ref="A7:A8"/>
    <mergeCell ref="B7:B8"/>
    <mergeCell ref="C7:C8"/>
    <mergeCell ref="A1:B2"/>
    <mergeCell ref="D1:AA1"/>
    <mergeCell ref="D2:S2"/>
    <mergeCell ref="V2:Y2"/>
    <mergeCell ref="A3:S6"/>
    <mergeCell ref="T3:AA3"/>
    <mergeCell ref="T4:V4"/>
    <mergeCell ref="W4:Y4"/>
    <mergeCell ref="Z4:AA4"/>
    <mergeCell ref="T5:V6"/>
    <mergeCell ref="D7:D8"/>
    <mergeCell ref="E7:E8"/>
    <mergeCell ref="L7:L8"/>
  </mergeCells>
  <dataValidations count="8">
    <dataValidation type="date" allowBlank="1" showInputMessage="1" errorTitle="Entrada no válida" error="Por favor escriba una fecha válida (AAAA/MM/DD)" promptTitle="Ingrese una fecha (AAAA/MM/DD)" sqref="P19:Q21 P22:P23 P25:P30" xr:uid="{B3E9158B-0524-4838-8E8B-5D93CC4B2FD6}">
      <formula1>1900/1/1</formula1>
      <formula2>3000/1/1</formula2>
    </dataValidation>
    <dataValidation type="list" allowBlank="1" showInputMessage="1" showErrorMessage="1" sqref="T43:X43" xr:uid="{2A7C23F6-4349-49D6-B288-ECC31E63569C}">
      <formula1>#REF!</formula1>
    </dataValidation>
    <dataValidation allowBlank="1" showInputMessage="1" showErrorMessage="1" promptTitle="Análisis de causa" prompt="Las causas deben ser coherentes con el hallazgo  y claras en su redacción" sqref="H10" xr:uid="{31569BF6-086B-47E9-BE7F-4A7FCEB24161}"/>
    <dataValidation allowBlank="1" showInputMessage="1" showErrorMessage="1" promptTitle="Acciones a emprendes" prompt="Las acciones deben estar enfocadas a eliminar la causa detectada, debe ser realizable en un período de tiempo no superior a doce (12) meses" sqref="J10" xr:uid="{9B0C4A32-730C-49EC-874A-BC7477AACAF1}"/>
    <dataValidation allowBlank="1" showInputMessage="1" showErrorMessage="1" promptTitle="Indicador" prompt="Aplicable, coherente y medible" sqref="K10:L10" xr:uid="{B8A1C59C-48EB-4CEA-80F4-592BA32333EA}"/>
    <dataValidation type="textLength" allowBlank="1" showInputMessage="1" showErrorMessage="1" errorTitle="Entrada no válida" error="Escriba un texto  Maximo 100 Caracteres" promptTitle="Cualquier contenido Maximo 100 Caracteres" sqref="K9" xr:uid="{107A0DDE-8D43-4CB1-A45E-8DD75A11CD27}">
      <formula1>0</formula1>
      <formula2>100</formula2>
    </dataValidation>
    <dataValidation type="textLength" allowBlank="1" showInputMessage="1" showErrorMessage="1" errorTitle="Entrada no válida" error="Escriba un texto  Maximo 200 Caracteres" promptTitle="Cualquier contenido Maximo 200 Caracteres" sqref="L9" xr:uid="{065F45CC-01FF-4523-A7E0-85933F902410}">
      <formula1>0</formula1>
      <formula2>200</formula2>
    </dataValidation>
    <dataValidation type="textLength" allowBlank="1" showInputMessage="1" showErrorMessage="1" errorTitle="Entrada no válida" error="Escriba un texto  Maximo 500 Caracteres" promptTitle="Cualquier contenido Maximo 500 Caracteres" sqref="H9 J9" xr:uid="{FF42240B-28BA-4C49-9E48-FB692CFC0BFA}">
      <formula1>0</formula1>
      <formula2>500</formula2>
    </dataValidation>
  </dataValidations>
  <hyperlinks>
    <hyperlink ref="V19" r:id="rId1" xr:uid="{1207BFB9-D174-4921-AD3D-F19FD92A9871}"/>
    <hyperlink ref="V21" r:id="rId2" xr:uid="{D633C01C-1BE0-4932-B907-DC8793661520}"/>
    <hyperlink ref="V33" r:id="rId3" xr:uid="{53EC8440-C8F2-4C9C-92E5-9BC01CD5B359}"/>
    <hyperlink ref="V36" r:id="rId4" xr:uid="{17F8E9E8-E863-43DE-B0D7-D5C9AC3117E2}"/>
    <hyperlink ref="V37" r:id="rId5" xr:uid="{E619ABD1-AE13-43DA-8CB5-C1FD23817D64}"/>
    <hyperlink ref="V13" r:id="rId6" xr:uid="{C8F0DF0C-3099-4EF2-9C4A-569CA690EDE5}"/>
    <hyperlink ref="V15" r:id="rId7" xr:uid="{3F416F11-D1BB-4A8F-9028-10419E5A1543}"/>
    <hyperlink ref="V16" r:id="rId8" xr:uid="{13F629E5-6A7A-4F03-AC02-148151584EB3}"/>
    <hyperlink ref="V26" r:id="rId9" xr:uid="{BA8AC38E-B5AD-4C45-B8A2-ACA113B58A3A}"/>
    <hyperlink ref="V32" r:id="rId10" display="https://drive.google.com/drive/u/1/folders/1R70mfAXCtydW8IoSKraR3Ohtc76HHkC8" xr:uid="{C9A41DB0-CA12-4C7C-BDA8-D303F00F155D}"/>
    <hyperlink ref="V39" r:id="rId11" xr:uid="{9462FB5A-92DC-4DC1-9DB3-3AC275BF8001}"/>
    <hyperlink ref="V27" r:id="rId12" xr:uid="{4D027C20-4EE2-450D-AD22-C0744E7E8078}"/>
    <hyperlink ref="V34" r:id="rId13" xr:uid="{6C5316FF-FDE0-4321-A2E9-13C72968C7FB}"/>
  </hyperlinks>
  <pageMargins left="0.70866141732283472" right="0.70866141732283472" top="0.74803149606299213" bottom="0.74803149606299213" header="0.31496062992125984" footer="0.31496062992125984"/>
  <pageSetup scale="20" orientation="portrait" r:id="rId14"/>
  <headerFooter>
    <oddFooter>&amp;LV2-21-10-2020</oddFooter>
  </headerFooter>
  <drawing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B190-4EA4-4DDB-A727-8D2B154D4900}">
  <dimension ref="A3:K100"/>
  <sheetViews>
    <sheetView topLeftCell="A88" zoomScaleNormal="100" workbookViewId="0">
      <selection activeCell="F104" sqref="F104"/>
    </sheetView>
  </sheetViews>
  <sheetFormatPr baseColWidth="10" defaultRowHeight="15" x14ac:dyDescent="0.25"/>
  <cols>
    <col min="1" max="1" width="30.42578125" customWidth="1"/>
    <col min="2" max="2" width="13.140625" customWidth="1"/>
    <col min="3" max="3" width="12.28515625" customWidth="1"/>
    <col min="4" max="4" width="8" bestFit="1" customWidth="1"/>
    <col min="5" max="5" width="14.5703125" customWidth="1"/>
    <col min="6" max="6" width="11.42578125" customWidth="1"/>
    <col min="7" max="7" width="9.5703125" customWidth="1"/>
    <col min="8" max="8" width="17" bestFit="1" customWidth="1"/>
    <col min="9" max="10" width="12.85546875" bestFit="1" customWidth="1"/>
  </cols>
  <sheetData>
    <row r="3" spans="1:7" x14ac:dyDescent="0.25">
      <c r="A3" s="70" t="s">
        <v>515</v>
      </c>
      <c r="B3" s="70" t="s">
        <v>513</v>
      </c>
    </row>
    <row r="4" spans="1:7" x14ac:dyDescent="0.25">
      <c r="A4" s="70" t="s">
        <v>510</v>
      </c>
      <c r="B4" t="s">
        <v>294</v>
      </c>
      <c r="C4" t="s">
        <v>293</v>
      </c>
      <c r="D4" t="s">
        <v>116</v>
      </c>
      <c r="E4" t="s">
        <v>114</v>
      </c>
      <c r="F4" t="s">
        <v>119</v>
      </c>
      <c r="G4" t="s">
        <v>511</v>
      </c>
    </row>
    <row r="5" spans="1:7" x14ac:dyDescent="0.25">
      <c r="A5" s="71" t="s">
        <v>64</v>
      </c>
      <c r="B5" s="72"/>
      <c r="C5" s="72"/>
      <c r="D5" s="72">
        <v>3</v>
      </c>
      <c r="E5" s="72"/>
      <c r="F5" s="72"/>
      <c r="G5" s="72">
        <v>3</v>
      </c>
    </row>
    <row r="6" spans="1:7" x14ac:dyDescent="0.25">
      <c r="A6" s="71" t="s">
        <v>80</v>
      </c>
      <c r="B6" s="72"/>
      <c r="C6" s="72"/>
      <c r="D6" s="72">
        <v>1</v>
      </c>
      <c r="E6" s="72"/>
      <c r="F6" s="72"/>
      <c r="G6" s="72">
        <v>1</v>
      </c>
    </row>
    <row r="7" spans="1:7" x14ac:dyDescent="0.25">
      <c r="A7" s="71" t="s">
        <v>89</v>
      </c>
      <c r="B7" s="72">
        <v>2</v>
      </c>
      <c r="C7" s="72">
        <v>1</v>
      </c>
      <c r="D7" s="72"/>
      <c r="E7" s="72"/>
      <c r="F7" s="72"/>
      <c r="G7" s="72">
        <v>3</v>
      </c>
    </row>
    <row r="8" spans="1:7" x14ac:dyDescent="0.25">
      <c r="A8" s="71" t="s">
        <v>107</v>
      </c>
      <c r="B8" s="72"/>
      <c r="C8" s="72"/>
      <c r="D8" s="72">
        <v>1</v>
      </c>
      <c r="E8" s="72">
        <v>1</v>
      </c>
      <c r="F8" s="72"/>
      <c r="G8" s="72">
        <v>2</v>
      </c>
    </row>
    <row r="9" spans="1:7" x14ac:dyDescent="0.25">
      <c r="A9" s="71" t="s">
        <v>111</v>
      </c>
      <c r="B9" s="72">
        <v>2</v>
      </c>
      <c r="C9" s="72"/>
      <c r="D9" s="72"/>
      <c r="E9" s="72"/>
      <c r="F9" s="72"/>
      <c r="G9" s="72">
        <v>2</v>
      </c>
    </row>
    <row r="10" spans="1:7" x14ac:dyDescent="0.25">
      <c r="A10" s="71" t="s">
        <v>297</v>
      </c>
      <c r="B10" s="72">
        <v>1</v>
      </c>
      <c r="C10" s="72"/>
      <c r="D10" s="72"/>
      <c r="E10" s="72"/>
      <c r="F10" s="72"/>
      <c r="G10" s="72">
        <v>1</v>
      </c>
    </row>
    <row r="11" spans="1:7" x14ac:dyDescent="0.25">
      <c r="A11" s="71" t="s">
        <v>302</v>
      </c>
      <c r="B11" s="72">
        <v>1</v>
      </c>
      <c r="C11" s="72"/>
      <c r="D11" s="72"/>
      <c r="E11" s="72"/>
      <c r="F11" s="72">
        <v>1</v>
      </c>
      <c r="G11" s="72">
        <v>2</v>
      </c>
    </row>
    <row r="12" spans="1:7" x14ac:dyDescent="0.25">
      <c r="A12" s="71" t="s">
        <v>309</v>
      </c>
      <c r="B12" s="72"/>
      <c r="C12" s="72"/>
      <c r="D12" s="72"/>
      <c r="E12" s="72"/>
      <c r="F12" s="72">
        <v>1</v>
      </c>
      <c r="G12" s="72">
        <v>1</v>
      </c>
    </row>
    <row r="13" spans="1:7" x14ac:dyDescent="0.25">
      <c r="A13" s="71" t="s">
        <v>316</v>
      </c>
      <c r="B13" s="72"/>
      <c r="C13" s="72"/>
      <c r="D13" s="72"/>
      <c r="E13" s="72"/>
      <c r="F13" s="72">
        <v>1</v>
      </c>
      <c r="G13" s="72">
        <v>1</v>
      </c>
    </row>
    <row r="14" spans="1:7" x14ac:dyDescent="0.25">
      <c r="A14" s="71" t="s">
        <v>320</v>
      </c>
      <c r="B14" s="72"/>
      <c r="C14" s="72"/>
      <c r="D14" s="72"/>
      <c r="E14" s="72"/>
      <c r="F14" s="72">
        <v>1</v>
      </c>
      <c r="G14" s="72">
        <v>1</v>
      </c>
    </row>
    <row r="15" spans="1:7" x14ac:dyDescent="0.25">
      <c r="A15" s="71" t="s">
        <v>328</v>
      </c>
      <c r="B15" s="72">
        <v>2</v>
      </c>
      <c r="C15" s="72"/>
      <c r="D15" s="72"/>
      <c r="E15" s="72"/>
      <c r="F15" s="72"/>
      <c r="G15" s="72">
        <v>2</v>
      </c>
    </row>
    <row r="16" spans="1:7" x14ac:dyDescent="0.25">
      <c r="A16" s="71" t="s">
        <v>337</v>
      </c>
      <c r="B16" s="72">
        <v>2</v>
      </c>
      <c r="C16" s="72"/>
      <c r="D16" s="72"/>
      <c r="E16" s="72"/>
      <c r="F16" s="72">
        <v>1</v>
      </c>
      <c r="G16" s="72">
        <v>3</v>
      </c>
    </row>
    <row r="17" spans="1:9" x14ac:dyDescent="0.25">
      <c r="A17" s="71" t="s">
        <v>343</v>
      </c>
      <c r="B17" s="72"/>
      <c r="C17" s="72"/>
      <c r="D17" s="72"/>
      <c r="E17" s="72"/>
      <c r="F17" s="72">
        <v>1</v>
      </c>
      <c r="G17" s="72">
        <v>1</v>
      </c>
    </row>
    <row r="18" spans="1:9" x14ac:dyDescent="0.25">
      <c r="A18" s="71" t="s">
        <v>348</v>
      </c>
      <c r="B18" s="72">
        <v>1</v>
      </c>
      <c r="C18" s="72"/>
      <c r="D18" s="72"/>
      <c r="E18" s="72"/>
      <c r="F18" s="72">
        <v>1</v>
      </c>
      <c r="G18" s="72">
        <v>2</v>
      </c>
    </row>
    <row r="19" spans="1:9" x14ac:dyDescent="0.25">
      <c r="A19" s="71" t="s">
        <v>356</v>
      </c>
      <c r="B19" s="72">
        <v>3</v>
      </c>
      <c r="C19" s="72"/>
      <c r="D19" s="72"/>
      <c r="E19" s="72"/>
      <c r="F19" s="72">
        <v>1</v>
      </c>
      <c r="G19" s="72">
        <v>4</v>
      </c>
    </row>
    <row r="20" spans="1:9" x14ac:dyDescent="0.25">
      <c r="A20" s="71" t="s">
        <v>370</v>
      </c>
      <c r="B20" s="72">
        <v>2</v>
      </c>
      <c r="C20" s="72"/>
      <c r="D20" s="72"/>
      <c r="E20" s="72"/>
      <c r="F20" s="72"/>
      <c r="G20" s="72">
        <v>2</v>
      </c>
    </row>
    <row r="21" spans="1:9" x14ac:dyDescent="0.25">
      <c r="A21" s="71" t="s">
        <v>378</v>
      </c>
      <c r="B21" s="72">
        <v>3</v>
      </c>
      <c r="C21" s="72"/>
      <c r="D21" s="72"/>
      <c r="E21" s="72"/>
      <c r="F21" s="72"/>
      <c r="G21" s="72">
        <v>3</v>
      </c>
    </row>
    <row r="22" spans="1:9" x14ac:dyDescent="0.25">
      <c r="A22" s="71" t="s">
        <v>443</v>
      </c>
      <c r="B22" s="72">
        <v>4</v>
      </c>
      <c r="C22" s="72"/>
      <c r="D22" s="72"/>
      <c r="E22" s="72"/>
      <c r="F22" s="72"/>
      <c r="G22" s="72">
        <v>4</v>
      </c>
    </row>
    <row r="23" spans="1:9" x14ac:dyDescent="0.25">
      <c r="A23" s="71" t="s">
        <v>458</v>
      </c>
      <c r="B23" s="72">
        <v>2</v>
      </c>
      <c r="C23" s="72"/>
      <c r="D23" s="72"/>
      <c r="E23" s="72"/>
      <c r="F23" s="72"/>
      <c r="G23" s="72">
        <v>2</v>
      </c>
      <c r="H23" t="s">
        <v>294</v>
      </c>
      <c r="I23">
        <v>28</v>
      </c>
    </row>
    <row r="24" spans="1:9" x14ac:dyDescent="0.25">
      <c r="A24" s="71" t="s">
        <v>483</v>
      </c>
      <c r="B24" s="72">
        <v>3</v>
      </c>
      <c r="C24" s="72"/>
      <c r="D24" s="72"/>
      <c r="E24" s="72"/>
      <c r="F24" s="72"/>
      <c r="G24" s="72">
        <v>3</v>
      </c>
      <c r="H24" t="s">
        <v>118</v>
      </c>
      <c r="I24">
        <v>1</v>
      </c>
    </row>
    <row r="25" spans="1:9" x14ac:dyDescent="0.25">
      <c r="A25" s="71" t="s">
        <v>511</v>
      </c>
      <c r="B25" s="72">
        <v>28</v>
      </c>
      <c r="C25" s="72">
        <v>1</v>
      </c>
      <c r="D25" s="72">
        <v>5</v>
      </c>
      <c r="E25" s="72">
        <v>1</v>
      </c>
      <c r="F25" s="72">
        <v>8</v>
      </c>
      <c r="G25" s="72">
        <v>43</v>
      </c>
      <c r="H25" t="s">
        <v>116</v>
      </c>
      <c r="I25">
        <v>5</v>
      </c>
    </row>
    <row r="26" spans="1:9" x14ac:dyDescent="0.25">
      <c r="H26" t="s">
        <v>115</v>
      </c>
      <c r="I26">
        <v>1</v>
      </c>
    </row>
    <row r="27" spans="1:9" x14ac:dyDescent="0.25">
      <c r="D27">
        <f>6/7</f>
        <v>0.8571428571428571</v>
      </c>
      <c r="H27" t="s">
        <v>119</v>
      </c>
      <c r="I27">
        <v>8</v>
      </c>
    </row>
    <row r="28" spans="1:9" x14ac:dyDescent="0.25">
      <c r="D28">
        <f>93-85</f>
        <v>8</v>
      </c>
    </row>
    <row r="31" spans="1:9" x14ac:dyDescent="0.25">
      <c r="A31" s="70" t="s">
        <v>512</v>
      </c>
      <c r="B31" s="70" t="s">
        <v>513</v>
      </c>
    </row>
    <row r="32" spans="1:9" x14ac:dyDescent="0.25">
      <c r="A32" s="70" t="s">
        <v>510</v>
      </c>
      <c r="B32" t="s">
        <v>294</v>
      </c>
      <c r="C32" t="s">
        <v>116</v>
      </c>
      <c r="D32" t="s">
        <v>114</v>
      </c>
      <c r="E32" t="s">
        <v>514</v>
      </c>
      <c r="F32" t="s">
        <v>118</v>
      </c>
      <c r="G32" t="s">
        <v>530</v>
      </c>
      <c r="H32" t="s">
        <v>119</v>
      </c>
      <c r="I32" t="s">
        <v>511</v>
      </c>
    </row>
    <row r="33" spans="1:11" x14ac:dyDescent="0.25">
      <c r="A33" s="71" t="s">
        <v>64</v>
      </c>
      <c r="B33" s="72"/>
      <c r="C33" s="72">
        <v>1</v>
      </c>
      <c r="D33" s="72"/>
      <c r="E33" s="72"/>
      <c r="F33" s="72"/>
      <c r="G33" s="72"/>
      <c r="H33" s="72"/>
      <c r="I33" s="72">
        <v>1</v>
      </c>
    </row>
    <row r="34" spans="1:11" x14ac:dyDescent="0.25">
      <c r="A34" s="71" t="s">
        <v>80</v>
      </c>
      <c r="B34" s="72"/>
      <c r="C34" s="72">
        <v>1</v>
      </c>
      <c r="D34" s="72"/>
      <c r="E34" s="72"/>
      <c r="F34" s="72"/>
      <c r="G34" s="72"/>
      <c r="H34" s="72"/>
      <c r="I34" s="72">
        <v>1</v>
      </c>
    </row>
    <row r="35" spans="1:11" x14ac:dyDescent="0.25">
      <c r="A35" s="71" t="s">
        <v>89</v>
      </c>
      <c r="B35" s="72"/>
      <c r="C35" s="72"/>
      <c r="D35" s="72"/>
      <c r="E35" s="72"/>
      <c r="F35" s="72">
        <v>1</v>
      </c>
      <c r="G35" s="72"/>
      <c r="H35" s="72"/>
      <c r="I35" s="72">
        <v>1</v>
      </c>
    </row>
    <row r="36" spans="1:11" x14ac:dyDescent="0.25">
      <c r="A36" s="71" t="s">
        <v>107</v>
      </c>
      <c r="B36" s="72"/>
      <c r="C36" s="72"/>
      <c r="D36" s="72">
        <v>1</v>
      </c>
      <c r="E36" s="72"/>
      <c r="F36" s="72"/>
      <c r="G36" s="72"/>
      <c r="H36" s="72"/>
      <c r="I36" s="72">
        <v>1</v>
      </c>
    </row>
    <row r="37" spans="1:11" x14ac:dyDescent="0.25">
      <c r="A37" s="71" t="s">
        <v>111</v>
      </c>
      <c r="B37" s="72">
        <v>1</v>
      </c>
      <c r="C37" s="72"/>
      <c r="D37" s="72"/>
      <c r="E37" s="72"/>
      <c r="F37" s="72"/>
      <c r="G37" s="72"/>
      <c r="H37" s="72"/>
      <c r="I37" s="72">
        <v>1</v>
      </c>
    </row>
    <row r="38" spans="1:11" x14ac:dyDescent="0.25">
      <c r="A38" s="71" t="s">
        <v>297</v>
      </c>
      <c r="B38" s="72">
        <v>1</v>
      </c>
      <c r="C38" s="72"/>
      <c r="D38" s="72"/>
      <c r="E38" s="72"/>
      <c r="F38" s="72"/>
      <c r="G38" s="72"/>
      <c r="H38" s="72"/>
      <c r="I38" s="72">
        <v>1</v>
      </c>
    </row>
    <row r="39" spans="1:11" x14ac:dyDescent="0.25">
      <c r="A39" s="71" t="s">
        <v>302</v>
      </c>
      <c r="B39" s="72"/>
      <c r="C39" s="72"/>
      <c r="D39" s="72"/>
      <c r="E39" s="72"/>
      <c r="F39" s="72"/>
      <c r="G39" s="72">
        <v>1</v>
      </c>
      <c r="H39" s="72"/>
      <c r="I39" s="72">
        <v>1</v>
      </c>
    </row>
    <row r="40" spans="1:11" x14ac:dyDescent="0.25">
      <c r="A40" s="71" t="s">
        <v>309</v>
      </c>
      <c r="B40" s="72"/>
      <c r="C40" s="72"/>
      <c r="D40" s="72"/>
      <c r="E40" s="72"/>
      <c r="F40" s="72"/>
      <c r="G40" s="72"/>
      <c r="H40" s="72">
        <v>1</v>
      </c>
      <c r="I40" s="72">
        <v>1</v>
      </c>
    </row>
    <row r="41" spans="1:11" x14ac:dyDescent="0.25">
      <c r="A41" s="71" t="s">
        <v>316</v>
      </c>
      <c r="B41" s="72"/>
      <c r="C41" s="72"/>
      <c r="D41" s="72"/>
      <c r="E41" s="72"/>
      <c r="F41" s="72"/>
      <c r="G41" s="72"/>
      <c r="H41" s="72">
        <v>1</v>
      </c>
      <c r="I41" s="72">
        <v>1</v>
      </c>
    </row>
    <row r="42" spans="1:11" x14ac:dyDescent="0.25">
      <c r="A42" s="71" t="s">
        <v>320</v>
      </c>
      <c r="B42" s="72"/>
      <c r="C42" s="72"/>
      <c r="D42" s="72"/>
      <c r="E42" s="72"/>
      <c r="F42" s="72"/>
      <c r="G42" s="72"/>
      <c r="H42" s="72">
        <v>1</v>
      </c>
      <c r="I42" s="72">
        <v>1</v>
      </c>
    </row>
    <row r="43" spans="1:11" x14ac:dyDescent="0.25">
      <c r="A43" s="71" t="s">
        <v>328</v>
      </c>
      <c r="B43" s="72">
        <v>1</v>
      </c>
      <c r="C43" s="72"/>
      <c r="D43" s="72"/>
      <c r="E43" s="72"/>
      <c r="F43" s="72"/>
      <c r="G43" s="72"/>
      <c r="H43" s="72"/>
      <c r="I43" s="72">
        <v>1</v>
      </c>
    </row>
    <row r="44" spans="1:11" x14ac:dyDescent="0.25">
      <c r="A44" s="71" t="s">
        <v>337</v>
      </c>
      <c r="B44" s="72"/>
      <c r="C44" s="72"/>
      <c r="D44" s="72"/>
      <c r="E44" s="72"/>
      <c r="F44" s="72"/>
      <c r="G44" s="72"/>
      <c r="H44" s="72">
        <v>1</v>
      </c>
      <c r="I44" s="72">
        <v>1</v>
      </c>
    </row>
    <row r="45" spans="1:11" x14ac:dyDescent="0.25">
      <c r="A45" s="71" t="s">
        <v>343</v>
      </c>
      <c r="B45" s="72"/>
      <c r="C45" s="72"/>
      <c r="D45" s="72"/>
      <c r="E45" s="72"/>
      <c r="F45" s="72"/>
      <c r="G45" s="72"/>
      <c r="H45" s="72">
        <v>1</v>
      </c>
      <c r="I45" s="72">
        <v>1</v>
      </c>
    </row>
    <row r="46" spans="1:11" x14ac:dyDescent="0.25">
      <c r="A46" s="71" t="s">
        <v>348</v>
      </c>
      <c r="B46" s="72"/>
      <c r="C46" s="72"/>
      <c r="D46" s="72"/>
      <c r="E46" s="72"/>
      <c r="F46" s="72"/>
      <c r="G46" s="72"/>
      <c r="H46" s="72">
        <v>1</v>
      </c>
      <c r="I46" s="72">
        <v>1</v>
      </c>
    </row>
    <row r="47" spans="1:11" x14ac:dyDescent="0.25">
      <c r="A47" s="71" t="s">
        <v>356</v>
      </c>
      <c r="B47" s="72"/>
      <c r="C47" s="72"/>
      <c r="D47" s="72"/>
      <c r="E47" s="72"/>
      <c r="F47" s="72"/>
      <c r="G47" s="72"/>
      <c r="H47" s="72">
        <v>1</v>
      </c>
      <c r="I47" s="72">
        <v>1</v>
      </c>
    </row>
    <row r="48" spans="1:11" x14ac:dyDescent="0.25">
      <c r="A48" s="71" t="s">
        <v>370</v>
      </c>
      <c r="B48" s="72">
        <v>1</v>
      </c>
      <c r="C48" s="72"/>
      <c r="D48" s="72"/>
      <c r="E48" s="72"/>
      <c r="F48" s="72"/>
      <c r="G48" s="72"/>
      <c r="H48" s="72"/>
      <c r="I48" s="72">
        <v>1</v>
      </c>
      <c r="J48" t="s">
        <v>294</v>
      </c>
      <c r="K48">
        <v>8</v>
      </c>
    </row>
    <row r="49" spans="1:11" x14ac:dyDescent="0.25">
      <c r="A49" s="71" t="s">
        <v>378</v>
      </c>
      <c r="B49" s="72">
        <v>1</v>
      </c>
      <c r="C49" s="72"/>
      <c r="D49" s="72"/>
      <c r="E49" s="72"/>
      <c r="F49" s="72"/>
      <c r="G49" s="72"/>
      <c r="H49" s="72"/>
      <c r="I49" s="72">
        <v>1</v>
      </c>
      <c r="J49" t="s">
        <v>118</v>
      </c>
      <c r="K49">
        <v>1</v>
      </c>
    </row>
    <row r="50" spans="1:11" x14ac:dyDescent="0.25">
      <c r="A50" s="71" t="s">
        <v>443</v>
      </c>
      <c r="B50" s="72">
        <v>1</v>
      </c>
      <c r="C50" s="72"/>
      <c r="D50" s="72"/>
      <c r="E50" s="72"/>
      <c r="F50" s="72"/>
      <c r="G50" s="72"/>
      <c r="H50" s="72"/>
      <c r="I50" s="72">
        <v>1</v>
      </c>
      <c r="J50" t="s">
        <v>116</v>
      </c>
      <c r="K50">
        <v>2</v>
      </c>
    </row>
    <row r="51" spans="1:11" x14ac:dyDescent="0.25">
      <c r="A51" s="71" t="s">
        <v>458</v>
      </c>
      <c r="B51" s="72">
        <v>1</v>
      </c>
      <c r="C51" s="72"/>
      <c r="D51" s="72"/>
      <c r="E51" s="72"/>
      <c r="F51" s="72"/>
      <c r="G51" s="72"/>
      <c r="H51" s="72"/>
      <c r="I51" s="72">
        <v>1</v>
      </c>
      <c r="J51" t="s">
        <v>115</v>
      </c>
      <c r="K51">
        <v>1</v>
      </c>
    </row>
    <row r="52" spans="1:11" x14ac:dyDescent="0.25">
      <c r="A52" s="71" t="s">
        <v>483</v>
      </c>
      <c r="B52" s="72">
        <v>1</v>
      </c>
      <c r="C52" s="72"/>
      <c r="D52" s="72"/>
      <c r="E52" s="72"/>
      <c r="F52" s="72"/>
      <c r="G52" s="72"/>
      <c r="H52" s="72"/>
      <c r="I52" s="72">
        <v>1</v>
      </c>
      <c r="J52" t="s">
        <v>119</v>
      </c>
      <c r="K52">
        <v>8</v>
      </c>
    </row>
    <row r="53" spans="1:11" x14ac:dyDescent="0.25">
      <c r="A53" s="71" t="s">
        <v>511</v>
      </c>
      <c r="B53" s="72">
        <v>8</v>
      </c>
      <c r="C53" s="72">
        <v>2</v>
      </c>
      <c r="D53" s="72">
        <v>1</v>
      </c>
      <c r="E53" s="72"/>
      <c r="F53" s="72">
        <v>1</v>
      </c>
      <c r="G53" s="72">
        <v>1</v>
      </c>
      <c r="H53" s="72">
        <v>7</v>
      </c>
      <c r="I53" s="72">
        <v>20</v>
      </c>
    </row>
    <row r="55" spans="1:11" x14ac:dyDescent="0.25">
      <c r="C55">
        <f>2/3</f>
        <v>0.66666666666666663</v>
      </c>
    </row>
    <row r="57" spans="1:11" x14ac:dyDescent="0.25">
      <c r="A57" s="70" t="s">
        <v>12</v>
      </c>
      <c r="B57" t="s">
        <v>516</v>
      </c>
    </row>
    <row r="59" spans="1:11" x14ac:dyDescent="0.25">
      <c r="A59" s="70" t="s">
        <v>515</v>
      </c>
      <c r="B59" s="70" t="s">
        <v>513</v>
      </c>
    </row>
    <row r="60" spans="1:11" x14ac:dyDescent="0.25">
      <c r="A60" s="70" t="s">
        <v>510</v>
      </c>
      <c r="B60" t="s">
        <v>294</v>
      </c>
      <c r="C60" t="s">
        <v>293</v>
      </c>
      <c r="D60" t="s">
        <v>116</v>
      </c>
      <c r="E60" t="s">
        <v>114</v>
      </c>
      <c r="F60" t="s">
        <v>119</v>
      </c>
      <c r="G60" t="s">
        <v>511</v>
      </c>
    </row>
    <row r="61" spans="1:11" x14ac:dyDescent="0.25">
      <c r="A61" s="71" t="s">
        <v>53</v>
      </c>
      <c r="B61" s="72"/>
      <c r="C61" s="72"/>
      <c r="D61" s="72">
        <v>3</v>
      </c>
      <c r="E61" s="72"/>
      <c r="F61" s="72"/>
      <c r="G61" s="72">
        <v>3</v>
      </c>
    </row>
    <row r="62" spans="1:11" x14ac:dyDescent="0.25">
      <c r="A62" s="71" t="s">
        <v>51</v>
      </c>
      <c r="B62" s="72">
        <v>26</v>
      </c>
      <c r="C62" s="72"/>
      <c r="D62" s="72">
        <v>2</v>
      </c>
      <c r="E62" s="72">
        <v>1</v>
      </c>
      <c r="F62" s="72">
        <v>8</v>
      </c>
      <c r="G62" s="72">
        <v>37</v>
      </c>
    </row>
    <row r="63" spans="1:11" x14ac:dyDescent="0.25">
      <c r="A63" s="71" t="s">
        <v>87</v>
      </c>
      <c r="B63" s="72">
        <v>2</v>
      </c>
      <c r="C63" s="72">
        <v>1</v>
      </c>
      <c r="D63" s="72"/>
      <c r="E63" s="72"/>
      <c r="F63" s="72"/>
      <c r="G63" s="72">
        <v>3</v>
      </c>
    </row>
    <row r="64" spans="1:11" x14ac:dyDescent="0.25">
      <c r="A64" s="71" t="s">
        <v>511</v>
      </c>
      <c r="B64" s="72">
        <v>28</v>
      </c>
      <c r="C64" s="72">
        <v>1</v>
      </c>
      <c r="D64" s="72">
        <v>5</v>
      </c>
      <c r="E64" s="72">
        <v>1</v>
      </c>
      <c r="F64" s="72">
        <v>8</v>
      </c>
      <c r="G64" s="72">
        <v>43</v>
      </c>
    </row>
    <row r="67" spans="1:9" ht="60" x14ac:dyDescent="0.25">
      <c r="A67" s="76" t="s">
        <v>8</v>
      </c>
      <c r="B67" s="77" t="s">
        <v>294</v>
      </c>
      <c r="C67" s="77" t="s">
        <v>293</v>
      </c>
      <c r="D67" s="77" t="s">
        <v>116</v>
      </c>
      <c r="E67" s="77" t="s">
        <v>114</v>
      </c>
      <c r="F67" s="77" t="s">
        <v>119</v>
      </c>
      <c r="G67" s="77" t="s">
        <v>511</v>
      </c>
      <c r="H67" s="77" t="s">
        <v>517</v>
      </c>
      <c r="I67" s="77" t="s">
        <v>518</v>
      </c>
    </row>
    <row r="68" spans="1:9" x14ac:dyDescent="0.25">
      <c r="A68" s="78" t="s">
        <v>53</v>
      </c>
      <c r="B68" s="80">
        <v>0</v>
      </c>
      <c r="C68" s="80">
        <v>0</v>
      </c>
      <c r="D68" s="80">
        <v>3</v>
      </c>
      <c r="E68" s="80">
        <v>0</v>
      </c>
      <c r="F68" s="80">
        <v>0</v>
      </c>
      <c r="G68" s="80">
        <v>3</v>
      </c>
      <c r="H68" s="81">
        <f>+C68+D68+E68+F68</f>
        <v>3</v>
      </c>
      <c r="I68" s="82">
        <f>+D68/H68</f>
        <v>1</v>
      </c>
    </row>
    <row r="69" spans="1:9" x14ac:dyDescent="0.25">
      <c r="A69" s="78" t="s">
        <v>51</v>
      </c>
      <c r="B69" s="80">
        <v>26</v>
      </c>
      <c r="C69" s="80">
        <v>0</v>
      </c>
      <c r="D69" s="80">
        <v>2</v>
      </c>
      <c r="E69" s="80">
        <v>1</v>
      </c>
      <c r="F69" s="80">
        <v>8</v>
      </c>
      <c r="G69" s="80">
        <v>37</v>
      </c>
      <c r="H69" s="81">
        <f t="shared" ref="H69:H70" si="0">+C69+D69+E69+F69</f>
        <v>11</v>
      </c>
      <c r="I69" s="82">
        <f>+D69/H69</f>
        <v>0.18181818181818182</v>
      </c>
    </row>
    <row r="70" spans="1:9" x14ac:dyDescent="0.25">
      <c r="A70" s="78" t="s">
        <v>87</v>
      </c>
      <c r="B70" s="80">
        <v>2</v>
      </c>
      <c r="C70" s="80">
        <v>1</v>
      </c>
      <c r="D70" s="80">
        <v>0</v>
      </c>
      <c r="E70" s="80">
        <v>0</v>
      </c>
      <c r="F70" s="80">
        <v>0</v>
      </c>
      <c r="G70" s="80">
        <v>3</v>
      </c>
      <c r="H70" s="81">
        <f t="shared" si="0"/>
        <v>1</v>
      </c>
      <c r="I70" s="88">
        <f>+D70/H70</f>
        <v>0</v>
      </c>
    </row>
    <row r="71" spans="1:9" x14ac:dyDescent="0.25">
      <c r="A71" s="79" t="s">
        <v>511</v>
      </c>
      <c r="B71" s="83">
        <f>+SUM(B68:B70)</f>
        <v>28</v>
      </c>
      <c r="C71" s="83">
        <f t="shared" ref="C71:F71" si="1">+SUM(C68:C70)</f>
        <v>1</v>
      </c>
      <c r="D71" s="83">
        <f t="shared" si="1"/>
        <v>5</v>
      </c>
      <c r="E71" s="83">
        <f t="shared" si="1"/>
        <v>1</v>
      </c>
      <c r="F71" s="83">
        <f t="shared" si="1"/>
        <v>8</v>
      </c>
      <c r="G71" s="83">
        <f>+SUM(G68:G70)</f>
        <v>43</v>
      </c>
      <c r="H71" s="83">
        <f>+SUM(H68:H70)</f>
        <v>15</v>
      </c>
      <c r="I71" s="84">
        <f>+AVERAGE(I68:I70)</f>
        <v>0.39393939393939398</v>
      </c>
    </row>
    <row r="75" spans="1:9" x14ac:dyDescent="0.25">
      <c r="A75" s="70" t="s">
        <v>12</v>
      </c>
      <c r="B75" t="s">
        <v>516</v>
      </c>
    </row>
    <row r="77" spans="1:9" x14ac:dyDescent="0.25">
      <c r="A77" s="70" t="s">
        <v>515</v>
      </c>
      <c r="B77" s="70" t="s">
        <v>513</v>
      </c>
    </row>
    <row r="78" spans="1:9" x14ac:dyDescent="0.25">
      <c r="A78" s="70" t="s">
        <v>510</v>
      </c>
      <c r="B78" t="s">
        <v>294</v>
      </c>
      <c r="C78" t="s">
        <v>293</v>
      </c>
      <c r="D78" t="s">
        <v>116</v>
      </c>
      <c r="E78" t="s">
        <v>114</v>
      </c>
      <c r="F78" t="s">
        <v>119</v>
      </c>
      <c r="G78" t="s">
        <v>511</v>
      </c>
    </row>
    <row r="79" spans="1:9" x14ac:dyDescent="0.25">
      <c r="A79" s="71" t="s">
        <v>441</v>
      </c>
      <c r="B79" s="72">
        <v>4</v>
      </c>
      <c r="C79" s="72"/>
      <c r="D79" s="72"/>
      <c r="E79" s="72"/>
      <c r="F79" s="72"/>
      <c r="G79" s="72">
        <v>4</v>
      </c>
    </row>
    <row r="80" spans="1:9" x14ac:dyDescent="0.25">
      <c r="A80" s="71" t="s">
        <v>75</v>
      </c>
      <c r="B80" s="72">
        <v>3</v>
      </c>
      <c r="C80" s="72"/>
      <c r="D80" s="72"/>
      <c r="E80" s="72"/>
      <c r="F80" s="72"/>
      <c r="G80" s="72">
        <v>3</v>
      </c>
    </row>
    <row r="81" spans="1:9" x14ac:dyDescent="0.25">
      <c r="A81" s="71" t="s">
        <v>60</v>
      </c>
      <c r="B81" s="72">
        <v>2</v>
      </c>
      <c r="C81" s="72"/>
      <c r="D81" s="72"/>
      <c r="E81" s="72"/>
      <c r="F81" s="72">
        <v>4</v>
      </c>
      <c r="G81" s="72">
        <v>6</v>
      </c>
    </row>
    <row r="82" spans="1:9" x14ac:dyDescent="0.25">
      <c r="A82" s="71" t="s">
        <v>53</v>
      </c>
      <c r="B82" s="72"/>
      <c r="C82" s="72"/>
      <c r="D82" s="72">
        <v>3</v>
      </c>
      <c r="E82" s="72"/>
      <c r="F82" s="72"/>
      <c r="G82" s="72">
        <v>3</v>
      </c>
    </row>
    <row r="83" spans="1:9" x14ac:dyDescent="0.25">
      <c r="A83" s="71" t="s">
        <v>325</v>
      </c>
      <c r="B83" s="72">
        <v>13</v>
      </c>
      <c r="C83" s="72"/>
      <c r="D83" s="72"/>
      <c r="E83" s="72"/>
      <c r="F83" s="72">
        <v>4</v>
      </c>
      <c r="G83" s="72">
        <v>17</v>
      </c>
    </row>
    <row r="84" spans="1:9" x14ac:dyDescent="0.25">
      <c r="A84" s="71" t="s">
        <v>87</v>
      </c>
      <c r="B84" s="72">
        <v>2</v>
      </c>
      <c r="C84" s="72">
        <v>1</v>
      </c>
      <c r="D84" s="72"/>
      <c r="E84" s="72"/>
      <c r="F84" s="72"/>
      <c r="G84" s="72">
        <v>3</v>
      </c>
    </row>
    <row r="85" spans="1:9" x14ac:dyDescent="0.25">
      <c r="A85" s="71" t="s">
        <v>62</v>
      </c>
      <c r="B85" s="72">
        <v>2</v>
      </c>
      <c r="C85" s="72"/>
      <c r="D85" s="72">
        <v>1</v>
      </c>
      <c r="E85" s="72"/>
      <c r="F85" s="72"/>
      <c r="G85" s="72">
        <v>3</v>
      </c>
    </row>
    <row r="86" spans="1:9" x14ac:dyDescent="0.25">
      <c r="A86" s="71" t="s">
        <v>104</v>
      </c>
      <c r="B86" s="72">
        <v>2</v>
      </c>
      <c r="C86" s="72"/>
      <c r="D86" s="72">
        <v>1</v>
      </c>
      <c r="E86" s="72">
        <v>1</v>
      </c>
      <c r="F86" s="72"/>
      <c r="G86" s="72">
        <v>4</v>
      </c>
    </row>
    <row r="87" spans="1:9" x14ac:dyDescent="0.25">
      <c r="A87" s="71" t="s">
        <v>511</v>
      </c>
      <c r="B87" s="72">
        <v>28</v>
      </c>
      <c r="C87" s="72">
        <v>1</v>
      </c>
      <c r="D87" s="72">
        <v>5</v>
      </c>
      <c r="E87" s="72">
        <v>1</v>
      </c>
      <c r="F87" s="72">
        <v>8</v>
      </c>
      <c r="G87" s="72">
        <v>43</v>
      </c>
    </row>
    <row r="91" spans="1:9" ht="60" x14ac:dyDescent="0.25">
      <c r="A91" s="75" t="s">
        <v>519</v>
      </c>
      <c r="B91" s="75" t="s">
        <v>294</v>
      </c>
      <c r="C91" s="75" t="s">
        <v>293</v>
      </c>
      <c r="D91" s="75" t="s">
        <v>116</v>
      </c>
      <c r="E91" s="75" t="s">
        <v>114</v>
      </c>
      <c r="F91" s="77" t="s">
        <v>119</v>
      </c>
      <c r="G91" s="75" t="s">
        <v>511</v>
      </c>
      <c r="H91" s="77" t="s">
        <v>517</v>
      </c>
      <c r="I91" s="77" t="s">
        <v>518</v>
      </c>
    </row>
    <row r="92" spans="1:9" x14ac:dyDescent="0.25">
      <c r="A92" s="73" t="s">
        <v>441</v>
      </c>
      <c r="B92" s="85">
        <v>4</v>
      </c>
      <c r="C92" s="85">
        <v>0</v>
      </c>
      <c r="D92" s="85">
        <v>0</v>
      </c>
      <c r="E92" s="85">
        <v>0</v>
      </c>
      <c r="F92" s="85">
        <v>0</v>
      </c>
      <c r="G92" s="85">
        <v>4</v>
      </c>
      <c r="H92" s="81">
        <f>+C92+D92+E92+F92</f>
        <v>0</v>
      </c>
      <c r="I92" s="82"/>
    </row>
    <row r="93" spans="1:9" x14ac:dyDescent="0.25">
      <c r="A93" s="73" t="s">
        <v>75</v>
      </c>
      <c r="B93" s="85">
        <v>3</v>
      </c>
      <c r="C93" s="85">
        <v>0</v>
      </c>
      <c r="D93" s="85">
        <v>0</v>
      </c>
      <c r="E93" s="85">
        <v>0</v>
      </c>
      <c r="F93" s="85">
        <v>0</v>
      </c>
      <c r="G93" s="85">
        <v>3</v>
      </c>
      <c r="H93" s="81">
        <f t="shared" ref="H93:H99" si="2">+C93+D93+E93+F93</f>
        <v>0</v>
      </c>
      <c r="I93" s="82"/>
    </row>
    <row r="94" spans="1:9" x14ac:dyDescent="0.25">
      <c r="A94" s="73" t="s">
        <v>60</v>
      </c>
      <c r="B94" s="85">
        <v>2</v>
      </c>
      <c r="C94" s="85">
        <v>0</v>
      </c>
      <c r="D94" s="85">
        <v>0</v>
      </c>
      <c r="E94" s="85">
        <v>0</v>
      </c>
      <c r="F94" s="85">
        <v>4</v>
      </c>
      <c r="G94" s="85">
        <v>6</v>
      </c>
      <c r="H94" s="81">
        <f t="shared" si="2"/>
        <v>4</v>
      </c>
      <c r="I94" s="88">
        <f>+D94/H94</f>
        <v>0</v>
      </c>
    </row>
    <row r="95" spans="1:9" x14ac:dyDescent="0.25">
      <c r="A95" s="73" t="s">
        <v>53</v>
      </c>
      <c r="B95" s="85">
        <v>0</v>
      </c>
      <c r="C95" s="85">
        <v>0</v>
      </c>
      <c r="D95" s="85">
        <v>3</v>
      </c>
      <c r="E95" s="85">
        <v>0</v>
      </c>
      <c r="F95" s="85">
        <v>0</v>
      </c>
      <c r="G95" s="85">
        <v>3</v>
      </c>
      <c r="H95" s="81">
        <f t="shared" si="2"/>
        <v>3</v>
      </c>
      <c r="I95" s="88">
        <f t="shared" ref="I95:I99" si="3">+D95/H95</f>
        <v>1</v>
      </c>
    </row>
    <row r="96" spans="1:9" x14ac:dyDescent="0.25">
      <c r="A96" s="73" t="s">
        <v>325</v>
      </c>
      <c r="B96" s="85">
        <v>13</v>
      </c>
      <c r="C96" s="85">
        <v>0</v>
      </c>
      <c r="D96" s="85">
        <v>0</v>
      </c>
      <c r="E96" s="85">
        <v>0</v>
      </c>
      <c r="F96" s="85">
        <v>4</v>
      </c>
      <c r="G96" s="85">
        <v>17</v>
      </c>
      <c r="H96" s="81">
        <f t="shared" si="2"/>
        <v>4</v>
      </c>
      <c r="I96" s="88">
        <f t="shared" si="3"/>
        <v>0</v>
      </c>
    </row>
    <row r="97" spans="1:9" x14ac:dyDescent="0.25">
      <c r="A97" s="73" t="s">
        <v>87</v>
      </c>
      <c r="B97" s="85">
        <v>2</v>
      </c>
      <c r="C97" s="85">
        <v>1</v>
      </c>
      <c r="D97" s="85">
        <v>0</v>
      </c>
      <c r="E97" s="85">
        <v>0</v>
      </c>
      <c r="F97" s="85">
        <v>0</v>
      </c>
      <c r="G97" s="85">
        <v>3</v>
      </c>
      <c r="H97" s="81">
        <f t="shared" si="2"/>
        <v>1</v>
      </c>
      <c r="I97" s="88">
        <f t="shared" si="3"/>
        <v>0</v>
      </c>
    </row>
    <row r="98" spans="1:9" x14ac:dyDescent="0.25">
      <c r="A98" s="73" t="s">
        <v>59</v>
      </c>
      <c r="B98" s="85">
        <v>2</v>
      </c>
      <c r="C98" s="85">
        <v>0</v>
      </c>
      <c r="D98" s="85">
        <v>1</v>
      </c>
      <c r="E98" s="85">
        <v>0</v>
      </c>
      <c r="F98" s="85">
        <v>0</v>
      </c>
      <c r="G98" s="85">
        <v>2</v>
      </c>
      <c r="H98" s="81">
        <f t="shared" si="2"/>
        <v>1</v>
      </c>
      <c r="I98" s="88">
        <f t="shared" si="3"/>
        <v>1</v>
      </c>
    </row>
    <row r="99" spans="1:9" x14ac:dyDescent="0.25">
      <c r="A99" s="73" t="s">
        <v>104</v>
      </c>
      <c r="B99" s="85">
        <v>2</v>
      </c>
      <c r="C99" s="85">
        <v>0</v>
      </c>
      <c r="D99" s="85">
        <v>1</v>
      </c>
      <c r="E99" s="85">
        <v>1</v>
      </c>
      <c r="F99" s="85">
        <v>0</v>
      </c>
      <c r="G99" s="85">
        <v>4</v>
      </c>
      <c r="H99" s="81">
        <f t="shared" si="2"/>
        <v>2</v>
      </c>
      <c r="I99" s="88">
        <f t="shared" si="3"/>
        <v>0.5</v>
      </c>
    </row>
    <row r="100" spans="1:9" x14ac:dyDescent="0.25">
      <c r="A100" s="74" t="s">
        <v>511</v>
      </c>
      <c r="B100" s="86">
        <f t="shared" ref="B100:H100" si="4">+SUM(B92:B99)</f>
        <v>28</v>
      </c>
      <c r="C100" s="86">
        <f t="shared" si="4"/>
        <v>1</v>
      </c>
      <c r="D100" s="86">
        <f t="shared" si="4"/>
        <v>5</v>
      </c>
      <c r="E100" s="86">
        <f t="shared" si="4"/>
        <v>1</v>
      </c>
      <c r="F100" s="86">
        <f t="shared" si="4"/>
        <v>8</v>
      </c>
      <c r="G100" s="86">
        <f t="shared" si="4"/>
        <v>42</v>
      </c>
      <c r="H100" s="86">
        <f t="shared" si="4"/>
        <v>15</v>
      </c>
      <c r="I100" s="87">
        <f>+AVERAGE(I92:I99)</f>
        <v>0.41666666666666669</v>
      </c>
    </row>
  </sheetData>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D403-75E7-4EF4-BD54-45538CD498D8}">
  <dimension ref="A1:U44"/>
  <sheetViews>
    <sheetView zoomScale="70" zoomScaleNormal="70" workbookViewId="0">
      <selection activeCell="T12" sqref="T12"/>
    </sheetView>
  </sheetViews>
  <sheetFormatPr baseColWidth="10" defaultRowHeight="15" x14ac:dyDescent="0.25"/>
  <cols>
    <col min="7" max="7" width="11.42578125" style="69"/>
    <col min="16" max="17" width="11.42578125" style="69"/>
  </cols>
  <sheetData>
    <row r="1" spans="1:21" x14ac:dyDescent="0.25">
      <c r="A1" t="s">
        <v>8</v>
      </c>
      <c r="B1" t="s">
        <v>9</v>
      </c>
      <c r="C1" t="s">
        <v>10</v>
      </c>
      <c r="D1" t="s">
        <v>11</v>
      </c>
      <c r="E1" t="s">
        <v>12</v>
      </c>
      <c r="F1" t="s">
        <v>13</v>
      </c>
      <c r="G1" s="69" t="s">
        <v>14</v>
      </c>
      <c r="H1" t="s">
        <v>15</v>
      </c>
      <c r="I1" t="s">
        <v>16</v>
      </c>
      <c r="J1" t="s">
        <v>17</v>
      </c>
      <c r="K1" t="s">
        <v>18</v>
      </c>
      <c r="L1" t="s">
        <v>19</v>
      </c>
      <c r="M1" t="s">
        <v>20</v>
      </c>
      <c r="N1" t="s">
        <v>506</v>
      </c>
      <c r="O1" t="s">
        <v>507</v>
      </c>
      <c r="P1" s="69" t="s">
        <v>508</v>
      </c>
      <c r="Q1" s="69" t="s">
        <v>509</v>
      </c>
      <c r="R1" t="s">
        <v>26</v>
      </c>
      <c r="S1" t="s">
        <v>45</v>
      </c>
      <c r="T1" t="s">
        <v>39</v>
      </c>
      <c r="U1" t="s">
        <v>27</v>
      </c>
    </row>
    <row r="2" spans="1:21" x14ac:dyDescent="0.25">
      <c r="A2" t="s">
        <v>53</v>
      </c>
      <c r="B2" t="s">
        <v>53</v>
      </c>
      <c r="C2" t="s">
        <v>42</v>
      </c>
      <c r="D2" t="s">
        <v>52</v>
      </c>
      <c r="E2" t="s">
        <v>64</v>
      </c>
      <c r="F2">
        <v>2</v>
      </c>
      <c r="G2" s="69">
        <v>43486</v>
      </c>
      <c r="H2" t="s">
        <v>57</v>
      </c>
      <c r="I2" t="s">
        <v>65</v>
      </c>
      <c r="J2" t="s">
        <v>31</v>
      </c>
      <c r="K2" t="s">
        <v>66</v>
      </c>
      <c r="L2" t="s">
        <v>67</v>
      </c>
      <c r="M2" t="s">
        <v>68</v>
      </c>
      <c r="N2" t="s">
        <v>55</v>
      </c>
      <c r="O2" t="s">
        <v>63</v>
      </c>
      <c r="P2" s="69">
        <v>43486</v>
      </c>
      <c r="Q2" s="69">
        <v>43524</v>
      </c>
      <c r="R2" t="s">
        <v>116</v>
      </c>
      <c r="S2" t="s">
        <v>292</v>
      </c>
      <c r="T2" t="s">
        <v>54</v>
      </c>
      <c r="U2" t="s">
        <v>116</v>
      </c>
    </row>
    <row r="3" spans="1:21" x14ac:dyDescent="0.25">
      <c r="A3" t="s">
        <v>53</v>
      </c>
      <c r="B3" t="s">
        <v>53</v>
      </c>
      <c r="C3" t="s">
        <v>42</v>
      </c>
      <c r="D3" t="s">
        <v>52</v>
      </c>
      <c r="E3" t="s">
        <v>64</v>
      </c>
      <c r="F3">
        <v>2</v>
      </c>
      <c r="G3" s="69">
        <v>43486</v>
      </c>
      <c r="H3" t="s">
        <v>57</v>
      </c>
      <c r="I3" t="s">
        <v>69</v>
      </c>
      <c r="J3" t="s">
        <v>31</v>
      </c>
      <c r="K3" t="s">
        <v>66</v>
      </c>
      <c r="L3" t="s">
        <v>70</v>
      </c>
      <c r="M3" t="s">
        <v>71</v>
      </c>
      <c r="N3" t="s">
        <v>55</v>
      </c>
      <c r="O3" t="s">
        <v>72</v>
      </c>
      <c r="P3" s="69">
        <v>43511</v>
      </c>
      <c r="Q3" s="69">
        <v>44073</v>
      </c>
      <c r="R3" t="s">
        <v>116</v>
      </c>
      <c r="S3" t="s">
        <v>520</v>
      </c>
      <c r="T3" t="s">
        <v>533</v>
      </c>
    </row>
    <row r="4" spans="1:21" x14ac:dyDescent="0.25">
      <c r="A4" t="s">
        <v>53</v>
      </c>
      <c r="B4" t="s">
        <v>53</v>
      </c>
      <c r="C4" t="s">
        <v>42</v>
      </c>
      <c r="D4" t="s">
        <v>52</v>
      </c>
      <c r="E4" t="s">
        <v>64</v>
      </c>
      <c r="F4">
        <v>2</v>
      </c>
      <c r="G4" s="69">
        <v>43486</v>
      </c>
      <c r="H4" t="s">
        <v>57</v>
      </c>
      <c r="I4" t="s">
        <v>69</v>
      </c>
      <c r="J4" t="s">
        <v>31</v>
      </c>
      <c r="K4" t="s">
        <v>73</v>
      </c>
      <c r="L4" t="s">
        <v>74</v>
      </c>
      <c r="M4" t="s">
        <v>285</v>
      </c>
      <c r="N4" t="s">
        <v>55</v>
      </c>
      <c r="O4" t="s">
        <v>72</v>
      </c>
      <c r="P4" s="69">
        <v>43511</v>
      </c>
      <c r="Q4" s="69">
        <v>44073</v>
      </c>
      <c r="R4" t="s">
        <v>116</v>
      </c>
      <c r="S4" t="s">
        <v>499</v>
      </c>
      <c r="T4" t="s">
        <v>54</v>
      </c>
    </row>
    <row r="5" spans="1:21" x14ac:dyDescent="0.25">
      <c r="A5" t="s">
        <v>51</v>
      </c>
      <c r="B5" t="s">
        <v>62</v>
      </c>
      <c r="C5" t="s">
        <v>58</v>
      </c>
      <c r="D5" t="s">
        <v>52</v>
      </c>
      <c r="E5" t="s">
        <v>80</v>
      </c>
      <c r="F5">
        <v>2</v>
      </c>
      <c r="G5" s="69">
        <v>43705</v>
      </c>
      <c r="H5" t="s">
        <v>57</v>
      </c>
      <c r="I5" t="s">
        <v>81</v>
      </c>
      <c r="J5" t="s">
        <v>31</v>
      </c>
      <c r="K5" t="s">
        <v>82</v>
      </c>
      <c r="L5" t="s">
        <v>83</v>
      </c>
      <c r="M5" t="s">
        <v>84</v>
      </c>
      <c r="N5" t="s">
        <v>56</v>
      </c>
      <c r="O5" t="s">
        <v>85</v>
      </c>
      <c r="P5" s="69">
        <v>43709</v>
      </c>
      <c r="Q5" s="69">
        <v>43829</v>
      </c>
      <c r="R5" t="s">
        <v>116</v>
      </c>
      <c r="S5" t="s">
        <v>523</v>
      </c>
      <c r="T5" t="s">
        <v>534</v>
      </c>
      <c r="U5" t="s">
        <v>116</v>
      </c>
    </row>
    <row r="6" spans="1:21" x14ac:dyDescent="0.25">
      <c r="A6" t="s">
        <v>87</v>
      </c>
      <c r="B6" t="s">
        <v>87</v>
      </c>
      <c r="C6" t="s">
        <v>88</v>
      </c>
      <c r="D6">
        <v>4</v>
      </c>
      <c r="E6" t="s">
        <v>89</v>
      </c>
      <c r="F6">
        <v>2</v>
      </c>
      <c r="G6" s="69">
        <v>43809</v>
      </c>
      <c r="H6" t="s">
        <v>86</v>
      </c>
      <c r="I6" t="s">
        <v>90</v>
      </c>
      <c r="J6" t="s">
        <v>31</v>
      </c>
      <c r="K6" t="s">
        <v>91</v>
      </c>
      <c r="L6" t="s">
        <v>92</v>
      </c>
      <c r="M6" t="s">
        <v>93</v>
      </c>
      <c r="N6" t="s">
        <v>94</v>
      </c>
      <c r="O6" t="s">
        <v>95</v>
      </c>
      <c r="P6" s="69">
        <v>43811</v>
      </c>
      <c r="Q6" s="69">
        <v>44911</v>
      </c>
      <c r="R6" t="s">
        <v>294</v>
      </c>
      <c r="S6" t="s">
        <v>503</v>
      </c>
      <c r="T6" t="s">
        <v>504</v>
      </c>
      <c r="U6" t="s">
        <v>118</v>
      </c>
    </row>
    <row r="7" spans="1:21" x14ac:dyDescent="0.25">
      <c r="A7" t="s">
        <v>87</v>
      </c>
      <c r="B7" t="s">
        <v>87</v>
      </c>
      <c r="C7" t="s">
        <v>88</v>
      </c>
      <c r="D7">
        <v>4</v>
      </c>
      <c r="E7" t="s">
        <v>89</v>
      </c>
      <c r="F7">
        <v>2</v>
      </c>
      <c r="G7" s="69">
        <v>43809</v>
      </c>
      <c r="H7" t="s">
        <v>86</v>
      </c>
      <c r="I7" t="s">
        <v>90</v>
      </c>
      <c r="J7" t="s">
        <v>31</v>
      </c>
      <c r="K7" t="s">
        <v>96</v>
      </c>
      <c r="L7" t="s">
        <v>97</v>
      </c>
      <c r="M7" t="s">
        <v>98</v>
      </c>
      <c r="N7" t="s">
        <v>99</v>
      </c>
      <c r="O7" t="s">
        <v>100</v>
      </c>
      <c r="P7" s="69">
        <v>43831</v>
      </c>
      <c r="Q7" s="69">
        <v>44195</v>
      </c>
      <c r="R7" t="s">
        <v>293</v>
      </c>
      <c r="S7" t="s">
        <v>524</v>
      </c>
      <c r="T7" t="s">
        <v>525</v>
      </c>
    </row>
    <row r="8" spans="1:21" x14ac:dyDescent="0.25">
      <c r="A8" t="s">
        <v>87</v>
      </c>
      <c r="B8" t="s">
        <v>87</v>
      </c>
      <c r="C8" t="s">
        <v>88</v>
      </c>
      <c r="D8">
        <v>4</v>
      </c>
      <c r="E8" t="s">
        <v>89</v>
      </c>
      <c r="F8">
        <v>2</v>
      </c>
      <c r="G8" s="69">
        <v>43809</v>
      </c>
      <c r="H8" t="s">
        <v>86</v>
      </c>
      <c r="I8" t="s">
        <v>90</v>
      </c>
      <c r="J8" t="s">
        <v>31</v>
      </c>
      <c r="K8" t="s">
        <v>101</v>
      </c>
      <c r="L8" t="s">
        <v>102</v>
      </c>
      <c r="M8" t="s">
        <v>103</v>
      </c>
      <c r="N8" t="s">
        <v>94</v>
      </c>
      <c r="O8" t="s">
        <v>94</v>
      </c>
      <c r="P8" s="69">
        <v>43811</v>
      </c>
      <c r="Q8" s="69">
        <v>44911</v>
      </c>
      <c r="R8" t="s">
        <v>294</v>
      </c>
      <c r="S8" t="s">
        <v>505</v>
      </c>
      <c r="T8" t="s">
        <v>526</v>
      </c>
    </row>
    <row r="9" spans="1:21" x14ac:dyDescent="0.25">
      <c r="A9" t="s">
        <v>51</v>
      </c>
      <c r="B9" t="s">
        <v>104</v>
      </c>
      <c r="C9" t="s">
        <v>105</v>
      </c>
      <c r="D9" t="s">
        <v>106</v>
      </c>
      <c r="E9" t="s">
        <v>107</v>
      </c>
      <c r="F9">
        <v>2</v>
      </c>
      <c r="G9" s="69">
        <v>43970</v>
      </c>
      <c r="H9" t="s">
        <v>86</v>
      </c>
      <c r="I9" t="s">
        <v>108</v>
      </c>
      <c r="J9" t="s">
        <v>31</v>
      </c>
      <c r="K9" t="s">
        <v>286</v>
      </c>
      <c r="L9" t="s">
        <v>295</v>
      </c>
      <c r="M9" t="s">
        <v>287</v>
      </c>
      <c r="N9" t="s">
        <v>94</v>
      </c>
      <c r="O9" t="s">
        <v>109</v>
      </c>
      <c r="P9" s="69">
        <v>44064</v>
      </c>
      <c r="Q9" s="69">
        <v>44252</v>
      </c>
      <c r="R9" t="s">
        <v>114</v>
      </c>
      <c r="S9" t="s">
        <v>527</v>
      </c>
      <c r="T9" t="s">
        <v>528</v>
      </c>
      <c r="U9" t="s">
        <v>114</v>
      </c>
    </row>
    <row r="10" spans="1:21" x14ac:dyDescent="0.25">
      <c r="A10" t="s">
        <v>51</v>
      </c>
      <c r="B10" t="s">
        <v>104</v>
      </c>
      <c r="C10" t="s">
        <v>105</v>
      </c>
      <c r="D10" t="s">
        <v>106</v>
      </c>
      <c r="E10" t="s">
        <v>107</v>
      </c>
      <c r="F10">
        <v>2</v>
      </c>
      <c r="G10" s="69">
        <v>43970</v>
      </c>
      <c r="H10" t="s">
        <v>86</v>
      </c>
      <c r="I10" t="s">
        <v>108</v>
      </c>
      <c r="J10" t="s">
        <v>31</v>
      </c>
      <c r="K10" t="s">
        <v>286</v>
      </c>
      <c r="L10" t="s">
        <v>296</v>
      </c>
      <c r="M10" t="s">
        <v>288</v>
      </c>
      <c r="N10" t="s">
        <v>94</v>
      </c>
      <c r="O10" t="s">
        <v>110</v>
      </c>
      <c r="P10" s="69">
        <v>43983</v>
      </c>
      <c r="Q10" s="69">
        <v>44377</v>
      </c>
      <c r="R10" t="s">
        <v>116</v>
      </c>
      <c r="S10" t="s">
        <v>500</v>
      </c>
      <c r="T10" t="s">
        <v>54</v>
      </c>
    </row>
    <row r="11" spans="1:21" x14ac:dyDescent="0.25">
      <c r="A11" t="s">
        <v>51</v>
      </c>
      <c r="B11" t="s">
        <v>104</v>
      </c>
      <c r="C11" t="s">
        <v>105</v>
      </c>
      <c r="D11">
        <v>2</v>
      </c>
      <c r="E11" t="s">
        <v>111</v>
      </c>
      <c r="F11">
        <v>2</v>
      </c>
      <c r="G11" s="69">
        <v>43970</v>
      </c>
      <c r="H11" t="s">
        <v>86</v>
      </c>
      <c r="I11" t="s">
        <v>112</v>
      </c>
      <c r="J11" t="s">
        <v>31</v>
      </c>
      <c r="K11" t="s">
        <v>289</v>
      </c>
      <c r="L11" t="s">
        <v>390</v>
      </c>
      <c r="M11" t="s">
        <v>290</v>
      </c>
      <c r="N11" t="s">
        <v>94</v>
      </c>
      <c r="O11" t="s">
        <v>109</v>
      </c>
      <c r="P11" s="69">
        <v>44075</v>
      </c>
      <c r="Q11" s="69">
        <v>44377</v>
      </c>
      <c r="R11" t="s">
        <v>117</v>
      </c>
      <c r="S11" t="s">
        <v>501</v>
      </c>
      <c r="T11" t="s">
        <v>54</v>
      </c>
      <c r="U11" t="s">
        <v>294</v>
      </c>
    </row>
    <row r="12" spans="1:21" x14ac:dyDescent="0.25">
      <c r="A12" t="s">
        <v>51</v>
      </c>
      <c r="B12" t="s">
        <v>104</v>
      </c>
      <c r="C12" t="s">
        <v>105</v>
      </c>
      <c r="D12">
        <v>2</v>
      </c>
      <c r="E12" t="s">
        <v>111</v>
      </c>
      <c r="F12">
        <v>2</v>
      </c>
      <c r="G12" s="69">
        <v>43970</v>
      </c>
      <c r="H12" t="s">
        <v>86</v>
      </c>
      <c r="I12" t="s">
        <v>112</v>
      </c>
      <c r="J12" t="s">
        <v>31</v>
      </c>
      <c r="K12" t="s">
        <v>289</v>
      </c>
      <c r="L12" t="s">
        <v>391</v>
      </c>
      <c r="M12" t="s">
        <v>291</v>
      </c>
      <c r="N12" t="s">
        <v>94</v>
      </c>
      <c r="O12" t="s">
        <v>113</v>
      </c>
      <c r="P12" s="69">
        <v>44211</v>
      </c>
      <c r="Q12" s="69">
        <v>44530</v>
      </c>
      <c r="R12" t="s">
        <v>117</v>
      </c>
      <c r="S12" t="s">
        <v>502</v>
      </c>
      <c r="T12" t="s">
        <v>521</v>
      </c>
    </row>
    <row r="13" spans="1:21" x14ac:dyDescent="0.25">
      <c r="A13" t="s">
        <v>51</v>
      </c>
      <c r="B13" t="s">
        <v>60</v>
      </c>
      <c r="C13" t="s">
        <v>60</v>
      </c>
      <c r="D13" t="s">
        <v>313</v>
      </c>
      <c r="E13" t="s">
        <v>297</v>
      </c>
      <c r="F13">
        <v>1</v>
      </c>
      <c r="G13" s="69">
        <v>44258</v>
      </c>
      <c r="H13" t="s">
        <v>86</v>
      </c>
      <c r="I13" t="s">
        <v>470</v>
      </c>
      <c r="J13" t="s">
        <v>31</v>
      </c>
      <c r="K13" t="s">
        <v>298</v>
      </c>
      <c r="L13" t="s">
        <v>299</v>
      </c>
      <c r="M13" t="s">
        <v>300</v>
      </c>
      <c r="N13" t="s">
        <v>94</v>
      </c>
      <c r="O13" t="s">
        <v>301</v>
      </c>
      <c r="P13" s="69">
        <v>44256</v>
      </c>
      <c r="Q13" s="69">
        <v>45290</v>
      </c>
      <c r="R13" t="s">
        <v>117</v>
      </c>
      <c r="S13" t="s">
        <v>54</v>
      </c>
      <c r="T13" t="s">
        <v>529</v>
      </c>
      <c r="U13" t="s">
        <v>294</v>
      </c>
    </row>
    <row r="14" spans="1:21" x14ac:dyDescent="0.25">
      <c r="A14" t="s">
        <v>51</v>
      </c>
      <c r="B14" t="s">
        <v>60</v>
      </c>
      <c r="C14" t="s">
        <v>60</v>
      </c>
      <c r="D14" t="s">
        <v>314</v>
      </c>
      <c r="E14" t="s">
        <v>302</v>
      </c>
      <c r="F14">
        <v>1</v>
      </c>
      <c r="G14" s="69">
        <v>44258</v>
      </c>
      <c r="H14" t="s">
        <v>86</v>
      </c>
      <c r="I14" t="s">
        <v>471</v>
      </c>
      <c r="J14" t="s">
        <v>31</v>
      </c>
      <c r="K14" t="s">
        <v>304</v>
      </c>
      <c r="L14" t="s">
        <v>303</v>
      </c>
      <c r="M14" t="s">
        <v>300</v>
      </c>
      <c r="N14" t="s">
        <v>94</v>
      </c>
      <c r="O14" t="s">
        <v>308</v>
      </c>
      <c r="P14" s="69">
        <v>44256</v>
      </c>
      <c r="Q14" s="69">
        <v>44469</v>
      </c>
      <c r="R14" t="s">
        <v>119</v>
      </c>
      <c r="S14" t="s">
        <v>54</v>
      </c>
      <c r="T14" t="s">
        <v>531</v>
      </c>
      <c r="U14" t="s">
        <v>530</v>
      </c>
    </row>
    <row r="15" spans="1:21" x14ac:dyDescent="0.25">
      <c r="A15" t="s">
        <v>51</v>
      </c>
      <c r="B15" t="s">
        <v>60</v>
      </c>
      <c r="C15" t="s">
        <v>60</v>
      </c>
      <c r="D15" t="s">
        <v>314</v>
      </c>
      <c r="E15" t="s">
        <v>302</v>
      </c>
      <c r="F15">
        <v>1</v>
      </c>
      <c r="G15" s="69">
        <v>44258</v>
      </c>
      <c r="H15" t="s">
        <v>86</v>
      </c>
      <c r="I15" t="s">
        <v>471</v>
      </c>
      <c r="J15" t="s">
        <v>31</v>
      </c>
      <c r="K15" t="s">
        <v>305</v>
      </c>
      <c r="L15" t="s">
        <v>306</v>
      </c>
      <c r="M15" t="s">
        <v>307</v>
      </c>
      <c r="N15" t="s">
        <v>94</v>
      </c>
      <c r="O15" t="s">
        <v>308</v>
      </c>
      <c r="P15" s="69">
        <v>44256</v>
      </c>
      <c r="Q15" s="69">
        <v>44545</v>
      </c>
      <c r="R15" t="s">
        <v>117</v>
      </c>
      <c r="S15" t="s">
        <v>54</v>
      </c>
      <c r="T15" t="s">
        <v>522</v>
      </c>
    </row>
    <row r="16" spans="1:21" x14ac:dyDescent="0.25">
      <c r="A16" t="s">
        <v>51</v>
      </c>
      <c r="B16" t="s">
        <v>60</v>
      </c>
      <c r="C16" t="s">
        <v>60</v>
      </c>
      <c r="D16" t="s">
        <v>310</v>
      </c>
      <c r="E16" t="s">
        <v>309</v>
      </c>
      <c r="F16">
        <v>1</v>
      </c>
      <c r="G16" s="69">
        <v>44258</v>
      </c>
      <c r="H16" t="s">
        <v>86</v>
      </c>
      <c r="I16" t="s">
        <v>472</v>
      </c>
      <c r="J16" t="s">
        <v>31</v>
      </c>
      <c r="K16" t="s">
        <v>392</v>
      </c>
      <c r="L16" t="s">
        <v>311</v>
      </c>
      <c r="M16" t="s">
        <v>312</v>
      </c>
      <c r="N16" t="s">
        <v>94</v>
      </c>
      <c r="O16" t="s">
        <v>308</v>
      </c>
      <c r="P16" s="69">
        <v>44256</v>
      </c>
      <c r="Q16" s="69">
        <v>44469</v>
      </c>
      <c r="R16" t="s">
        <v>119</v>
      </c>
      <c r="S16" t="s">
        <v>54</v>
      </c>
      <c r="T16" t="s">
        <v>532</v>
      </c>
      <c r="U16" t="s">
        <v>119</v>
      </c>
    </row>
    <row r="17" spans="1:21" x14ac:dyDescent="0.25">
      <c r="A17" t="s">
        <v>51</v>
      </c>
      <c r="B17" t="s">
        <v>60</v>
      </c>
      <c r="C17" t="s">
        <v>60</v>
      </c>
      <c r="D17" t="s">
        <v>315</v>
      </c>
      <c r="E17" t="s">
        <v>316</v>
      </c>
      <c r="F17">
        <v>1</v>
      </c>
      <c r="G17" s="69">
        <v>44258</v>
      </c>
      <c r="H17" t="s">
        <v>86</v>
      </c>
      <c r="I17" t="s">
        <v>473</v>
      </c>
      <c r="J17" t="s">
        <v>31</v>
      </c>
      <c r="K17" t="s">
        <v>317</v>
      </c>
      <c r="L17" t="s">
        <v>318</v>
      </c>
      <c r="M17" t="s">
        <v>319</v>
      </c>
      <c r="N17" t="s">
        <v>94</v>
      </c>
      <c r="O17" t="s">
        <v>308</v>
      </c>
      <c r="P17" s="69">
        <v>44256</v>
      </c>
      <c r="Q17" s="69">
        <v>44469</v>
      </c>
      <c r="R17" t="s">
        <v>119</v>
      </c>
      <c r="S17" t="s">
        <v>54</v>
      </c>
      <c r="T17" t="s">
        <v>532</v>
      </c>
      <c r="U17" t="s">
        <v>119</v>
      </c>
    </row>
    <row r="18" spans="1:21" x14ac:dyDescent="0.25">
      <c r="A18" t="s">
        <v>51</v>
      </c>
      <c r="B18" t="s">
        <v>60</v>
      </c>
      <c r="C18" t="s">
        <v>60</v>
      </c>
      <c r="D18" t="s">
        <v>321</v>
      </c>
      <c r="E18" t="s">
        <v>320</v>
      </c>
      <c r="F18">
        <v>1</v>
      </c>
      <c r="G18" s="69">
        <v>44258</v>
      </c>
      <c r="H18" t="s">
        <v>86</v>
      </c>
      <c r="I18" t="s">
        <v>474</v>
      </c>
      <c r="J18" t="s">
        <v>31</v>
      </c>
      <c r="K18" t="s">
        <v>322</v>
      </c>
      <c r="L18" t="s">
        <v>324</v>
      </c>
      <c r="M18" t="s">
        <v>323</v>
      </c>
      <c r="N18" t="s">
        <v>94</v>
      </c>
      <c r="O18" t="s">
        <v>308</v>
      </c>
      <c r="P18" s="69">
        <v>44256</v>
      </c>
      <c r="Q18" s="69">
        <v>44469</v>
      </c>
      <c r="R18" t="s">
        <v>119</v>
      </c>
      <c r="S18" t="s">
        <v>54</v>
      </c>
      <c r="T18" t="s">
        <v>532</v>
      </c>
      <c r="U18" t="s">
        <v>119</v>
      </c>
    </row>
    <row r="19" spans="1:21" x14ac:dyDescent="0.25">
      <c r="A19" t="s">
        <v>51</v>
      </c>
      <c r="B19" t="s">
        <v>325</v>
      </c>
      <c r="C19" t="s">
        <v>326</v>
      </c>
      <c r="D19" t="s">
        <v>327</v>
      </c>
      <c r="E19" t="s">
        <v>328</v>
      </c>
      <c r="F19">
        <v>1</v>
      </c>
      <c r="G19" s="69">
        <v>44258</v>
      </c>
      <c r="H19" t="s">
        <v>86</v>
      </c>
      <c r="I19" t="s">
        <v>475</v>
      </c>
      <c r="J19" t="s">
        <v>31</v>
      </c>
      <c r="K19" t="s">
        <v>330</v>
      </c>
      <c r="L19" t="s">
        <v>331</v>
      </c>
      <c r="M19" t="s">
        <v>329</v>
      </c>
      <c r="N19" t="s">
        <v>333</v>
      </c>
      <c r="O19" t="s">
        <v>334</v>
      </c>
      <c r="P19" s="69">
        <v>44260</v>
      </c>
      <c r="Q19" s="69">
        <v>44469</v>
      </c>
      <c r="R19" t="s">
        <v>294</v>
      </c>
      <c r="S19" t="s">
        <v>54</v>
      </c>
      <c r="T19" t="s">
        <v>54</v>
      </c>
      <c r="U19" t="s">
        <v>294</v>
      </c>
    </row>
    <row r="20" spans="1:21" x14ac:dyDescent="0.25">
      <c r="A20" t="s">
        <v>51</v>
      </c>
      <c r="B20" t="s">
        <v>325</v>
      </c>
      <c r="C20" t="s">
        <v>326</v>
      </c>
      <c r="D20" t="s">
        <v>327</v>
      </c>
      <c r="E20" t="s">
        <v>328</v>
      </c>
      <c r="F20">
        <v>1</v>
      </c>
      <c r="G20" s="69">
        <v>44258</v>
      </c>
      <c r="H20" t="s">
        <v>86</v>
      </c>
      <c r="I20" t="s">
        <v>475</v>
      </c>
      <c r="J20" t="s">
        <v>31</v>
      </c>
      <c r="K20" t="s">
        <v>393</v>
      </c>
      <c r="L20" t="s">
        <v>332</v>
      </c>
      <c r="M20" t="s">
        <v>394</v>
      </c>
      <c r="N20" t="s">
        <v>94</v>
      </c>
      <c r="O20" t="s">
        <v>335</v>
      </c>
      <c r="P20" s="69">
        <v>44260</v>
      </c>
      <c r="Q20" s="69">
        <v>44469</v>
      </c>
      <c r="R20" t="s">
        <v>294</v>
      </c>
      <c r="S20" t="s">
        <v>54</v>
      </c>
      <c r="T20" t="s">
        <v>54</v>
      </c>
    </row>
    <row r="21" spans="1:21" x14ac:dyDescent="0.25">
      <c r="A21" t="s">
        <v>51</v>
      </c>
      <c r="B21" t="s">
        <v>325</v>
      </c>
      <c r="C21" t="s">
        <v>326</v>
      </c>
      <c r="D21" t="s">
        <v>336</v>
      </c>
      <c r="E21" t="s">
        <v>337</v>
      </c>
      <c r="F21">
        <v>1</v>
      </c>
      <c r="G21" s="69">
        <v>44258</v>
      </c>
      <c r="H21" t="s">
        <v>86</v>
      </c>
      <c r="I21" t="s">
        <v>476</v>
      </c>
      <c r="J21" t="s">
        <v>31</v>
      </c>
      <c r="K21" t="s">
        <v>395</v>
      </c>
      <c r="L21" t="s">
        <v>338</v>
      </c>
      <c r="M21" t="s">
        <v>339</v>
      </c>
      <c r="N21" t="s">
        <v>94</v>
      </c>
      <c r="O21" t="s">
        <v>335</v>
      </c>
      <c r="P21" s="69">
        <v>44260</v>
      </c>
      <c r="Q21" s="69">
        <v>44469</v>
      </c>
      <c r="R21" t="s">
        <v>119</v>
      </c>
      <c r="S21" t="s">
        <v>54</v>
      </c>
      <c r="T21" t="s">
        <v>532</v>
      </c>
      <c r="U21" t="s">
        <v>119</v>
      </c>
    </row>
    <row r="22" spans="1:21" x14ac:dyDescent="0.25">
      <c r="A22" t="s">
        <v>51</v>
      </c>
      <c r="B22" t="s">
        <v>325</v>
      </c>
      <c r="C22" t="s">
        <v>326</v>
      </c>
      <c r="D22" t="s">
        <v>336</v>
      </c>
      <c r="E22" t="s">
        <v>337</v>
      </c>
      <c r="F22">
        <v>1</v>
      </c>
      <c r="G22" s="69">
        <v>44258</v>
      </c>
      <c r="H22" t="s">
        <v>86</v>
      </c>
      <c r="I22" t="s">
        <v>476</v>
      </c>
      <c r="J22" t="s">
        <v>31</v>
      </c>
      <c r="K22" t="s">
        <v>396</v>
      </c>
      <c r="L22" t="s">
        <v>345</v>
      </c>
      <c r="M22" t="s">
        <v>397</v>
      </c>
      <c r="N22" t="s">
        <v>94</v>
      </c>
      <c r="O22" t="s">
        <v>341</v>
      </c>
      <c r="P22" s="69">
        <v>44260</v>
      </c>
      <c r="Q22" s="69">
        <v>44469</v>
      </c>
      <c r="R22" t="s">
        <v>294</v>
      </c>
      <c r="S22" t="s">
        <v>54</v>
      </c>
      <c r="T22" t="s">
        <v>54</v>
      </c>
    </row>
    <row r="23" spans="1:21" x14ac:dyDescent="0.25">
      <c r="A23" t="s">
        <v>51</v>
      </c>
      <c r="B23" t="s">
        <v>325</v>
      </c>
      <c r="C23" t="s">
        <v>326</v>
      </c>
      <c r="D23" t="s">
        <v>336</v>
      </c>
      <c r="E23" t="s">
        <v>337</v>
      </c>
      <c r="F23">
        <v>1</v>
      </c>
      <c r="G23" s="69">
        <v>44258</v>
      </c>
      <c r="H23" t="s">
        <v>86</v>
      </c>
      <c r="I23" t="s">
        <v>476</v>
      </c>
      <c r="J23" t="s">
        <v>31</v>
      </c>
      <c r="K23" t="s">
        <v>396</v>
      </c>
      <c r="L23" t="s">
        <v>346</v>
      </c>
      <c r="M23" t="s">
        <v>340</v>
      </c>
      <c r="N23" t="s">
        <v>94</v>
      </c>
      <c r="O23" t="s">
        <v>342</v>
      </c>
      <c r="P23" s="69">
        <v>44260</v>
      </c>
      <c r="Q23" s="69">
        <v>44469</v>
      </c>
      <c r="R23" t="s">
        <v>294</v>
      </c>
      <c r="S23" t="s">
        <v>54</v>
      </c>
      <c r="T23" t="s">
        <v>54</v>
      </c>
    </row>
    <row r="24" spans="1:21" x14ac:dyDescent="0.25">
      <c r="A24" t="s">
        <v>51</v>
      </c>
      <c r="B24" t="s">
        <v>325</v>
      </c>
      <c r="C24" t="s">
        <v>326</v>
      </c>
      <c r="D24" t="s">
        <v>398</v>
      </c>
      <c r="E24" t="s">
        <v>343</v>
      </c>
      <c r="F24">
        <v>1</v>
      </c>
      <c r="G24" s="69">
        <v>44258</v>
      </c>
      <c r="H24" t="s">
        <v>358</v>
      </c>
      <c r="I24" t="s">
        <v>477</v>
      </c>
      <c r="J24" t="s">
        <v>31</v>
      </c>
      <c r="K24" t="s">
        <v>347</v>
      </c>
      <c r="L24" t="s">
        <v>344</v>
      </c>
      <c r="M24" t="s">
        <v>339</v>
      </c>
      <c r="N24" t="s">
        <v>94</v>
      </c>
      <c r="O24" t="s">
        <v>335</v>
      </c>
      <c r="P24" s="69">
        <v>44260</v>
      </c>
      <c r="Q24" s="69">
        <v>44469</v>
      </c>
      <c r="R24" t="s">
        <v>119</v>
      </c>
      <c r="S24" t="s">
        <v>54</v>
      </c>
      <c r="T24" t="s">
        <v>532</v>
      </c>
      <c r="U24" t="s">
        <v>119</v>
      </c>
    </row>
    <row r="25" spans="1:21" x14ac:dyDescent="0.25">
      <c r="A25" t="s">
        <v>51</v>
      </c>
      <c r="B25" t="s">
        <v>325</v>
      </c>
      <c r="C25" t="s">
        <v>326</v>
      </c>
      <c r="D25" t="s">
        <v>349</v>
      </c>
      <c r="E25" t="s">
        <v>348</v>
      </c>
      <c r="F25">
        <v>1</v>
      </c>
      <c r="G25" s="69">
        <v>44258</v>
      </c>
      <c r="H25" t="s">
        <v>86</v>
      </c>
      <c r="I25" t="s">
        <v>478</v>
      </c>
      <c r="J25" t="s">
        <v>31</v>
      </c>
      <c r="K25" t="s">
        <v>350</v>
      </c>
      <c r="L25" t="s">
        <v>351</v>
      </c>
      <c r="M25" t="s">
        <v>354</v>
      </c>
      <c r="N25" t="s">
        <v>94</v>
      </c>
      <c r="O25" t="s">
        <v>335</v>
      </c>
      <c r="P25" s="69">
        <v>44258</v>
      </c>
      <c r="Q25" s="69">
        <v>44469</v>
      </c>
      <c r="R25" t="s">
        <v>119</v>
      </c>
      <c r="S25" t="s">
        <v>54</v>
      </c>
      <c r="T25" t="s">
        <v>532</v>
      </c>
      <c r="U25" t="s">
        <v>119</v>
      </c>
    </row>
    <row r="26" spans="1:21" x14ac:dyDescent="0.25">
      <c r="A26" t="s">
        <v>51</v>
      </c>
      <c r="B26" t="s">
        <v>325</v>
      </c>
      <c r="C26" t="s">
        <v>326</v>
      </c>
      <c r="D26" t="s">
        <v>349</v>
      </c>
      <c r="E26" t="s">
        <v>348</v>
      </c>
      <c r="F26">
        <v>1</v>
      </c>
      <c r="G26" s="69">
        <v>44258</v>
      </c>
      <c r="H26" t="s">
        <v>86</v>
      </c>
      <c r="I26" t="s">
        <v>478</v>
      </c>
      <c r="J26" t="s">
        <v>31</v>
      </c>
      <c r="K26" t="s">
        <v>352</v>
      </c>
      <c r="L26" t="s">
        <v>355</v>
      </c>
      <c r="M26" t="s">
        <v>353</v>
      </c>
      <c r="N26" t="s">
        <v>94</v>
      </c>
      <c r="O26" t="s">
        <v>335</v>
      </c>
      <c r="P26" s="69">
        <v>44258</v>
      </c>
      <c r="Q26" s="69">
        <v>44469</v>
      </c>
      <c r="R26" t="s">
        <v>294</v>
      </c>
      <c r="S26" t="s">
        <v>54</v>
      </c>
      <c r="T26" t="s">
        <v>54</v>
      </c>
    </row>
    <row r="27" spans="1:21" x14ac:dyDescent="0.25">
      <c r="A27" t="s">
        <v>51</v>
      </c>
      <c r="B27" t="s">
        <v>325</v>
      </c>
      <c r="C27" t="s">
        <v>326</v>
      </c>
      <c r="D27" t="s">
        <v>357</v>
      </c>
      <c r="E27" t="s">
        <v>356</v>
      </c>
      <c r="F27">
        <v>1</v>
      </c>
      <c r="G27" s="69">
        <v>44258</v>
      </c>
      <c r="H27" t="s">
        <v>358</v>
      </c>
      <c r="I27" t="s">
        <v>479</v>
      </c>
      <c r="J27" t="s">
        <v>31</v>
      </c>
      <c r="K27" t="s">
        <v>362</v>
      </c>
      <c r="L27" t="s">
        <v>359</v>
      </c>
      <c r="M27" t="s">
        <v>365</v>
      </c>
      <c r="N27" t="s">
        <v>94</v>
      </c>
      <c r="O27" t="s">
        <v>335</v>
      </c>
      <c r="P27" s="69">
        <v>44260</v>
      </c>
      <c r="Q27" s="69">
        <v>44469</v>
      </c>
      <c r="R27" t="s">
        <v>119</v>
      </c>
      <c r="S27" t="s">
        <v>54</v>
      </c>
      <c r="T27" t="s">
        <v>532</v>
      </c>
      <c r="U27" t="s">
        <v>119</v>
      </c>
    </row>
    <row r="28" spans="1:21" x14ac:dyDescent="0.25">
      <c r="A28" t="s">
        <v>51</v>
      </c>
      <c r="B28" t="s">
        <v>325</v>
      </c>
      <c r="C28" t="s">
        <v>326</v>
      </c>
      <c r="D28" t="s">
        <v>357</v>
      </c>
      <c r="E28" t="s">
        <v>356</v>
      </c>
      <c r="F28">
        <v>1</v>
      </c>
      <c r="G28" s="69">
        <v>44258</v>
      </c>
      <c r="H28" t="s">
        <v>358</v>
      </c>
      <c r="I28" t="s">
        <v>479</v>
      </c>
      <c r="J28" t="s">
        <v>31</v>
      </c>
      <c r="K28" t="s">
        <v>363</v>
      </c>
      <c r="L28" t="s">
        <v>360</v>
      </c>
      <c r="M28" t="s">
        <v>368</v>
      </c>
      <c r="N28" t="s">
        <v>94</v>
      </c>
      <c r="O28" t="s">
        <v>369</v>
      </c>
      <c r="P28" s="69">
        <v>44260</v>
      </c>
      <c r="Q28" s="69">
        <v>44560</v>
      </c>
      <c r="R28" t="s">
        <v>294</v>
      </c>
      <c r="S28" t="s">
        <v>54</v>
      </c>
      <c r="T28" t="s">
        <v>54</v>
      </c>
    </row>
    <row r="29" spans="1:21" x14ac:dyDescent="0.25">
      <c r="A29" t="s">
        <v>51</v>
      </c>
      <c r="B29" t="s">
        <v>325</v>
      </c>
      <c r="C29" t="s">
        <v>326</v>
      </c>
      <c r="D29" t="s">
        <v>357</v>
      </c>
      <c r="E29" t="s">
        <v>356</v>
      </c>
      <c r="F29">
        <v>1</v>
      </c>
      <c r="G29" s="69">
        <v>44258</v>
      </c>
      <c r="H29" t="s">
        <v>358</v>
      </c>
      <c r="I29" t="s">
        <v>479</v>
      </c>
      <c r="J29" t="s">
        <v>31</v>
      </c>
      <c r="K29" t="s">
        <v>364</v>
      </c>
      <c r="L29" t="s">
        <v>482</v>
      </c>
      <c r="M29" t="s">
        <v>367</v>
      </c>
      <c r="N29" t="s">
        <v>94</v>
      </c>
      <c r="O29" t="s">
        <v>335</v>
      </c>
      <c r="P29" s="69">
        <v>44260</v>
      </c>
      <c r="Q29" s="69">
        <v>44499</v>
      </c>
      <c r="R29" t="s">
        <v>294</v>
      </c>
      <c r="S29" t="s">
        <v>54</v>
      </c>
      <c r="T29" t="s">
        <v>54</v>
      </c>
    </row>
    <row r="30" spans="1:21" x14ac:dyDescent="0.25">
      <c r="A30" t="s">
        <v>51</v>
      </c>
      <c r="B30" t="s">
        <v>325</v>
      </c>
      <c r="C30" t="s">
        <v>326</v>
      </c>
      <c r="D30" t="s">
        <v>357</v>
      </c>
      <c r="E30" t="s">
        <v>356</v>
      </c>
      <c r="F30">
        <v>1</v>
      </c>
      <c r="G30" s="69">
        <v>44258</v>
      </c>
      <c r="H30" t="s">
        <v>358</v>
      </c>
      <c r="I30" t="s">
        <v>479</v>
      </c>
      <c r="J30" t="s">
        <v>31</v>
      </c>
      <c r="K30" t="s">
        <v>399</v>
      </c>
      <c r="L30" t="s">
        <v>361</v>
      </c>
      <c r="M30" t="s">
        <v>366</v>
      </c>
      <c r="N30" t="s">
        <v>94</v>
      </c>
      <c r="O30" t="s">
        <v>335</v>
      </c>
      <c r="P30" s="69">
        <v>44260</v>
      </c>
      <c r="Q30" s="69">
        <v>44469</v>
      </c>
      <c r="R30" t="s">
        <v>294</v>
      </c>
      <c r="S30" t="s">
        <v>54</v>
      </c>
      <c r="T30" t="s">
        <v>54</v>
      </c>
    </row>
    <row r="31" spans="1:21" x14ac:dyDescent="0.25">
      <c r="A31" t="s">
        <v>51</v>
      </c>
      <c r="B31" t="s">
        <v>325</v>
      </c>
      <c r="C31" t="s">
        <v>326</v>
      </c>
      <c r="D31" t="s">
        <v>371</v>
      </c>
      <c r="E31" t="s">
        <v>370</v>
      </c>
      <c r="F31">
        <v>1</v>
      </c>
      <c r="G31" s="69">
        <v>44258</v>
      </c>
      <c r="H31" t="s">
        <v>372</v>
      </c>
      <c r="I31" t="s">
        <v>480</v>
      </c>
      <c r="J31" t="s">
        <v>31</v>
      </c>
      <c r="K31" t="s">
        <v>373</v>
      </c>
      <c r="L31" t="s">
        <v>374</v>
      </c>
      <c r="M31" t="s">
        <v>375</v>
      </c>
      <c r="N31" t="s">
        <v>94</v>
      </c>
      <c r="O31" t="s">
        <v>335</v>
      </c>
      <c r="P31" s="69">
        <v>44260</v>
      </c>
      <c r="Q31" s="69">
        <v>44469</v>
      </c>
      <c r="R31" t="s">
        <v>294</v>
      </c>
      <c r="S31" t="s">
        <v>54</v>
      </c>
      <c r="T31" t="s">
        <v>54</v>
      </c>
      <c r="U31" t="s">
        <v>294</v>
      </c>
    </row>
    <row r="32" spans="1:21" x14ac:dyDescent="0.25">
      <c r="A32" t="s">
        <v>51</v>
      </c>
      <c r="B32" t="s">
        <v>325</v>
      </c>
      <c r="C32" t="s">
        <v>326</v>
      </c>
      <c r="D32" t="s">
        <v>371</v>
      </c>
      <c r="E32" t="s">
        <v>370</v>
      </c>
      <c r="F32">
        <v>1</v>
      </c>
      <c r="G32" s="69">
        <v>44258</v>
      </c>
      <c r="H32" t="s">
        <v>372</v>
      </c>
      <c r="I32" t="s">
        <v>480</v>
      </c>
      <c r="J32" t="s">
        <v>31</v>
      </c>
      <c r="K32" t="s">
        <v>373</v>
      </c>
      <c r="L32" t="s">
        <v>376</v>
      </c>
      <c r="M32" t="s">
        <v>400</v>
      </c>
      <c r="N32" t="s">
        <v>94</v>
      </c>
      <c r="O32" t="s">
        <v>335</v>
      </c>
      <c r="P32" s="69">
        <v>44260</v>
      </c>
      <c r="Q32" s="69">
        <v>44469</v>
      </c>
      <c r="R32" t="s">
        <v>294</v>
      </c>
      <c r="S32" t="s">
        <v>54</v>
      </c>
      <c r="T32" t="s">
        <v>54</v>
      </c>
    </row>
    <row r="33" spans="1:21" x14ac:dyDescent="0.25">
      <c r="A33" t="s">
        <v>51</v>
      </c>
      <c r="B33" t="s">
        <v>325</v>
      </c>
      <c r="C33" t="s">
        <v>326</v>
      </c>
      <c r="D33" t="s">
        <v>379</v>
      </c>
      <c r="E33" t="s">
        <v>378</v>
      </c>
      <c r="F33">
        <v>1</v>
      </c>
      <c r="G33" s="69">
        <v>44258</v>
      </c>
      <c r="H33" t="s">
        <v>372</v>
      </c>
      <c r="I33" t="s">
        <v>481</v>
      </c>
      <c r="J33" t="s">
        <v>31</v>
      </c>
      <c r="K33" t="s">
        <v>377</v>
      </c>
      <c r="L33" t="s">
        <v>380</v>
      </c>
      <c r="M33" t="s">
        <v>387</v>
      </c>
      <c r="N33" t="s">
        <v>386</v>
      </c>
      <c r="O33" t="s">
        <v>385</v>
      </c>
      <c r="P33" s="69">
        <v>44260</v>
      </c>
      <c r="Q33" s="69">
        <v>44560</v>
      </c>
      <c r="R33" t="s">
        <v>294</v>
      </c>
      <c r="S33" t="s">
        <v>54</v>
      </c>
      <c r="T33" t="s">
        <v>54</v>
      </c>
      <c r="U33" t="s">
        <v>294</v>
      </c>
    </row>
    <row r="34" spans="1:21" x14ac:dyDescent="0.25">
      <c r="A34" t="s">
        <v>51</v>
      </c>
      <c r="B34" t="s">
        <v>325</v>
      </c>
      <c r="C34" t="s">
        <v>326</v>
      </c>
      <c r="D34" t="s">
        <v>379</v>
      </c>
      <c r="E34" t="s">
        <v>378</v>
      </c>
      <c r="F34">
        <v>1</v>
      </c>
      <c r="G34" s="69">
        <v>44258</v>
      </c>
      <c r="H34" t="s">
        <v>372</v>
      </c>
      <c r="I34" t="s">
        <v>481</v>
      </c>
      <c r="J34" t="s">
        <v>31</v>
      </c>
      <c r="K34" t="s">
        <v>381</v>
      </c>
      <c r="L34" t="s">
        <v>382</v>
      </c>
      <c r="M34" t="s">
        <v>388</v>
      </c>
      <c r="N34" t="s">
        <v>386</v>
      </c>
      <c r="O34" t="s">
        <v>389</v>
      </c>
      <c r="P34" s="69">
        <v>44260</v>
      </c>
      <c r="Q34" s="69">
        <v>44377</v>
      </c>
      <c r="R34" t="s">
        <v>294</v>
      </c>
      <c r="S34" t="s">
        <v>54</v>
      </c>
      <c r="T34" t="s">
        <v>54</v>
      </c>
    </row>
    <row r="35" spans="1:21" x14ac:dyDescent="0.25">
      <c r="A35" t="s">
        <v>51</v>
      </c>
      <c r="B35" t="s">
        <v>325</v>
      </c>
      <c r="C35" t="s">
        <v>326</v>
      </c>
      <c r="D35" t="s">
        <v>379</v>
      </c>
      <c r="E35" t="s">
        <v>378</v>
      </c>
      <c r="F35">
        <v>1</v>
      </c>
      <c r="G35" s="69">
        <v>44258</v>
      </c>
      <c r="H35" t="s">
        <v>372</v>
      </c>
      <c r="I35" t="s">
        <v>481</v>
      </c>
      <c r="J35" t="s">
        <v>31</v>
      </c>
      <c r="K35" t="s">
        <v>381</v>
      </c>
      <c r="L35" t="s">
        <v>384</v>
      </c>
      <c r="M35" t="s">
        <v>383</v>
      </c>
      <c r="N35" t="s">
        <v>386</v>
      </c>
      <c r="O35" t="s">
        <v>389</v>
      </c>
      <c r="P35" s="69">
        <v>44260</v>
      </c>
      <c r="Q35" s="69">
        <v>44469</v>
      </c>
      <c r="R35" t="s">
        <v>294</v>
      </c>
      <c r="S35" t="s">
        <v>54</v>
      </c>
      <c r="T35" t="s">
        <v>54</v>
      </c>
    </row>
    <row r="36" spans="1:21" x14ac:dyDescent="0.25">
      <c r="A36" t="s">
        <v>51</v>
      </c>
      <c r="B36" t="s">
        <v>441</v>
      </c>
      <c r="C36" t="s">
        <v>442</v>
      </c>
      <c r="D36" t="s">
        <v>52</v>
      </c>
      <c r="E36" t="s">
        <v>443</v>
      </c>
      <c r="F36">
        <v>1</v>
      </c>
      <c r="G36" s="69">
        <v>44329</v>
      </c>
      <c r="H36" t="s">
        <v>444</v>
      </c>
      <c r="I36" t="s">
        <v>469</v>
      </c>
      <c r="J36" t="s">
        <v>31</v>
      </c>
      <c r="K36" t="s">
        <v>450</v>
      </c>
      <c r="L36" t="s">
        <v>445</v>
      </c>
      <c r="M36" t="s">
        <v>455</v>
      </c>
      <c r="N36" t="s">
        <v>386</v>
      </c>
      <c r="O36" t="s">
        <v>449</v>
      </c>
      <c r="P36" s="69">
        <v>44330</v>
      </c>
      <c r="Q36" s="69">
        <v>44469</v>
      </c>
      <c r="R36" t="s">
        <v>117</v>
      </c>
      <c r="S36" t="s">
        <v>54</v>
      </c>
      <c r="T36" t="s">
        <v>54</v>
      </c>
      <c r="U36" t="s">
        <v>294</v>
      </c>
    </row>
    <row r="37" spans="1:21" x14ac:dyDescent="0.25">
      <c r="A37" t="s">
        <v>51</v>
      </c>
      <c r="B37" t="s">
        <v>441</v>
      </c>
      <c r="C37" t="s">
        <v>442</v>
      </c>
      <c r="D37" t="s">
        <v>52</v>
      </c>
      <c r="E37" t="s">
        <v>443</v>
      </c>
      <c r="F37">
        <v>1</v>
      </c>
      <c r="G37" s="69">
        <v>44329</v>
      </c>
      <c r="H37" t="s">
        <v>444</v>
      </c>
      <c r="I37" t="s">
        <v>469</v>
      </c>
      <c r="J37" t="s">
        <v>31</v>
      </c>
      <c r="K37" t="s">
        <v>453</v>
      </c>
      <c r="L37" t="s">
        <v>446</v>
      </c>
      <c r="M37" t="s">
        <v>456</v>
      </c>
      <c r="N37" t="s">
        <v>386</v>
      </c>
      <c r="O37" t="s">
        <v>449</v>
      </c>
      <c r="P37" s="69">
        <v>44330</v>
      </c>
      <c r="Q37" s="69">
        <v>44469</v>
      </c>
      <c r="R37" t="s">
        <v>117</v>
      </c>
      <c r="S37" t="s">
        <v>54</v>
      </c>
      <c r="T37" t="s">
        <v>54</v>
      </c>
    </row>
    <row r="38" spans="1:21" x14ac:dyDescent="0.25">
      <c r="A38" t="s">
        <v>51</v>
      </c>
      <c r="B38" t="s">
        <v>441</v>
      </c>
      <c r="C38" t="s">
        <v>442</v>
      </c>
      <c r="D38" t="s">
        <v>52</v>
      </c>
      <c r="E38" t="s">
        <v>443</v>
      </c>
      <c r="F38">
        <v>1</v>
      </c>
      <c r="G38" s="69">
        <v>44329</v>
      </c>
      <c r="H38" t="s">
        <v>444</v>
      </c>
      <c r="I38" t="s">
        <v>469</v>
      </c>
      <c r="J38" t="s">
        <v>31</v>
      </c>
      <c r="K38" t="s">
        <v>452</v>
      </c>
      <c r="L38" t="s">
        <v>447</v>
      </c>
      <c r="M38" t="s">
        <v>457</v>
      </c>
      <c r="N38" t="s">
        <v>386</v>
      </c>
      <c r="O38" t="s">
        <v>449</v>
      </c>
      <c r="P38" s="69">
        <v>44330</v>
      </c>
      <c r="Q38" s="69">
        <v>44377</v>
      </c>
      <c r="R38" t="s">
        <v>117</v>
      </c>
      <c r="S38" t="s">
        <v>54</v>
      </c>
      <c r="T38" t="s">
        <v>54</v>
      </c>
    </row>
    <row r="39" spans="1:21" x14ac:dyDescent="0.25">
      <c r="A39" t="s">
        <v>51</v>
      </c>
      <c r="B39" t="s">
        <v>441</v>
      </c>
      <c r="C39" t="s">
        <v>442</v>
      </c>
      <c r="D39" t="s">
        <v>52</v>
      </c>
      <c r="E39" t="s">
        <v>443</v>
      </c>
      <c r="F39">
        <v>1</v>
      </c>
      <c r="G39" s="69">
        <v>44329</v>
      </c>
      <c r="H39" t="s">
        <v>444</v>
      </c>
      <c r="I39" t="s">
        <v>469</v>
      </c>
      <c r="J39" t="s">
        <v>31</v>
      </c>
      <c r="K39" t="s">
        <v>451</v>
      </c>
      <c r="L39" t="s">
        <v>454</v>
      </c>
      <c r="M39" t="s">
        <v>448</v>
      </c>
      <c r="N39" t="s">
        <v>386</v>
      </c>
      <c r="O39" t="s">
        <v>449</v>
      </c>
      <c r="P39" s="69">
        <v>44330</v>
      </c>
      <c r="Q39" s="69">
        <v>44545</v>
      </c>
      <c r="R39" t="s">
        <v>117</v>
      </c>
      <c r="S39" t="s">
        <v>54</v>
      </c>
      <c r="T39" t="s">
        <v>54</v>
      </c>
    </row>
    <row r="40" spans="1:21" x14ac:dyDescent="0.25">
      <c r="A40" t="s">
        <v>51</v>
      </c>
      <c r="B40" t="s">
        <v>62</v>
      </c>
      <c r="C40" t="s">
        <v>459</v>
      </c>
      <c r="D40" t="s">
        <v>52</v>
      </c>
      <c r="E40" t="s">
        <v>458</v>
      </c>
      <c r="F40">
        <v>1</v>
      </c>
      <c r="G40" s="69">
        <v>44319</v>
      </c>
      <c r="H40" t="s">
        <v>444</v>
      </c>
      <c r="I40" t="s">
        <v>460</v>
      </c>
      <c r="J40" t="s">
        <v>31</v>
      </c>
      <c r="K40" t="s">
        <v>461</v>
      </c>
      <c r="L40" t="s">
        <v>464</v>
      </c>
      <c r="M40" t="s">
        <v>463</v>
      </c>
      <c r="N40" t="s">
        <v>386</v>
      </c>
      <c r="O40" t="s">
        <v>467</v>
      </c>
      <c r="P40" s="69">
        <v>44348</v>
      </c>
      <c r="Q40" s="69">
        <v>44545</v>
      </c>
      <c r="R40" t="s">
        <v>294</v>
      </c>
      <c r="S40" t="s">
        <v>54</v>
      </c>
      <c r="T40" t="s">
        <v>54</v>
      </c>
      <c r="U40" t="s">
        <v>294</v>
      </c>
    </row>
    <row r="41" spans="1:21" x14ac:dyDescent="0.25">
      <c r="A41" t="s">
        <v>51</v>
      </c>
      <c r="B41" t="s">
        <v>62</v>
      </c>
      <c r="C41" t="s">
        <v>459</v>
      </c>
      <c r="D41" t="s">
        <v>52</v>
      </c>
      <c r="E41" t="s">
        <v>458</v>
      </c>
      <c r="F41">
        <v>1</v>
      </c>
      <c r="G41" s="69">
        <v>44319</v>
      </c>
      <c r="H41" t="s">
        <v>444</v>
      </c>
      <c r="I41" t="s">
        <v>460</v>
      </c>
      <c r="J41" t="s">
        <v>31</v>
      </c>
      <c r="K41" t="s">
        <v>462</v>
      </c>
      <c r="L41" t="s">
        <v>465</v>
      </c>
      <c r="M41" t="s">
        <v>466</v>
      </c>
      <c r="N41" t="s">
        <v>386</v>
      </c>
      <c r="O41" t="s">
        <v>468</v>
      </c>
      <c r="P41" s="69">
        <v>44348</v>
      </c>
      <c r="Q41" s="69">
        <v>44530</v>
      </c>
      <c r="R41" t="s">
        <v>294</v>
      </c>
      <c r="S41" t="s">
        <v>54</v>
      </c>
      <c r="T41" t="s">
        <v>54</v>
      </c>
    </row>
    <row r="42" spans="1:21" x14ac:dyDescent="0.25">
      <c r="A42" t="s">
        <v>51</v>
      </c>
      <c r="B42" t="s">
        <v>75</v>
      </c>
      <c r="C42" t="s">
        <v>484</v>
      </c>
      <c r="D42" t="s">
        <v>52</v>
      </c>
      <c r="E42" t="s">
        <v>483</v>
      </c>
      <c r="F42">
        <v>1</v>
      </c>
      <c r="G42" s="69">
        <v>44327</v>
      </c>
      <c r="H42" t="s">
        <v>489</v>
      </c>
      <c r="I42" t="s">
        <v>485</v>
      </c>
      <c r="J42" t="s">
        <v>31</v>
      </c>
      <c r="K42" t="s">
        <v>486</v>
      </c>
      <c r="L42" t="s">
        <v>490</v>
      </c>
      <c r="M42" t="s">
        <v>493</v>
      </c>
      <c r="N42" t="s">
        <v>386</v>
      </c>
      <c r="O42" t="s">
        <v>496</v>
      </c>
      <c r="P42" s="69">
        <v>44344</v>
      </c>
      <c r="Q42" s="69">
        <v>44389</v>
      </c>
      <c r="R42" t="s">
        <v>117</v>
      </c>
      <c r="S42" t="s">
        <v>54</v>
      </c>
      <c r="T42" t="s">
        <v>54</v>
      </c>
      <c r="U42" t="s">
        <v>294</v>
      </c>
    </row>
    <row r="43" spans="1:21" x14ac:dyDescent="0.25">
      <c r="A43" t="s">
        <v>51</v>
      </c>
      <c r="B43" t="s">
        <v>75</v>
      </c>
      <c r="C43" t="s">
        <v>484</v>
      </c>
      <c r="D43" t="s">
        <v>52</v>
      </c>
      <c r="E43" t="s">
        <v>483</v>
      </c>
      <c r="F43">
        <v>1</v>
      </c>
      <c r="G43" s="69">
        <v>44327</v>
      </c>
      <c r="H43" t="s">
        <v>489</v>
      </c>
      <c r="I43" t="s">
        <v>485</v>
      </c>
      <c r="J43" t="s">
        <v>31</v>
      </c>
      <c r="K43" t="s">
        <v>487</v>
      </c>
      <c r="L43" t="s">
        <v>491</v>
      </c>
      <c r="M43" t="s">
        <v>494</v>
      </c>
      <c r="N43" t="s">
        <v>386</v>
      </c>
      <c r="O43" t="s">
        <v>497</v>
      </c>
      <c r="P43" s="69">
        <v>44344</v>
      </c>
      <c r="Q43" s="69">
        <v>44389</v>
      </c>
      <c r="R43" t="s">
        <v>117</v>
      </c>
      <c r="S43" t="s">
        <v>54</v>
      </c>
      <c r="T43" t="s">
        <v>54</v>
      </c>
    </row>
    <row r="44" spans="1:21" x14ac:dyDescent="0.25">
      <c r="A44" t="s">
        <v>51</v>
      </c>
      <c r="B44" t="s">
        <v>75</v>
      </c>
      <c r="C44" t="s">
        <v>484</v>
      </c>
      <c r="D44" t="s">
        <v>52</v>
      </c>
      <c r="E44" t="s">
        <v>483</v>
      </c>
      <c r="F44">
        <v>1</v>
      </c>
      <c r="G44" s="69">
        <v>44327</v>
      </c>
      <c r="H44" t="s">
        <v>489</v>
      </c>
      <c r="I44" t="s">
        <v>485</v>
      </c>
      <c r="J44" t="s">
        <v>31</v>
      </c>
      <c r="K44" t="s">
        <v>488</v>
      </c>
      <c r="L44" t="s">
        <v>492</v>
      </c>
      <c r="M44" t="s">
        <v>495</v>
      </c>
      <c r="N44" t="s">
        <v>386</v>
      </c>
      <c r="O44" t="s">
        <v>498</v>
      </c>
      <c r="P44" s="69">
        <v>44404</v>
      </c>
      <c r="Q44" s="69">
        <v>44499</v>
      </c>
      <c r="R44" t="s">
        <v>117</v>
      </c>
      <c r="S44" t="s">
        <v>54</v>
      </c>
      <c r="T44" t="s">
        <v>54</v>
      </c>
    </row>
  </sheetData>
  <autoFilter ref="A1:U44" xr:uid="{C10FD403-75E7-4EF4-BD54-45538CD498D8}"/>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opLeftCell="D14" zoomScale="62" zoomScaleNormal="62" workbookViewId="0">
      <selection activeCell="S10" sqref="S10"/>
    </sheetView>
  </sheetViews>
  <sheetFormatPr baseColWidth="10" defaultColWidth="11.42578125" defaultRowHeight="28.5" customHeight="1" x14ac:dyDescent="0.25"/>
  <cols>
    <col min="1" max="2" width="9.5703125" style="4" customWidth="1"/>
    <col min="3" max="3" width="16.28515625" style="4" customWidth="1"/>
    <col min="4" max="5" width="6.28515625" style="4" customWidth="1"/>
    <col min="6" max="6" width="9.5703125" style="4" customWidth="1"/>
    <col min="7" max="7" width="14.28515625" style="6" customWidth="1"/>
    <col min="8" max="8" width="45.140625" style="4" customWidth="1"/>
    <col min="9" max="9" width="13.140625" style="4" customWidth="1"/>
    <col min="10" max="10" width="33.7109375" style="4" customWidth="1"/>
    <col min="11" max="12" width="16.42578125" style="4" customWidth="1"/>
    <col min="13" max="13" width="6.140625" style="4" customWidth="1"/>
    <col min="14" max="15" width="19.28515625" style="4" customWidth="1"/>
    <col min="16" max="16" width="13" style="4" customWidth="1"/>
    <col min="17" max="17" width="12" style="4" customWidth="1"/>
    <col min="18" max="19" width="14.28515625" style="4" customWidth="1"/>
    <col min="20" max="26" width="2" style="4" customWidth="1"/>
    <col min="27" max="16384" width="11.42578125" style="1"/>
  </cols>
  <sheetData>
    <row r="1" spans="1:26" ht="36" customHeight="1" x14ac:dyDescent="0.25">
      <c r="A1" s="167"/>
      <c r="B1" s="168"/>
      <c r="C1" s="7" t="s">
        <v>10</v>
      </c>
      <c r="D1" s="196" t="s">
        <v>42</v>
      </c>
      <c r="E1" s="217"/>
      <c r="F1" s="217"/>
      <c r="G1" s="217"/>
      <c r="H1" s="217"/>
      <c r="I1" s="217"/>
      <c r="J1" s="217"/>
      <c r="K1" s="217"/>
      <c r="L1" s="217"/>
      <c r="M1" s="217"/>
      <c r="N1" s="217"/>
      <c r="O1" s="217"/>
      <c r="P1" s="217"/>
      <c r="Q1" s="217"/>
      <c r="R1" s="217"/>
      <c r="S1" s="217"/>
      <c r="T1" s="217"/>
      <c r="U1" s="217"/>
      <c r="V1" s="217"/>
      <c r="W1" s="217"/>
      <c r="X1" s="217"/>
      <c r="Y1" s="217"/>
      <c r="Z1" s="197"/>
    </row>
    <row r="2" spans="1:26" ht="41.25" customHeight="1" x14ac:dyDescent="0.25">
      <c r="A2" s="169"/>
      <c r="B2" s="170"/>
      <c r="C2" s="7" t="s">
        <v>0</v>
      </c>
      <c r="D2" s="196" t="s">
        <v>36</v>
      </c>
      <c r="E2" s="217"/>
      <c r="F2" s="217"/>
      <c r="G2" s="217"/>
      <c r="H2" s="217"/>
      <c r="I2" s="217"/>
      <c r="J2" s="217"/>
      <c r="K2" s="217"/>
      <c r="L2" s="217"/>
      <c r="M2" s="217"/>
      <c r="N2" s="217"/>
      <c r="O2" s="217"/>
      <c r="P2" s="217"/>
      <c r="Q2" s="217"/>
      <c r="R2" s="217"/>
      <c r="S2" s="197"/>
      <c r="T2" s="8" t="s">
        <v>1</v>
      </c>
      <c r="U2" s="230" t="s">
        <v>2</v>
      </c>
      <c r="V2" s="230"/>
      <c r="W2" s="230"/>
      <c r="X2" s="230"/>
      <c r="Y2" s="9" t="s">
        <v>3</v>
      </c>
      <c r="Z2" s="10">
        <v>2</v>
      </c>
    </row>
    <row r="3" spans="1:26" s="2" customFormat="1" ht="16.5" customHeight="1" x14ac:dyDescent="0.25">
      <c r="A3" s="177" t="s">
        <v>127</v>
      </c>
      <c r="B3" s="177"/>
      <c r="C3" s="177"/>
      <c r="D3" s="177"/>
      <c r="E3" s="177"/>
      <c r="F3" s="177"/>
      <c r="G3" s="177"/>
      <c r="H3" s="177"/>
      <c r="I3" s="177"/>
      <c r="J3" s="177"/>
      <c r="K3" s="177"/>
      <c r="L3" s="177"/>
      <c r="M3" s="177"/>
      <c r="N3" s="177"/>
      <c r="O3" s="177"/>
      <c r="P3" s="177"/>
      <c r="Q3" s="177"/>
      <c r="R3" s="177"/>
      <c r="S3" s="178"/>
      <c r="T3" s="231" t="s">
        <v>126</v>
      </c>
      <c r="U3" s="232"/>
      <c r="V3" s="232"/>
      <c r="W3" s="232"/>
      <c r="X3" s="232"/>
      <c r="Y3" s="232"/>
      <c r="Z3" s="233"/>
    </row>
    <row r="4" spans="1:26" s="2" customFormat="1" ht="16.5" customHeight="1" x14ac:dyDescent="0.25">
      <c r="A4" s="220"/>
      <c r="B4" s="220"/>
      <c r="C4" s="220"/>
      <c r="D4" s="220"/>
      <c r="E4" s="220"/>
      <c r="F4" s="220"/>
      <c r="G4" s="220"/>
      <c r="H4" s="220"/>
      <c r="I4" s="220"/>
      <c r="J4" s="220"/>
      <c r="K4" s="220"/>
      <c r="L4" s="220"/>
      <c r="M4" s="220"/>
      <c r="N4" s="220"/>
      <c r="O4" s="220"/>
      <c r="P4" s="220"/>
      <c r="Q4" s="220"/>
      <c r="R4" s="220"/>
      <c r="S4" s="180"/>
      <c r="T4" s="222" t="s">
        <v>4</v>
      </c>
      <c r="U4" s="223"/>
      <c r="V4" s="186" t="s">
        <v>5</v>
      </c>
      <c r="W4" s="226"/>
      <c r="X4" s="226"/>
      <c r="Y4" s="186" t="s">
        <v>6</v>
      </c>
      <c r="Z4" s="223"/>
    </row>
    <row r="5" spans="1:26" s="2" customFormat="1" ht="16.5" customHeight="1" x14ac:dyDescent="0.25">
      <c r="A5" s="220"/>
      <c r="B5" s="220"/>
      <c r="C5" s="220"/>
      <c r="D5" s="220"/>
      <c r="E5" s="220"/>
      <c r="F5" s="220"/>
      <c r="G5" s="220"/>
      <c r="H5" s="220"/>
      <c r="I5" s="220"/>
      <c r="J5" s="220"/>
      <c r="K5" s="220"/>
      <c r="L5" s="220"/>
      <c r="M5" s="220"/>
      <c r="N5" s="220"/>
      <c r="O5" s="220"/>
      <c r="P5" s="220"/>
      <c r="Q5" s="220"/>
      <c r="R5" s="220"/>
      <c r="S5" s="180"/>
      <c r="T5" s="222" t="s">
        <v>401</v>
      </c>
      <c r="U5" s="223"/>
      <c r="V5" s="186" t="s">
        <v>401</v>
      </c>
      <c r="W5" s="226"/>
      <c r="X5" s="226"/>
      <c r="Y5" s="234" t="s">
        <v>7</v>
      </c>
      <c r="Z5" s="235"/>
    </row>
    <row r="6" spans="1:26" s="2" customFormat="1" ht="16.5" customHeight="1" thickBot="1" x14ac:dyDescent="0.3">
      <c r="A6" s="220"/>
      <c r="B6" s="220"/>
      <c r="C6" s="220"/>
      <c r="D6" s="220"/>
      <c r="E6" s="220"/>
      <c r="F6" s="220"/>
      <c r="G6" s="220"/>
      <c r="H6" s="220"/>
      <c r="I6" s="220"/>
      <c r="J6" s="220"/>
      <c r="K6" s="220"/>
      <c r="L6" s="220"/>
      <c r="M6" s="220"/>
      <c r="N6" s="220"/>
      <c r="O6" s="220"/>
      <c r="P6" s="220"/>
      <c r="Q6" s="220"/>
      <c r="R6" s="220"/>
      <c r="S6" s="180"/>
      <c r="T6" s="224"/>
      <c r="U6" s="225"/>
      <c r="V6" s="227"/>
      <c r="W6" s="228"/>
      <c r="X6" s="228"/>
      <c r="Y6" s="191"/>
      <c r="Z6" s="193"/>
    </row>
    <row r="7" spans="1:26" s="3" customFormat="1" ht="50.25" customHeight="1" x14ac:dyDescent="0.25">
      <c r="A7" s="164" t="s">
        <v>8</v>
      </c>
      <c r="B7" s="164" t="s">
        <v>10</v>
      </c>
      <c r="C7" s="164" t="s">
        <v>12</v>
      </c>
      <c r="D7" s="164" t="s">
        <v>14</v>
      </c>
      <c r="E7" s="164" t="s">
        <v>40</v>
      </c>
      <c r="F7" s="164" t="s">
        <v>41</v>
      </c>
      <c r="G7" s="164" t="s">
        <v>16</v>
      </c>
      <c r="H7" s="164" t="s">
        <v>18</v>
      </c>
      <c r="I7" s="164" t="s">
        <v>128</v>
      </c>
      <c r="J7" s="164" t="s">
        <v>47</v>
      </c>
      <c r="K7" s="164" t="s">
        <v>37</v>
      </c>
      <c r="L7" s="164" t="s">
        <v>131</v>
      </c>
      <c r="M7" s="164" t="s">
        <v>38</v>
      </c>
      <c r="N7" s="209" t="s">
        <v>48</v>
      </c>
      <c r="O7" s="221"/>
      <c r="P7" s="209" t="s">
        <v>21</v>
      </c>
      <c r="Q7" s="210"/>
      <c r="R7" s="218" t="s">
        <v>129</v>
      </c>
      <c r="S7" s="213" t="s">
        <v>130</v>
      </c>
      <c r="T7" s="237" t="s">
        <v>22</v>
      </c>
      <c r="U7" s="239" t="s">
        <v>23</v>
      </c>
      <c r="V7" s="243" t="s">
        <v>24</v>
      </c>
      <c r="W7" s="245" t="s">
        <v>46</v>
      </c>
      <c r="X7" s="241" t="s">
        <v>25</v>
      </c>
      <c r="Y7" s="202" t="s">
        <v>49</v>
      </c>
      <c r="Z7" s="204" t="s">
        <v>39</v>
      </c>
    </row>
    <row r="8" spans="1:26" s="3" customFormat="1" ht="29.25" customHeight="1" x14ac:dyDescent="0.25">
      <c r="A8" s="166"/>
      <c r="B8" s="166"/>
      <c r="C8" s="166"/>
      <c r="D8" s="166"/>
      <c r="E8" s="166"/>
      <c r="F8" s="166"/>
      <c r="G8" s="166"/>
      <c r="H8" s="166"/>
      <c r="I8" s="166"/>
      <c r="J8" s="166"/>
      <c r="K8" s="166"/>
      <c r="L8" s="166"/>
      <c r="M8" s="166"/>
      <c r="N8" s="11" t="s">
        <v>50</v>
      </c>
      <c r="O8" s="11" t="s">
        <v>28</v>
      </c>
      <c r="P8" s="36" t="s">
        <v>29</v>
      </c>
      <c r="Q8" s="42" t="s">
        <v>30</v>
      </c>
      <c r="R8" s="219"/>
      <c r="S8" s="214"/>
      <c r="T8" s="238"/>
      <c r="U8" s="240"/>
      <c r="V8" s="244"/>
      <c r="W8" s="246"/>
      <c r="X8" s="242"/>
      <c r="Y8" s="203"/>
      <c r="Z8" s="205"/>
    </row>
    <row r="9" spans="1:26" ht="37.5" customHeight="1" x14ac:dyDescent="0.25">
      <c r="A9" s="12" t="s">
        <v>53</v>
      </c>
      <c r="B9" s="13" t="s">
        <v>132</v>
      </c>
      <c r="C9" s="14" t="s">
        <v>133</v>
      </c>
      <c r="D9" s="15">
        <v>44130</v>
      </c>
      <c r="E9" s="15">
        <v>44124</v>
      </c>
      <c r="F9" s="14" t="s">
        <v>134</v>
      </c>
      <c r="G9" s="13" t="s">
        <v>135</v>
      </c>
      <c r="H9" s="13" t="s">
        <v>136</v>
      </c>
      <c r="I9" s="43" t="s">
        <v>265</v>
      </c>
      <c r="J9" s="13" t="s">
        <v>137</v>
      </c>
      <c r="K9" s="13" t="s">
        <v>138</v>
      </c>
      <c r="L9" s="13" t="s">
        <v>139</v>
      </c>
      <c r="M9" s="44">
        <v>1</v>
      </c>
      <c r="N9" s="12" t="s">
        <v>53</v>
      </c>
      <c r="O9" s="12" t="s">
        <v>140</v>
      </c>
      <c r="P9" s="15">
        <v>44197</v>
      </c>
      <c r="Q9" s="15">
        <v>44377</v>
      </c>
      <c r="R9" s="90" t="s">
        <v>116</v>
      </c>
      <c r="S9" s="61" t="s">
        <v>537</v>
      </c>
      <c r="T9" s="57" t="s">
        <v>402</v>
      </c>
      <c r="U9" s="65" t="s">
        <v>403</v>
      </c>
      <c r="V9" s="59" t="s">
        <v>404</v>
      </c>
      <c r="W9" s="59" t="s">
        <v>52</v>
      </c>
      <c r="X9" s="59" t="s">
        <v>278</v>
      </c>
      <c r="Y9" s="60"/>
      <c r="Z9" s="61"/>
    </row>
    <row r="10" spans="1:26" s="38" customFormat="1" ht="37.5" customHeight="1" x14ac:dyDescent="0.25">
      <c r="A10" s="12" t="s">
        <v>61</v>
      </c>
      <c r="B10" s="21" t="s">
        <v>141</v>
      </c>
      <c r="C10" s="14" t="s">
        <v>142</v>
      </c>
      <c r="D10" s="34">
        <v>44131</v>
      </c>
      <c r="E10" s="15">
        <v>44124</v>
      </c>
      <c r="F10" s="16" t="s">
        <v>143</v>
      </c>
      <c r="G10" s="13" t="s">
        <v>144</v>
      </c>
      <c r="H10" s="21" t="s">
        <v>145</v>
      </c>
      <c r="I10" s="43" t="s">
        <v>266</v>
      </c>
      <c r="J10" s="21" t="s">
        <v>146</v>
      </c>
      <c r="K10" s="21" t="s">
        <v>147</v>
      </c>
      <c r="L10" s="21" t="s">
        <v>148</v>
      </c>
      <c r="M10" s="21">
        <v>1</v>
      </c>
      <c r="N10" s="21" t="s">
        <v>61</v>
      </c>
      <c r="O10" s="21" t="s">
        <v>149</v>
      </c>
      <c r="P10" s="34">
        <v>44138</v>
      </c>
      <c r="Q10" s="34">
        <v>44348</v>
      </c>
      <c r="R10" s="91" t="s">
        <v>535</v>
      </c>
      <c r="S10" s="61" t="s">
        <v>537</v>
      </c>
      <c r="T10" s="57" t="s">
        <v>436</v>
      </c>
      <c r="U10" s="66" t="s">
        <v>405</v>
      </c>
      <c r="V10" s="59" t="s">
        <v>440</v>
      </c>
      <c r="W10" s="59" t="s">
        <v>437</v>
      </c>
      <c r="X10" s="59" t="s">
        <v>278</v>
      </c>
      <c r="Y10" s="60"/>
      <c r="Z10" s="62"/>
    </row>
    <row r="11" spans="1:26" s="38" customFormat="1" ht="37.5" customHeight="1" x14ac:dyDescent="0.25">
      <c r="A11" s="45" t="s">
        <v>150</v>
      </c>
      <c r="B11" s="45" t="s">
        <v>151</v>
      </c>
      <c r="C11" s="14" t="s">
        <v>152</v>
      </c>
      <c r="D11" s="34">
        <v>44132</v>
      </c>
      <c r="E11" s="15">
        <v>44124</v>
      </c>
      <c r="F11" s="52" t="s">
        <v>153</v>
      </c>
      <c r="G11" s="46" t="s">
        <v>154</v>
      </c>
      <c r="H11" s="45" t="s">
        <v>279</v>
      </c>
      <c r="I11" s="43" t="s">
        <v>267</v>
      </c>
      <c r="J11" s="45" t="s">
        <v>155</v>
      </c>
      <c r="K11" s="45" t="s">
        <v>156</v>
      </c>
      <c r="L11" s="45" t="s">
        <v>157</v>
      </c>
      <c r="M11" s="21">
        <v>1</v>
      </c>
      <c r="N11" s="21" t="s">
        <v>280</v>
      </c>
      <c r="O11" s="21" t="s">
        <v>159</v>
      </c>
      <c r="P11" s="34">
        <v>44152</v>
      </c>
      <c r="Q11" s="56">
        <v>44253</v>
      </c>
      <c r="R11" s="90" t="s">
        <v>116</v>
      </c>
      <c r="S11" s="61" t="s">
        <v>537</v>
      </c>
      <c r="T11" s="64" t="s">
        <v>406</v>
      </c>
      <c r="U11" s="65" t="s">
        <v>407</v>
      </c>
      <c r="V11" s="59" t="s">
        <v>408</v>
      </c>
      <c r="W11" s="59" t="s">
        <v>409</v>
      </c>
      <c r="X11" s="59" t="s">
        <v>278</v>
      </c>
      <c r="Y11" s="60"/>
      <c r="Z11" s="62"/>
    </row>
    <row r="12" spans="1:26" s="38" customFormat="1" ht="37.5" customHeight="1" x14ac:dyDescent="0.25">
      <c r="A12" s="45" t="s">
        <v>160</v>
      </c>
      <c r="B12" s="45" t="s">
        <v>161</v>
      </c>
      <c r="C12" s="14" t="s">
        <v>162</v>
      </c>
      <c r="D12" s="34">
        <v>44132</v>
      </c>
      <c r="E12" s="15">
        <v>44124</v>
      </c>
      <c r="F12" s="23" t="s">
        <v>163</v>
      </c>
      <c r="G12" s="46" t="s">
        <v>164</v>
      </c>
      <c r="H12" s="45" t="s">
        <v>165</v>
      </c>
      <c r="I12" s="43" t="s">
        <v>268</v>
      </c>
      <c r="J12" s="45" t="s">
        <v>166</v>
      </c>
      <c r="K12" s="45" t="s">
        <v>167</v>
      </c>
      <c r="L12" s="45" t="s">
        <v>168</v>
      </c>
      <c r="M12" s="21">
        <v>1</v>
      </c>
      <c r="N12" s="21" t="s">
        <v>281</v>
      </c>
      <c r="O12" s="21" t="s">
        <v>169</v>
      </c>
      <c r="P12" s="34">
        <v>44175</v>
      </c>
      <c r="Q12" s="56">
        <v>44265</v>
      </c>
      <c r="R12" s="90" t="s">
        <v>116</v>
      </c>
      <c r="S12" s="61" t="s">
        <v>537</v>
      </c>
      <c r="T12" s="57" t="s">
        <v>410</v>
      </c>
      <c r="U12" s="65" t="s">
        <v>411</v>
      </c>
      <c r="V12" s="59" t="s">
        <v>412</v>
      </c>
      <c r="W12" s="59" t="s">
        <v>52</v>
      </c>
      <c r="X12" s="59" t="s">
        <v>278</v>
      </c>
      <c r="Y12" s="60"/>
      <c r="Z12" s="62"/>
    </row>
    <row r="13" spans="1:26" s="38" customFormat="1" ht="37.5" customHeight="1" x14ac:dyDescent="0.25">
      <c r="A13" s="21" t="s">
        <v>170</v>
      </c>
      <c r="B13" s="21" t="s">
        <v>161</v>
      </c>
      <c r="C13" s="14" t="s">
        <v>171</v>
      </c>
      <c r="D13" s="34">
        <v>44132</v>
      </c>
      <c r="E13" s="15">
        <v>44124</v>
      </c>
      <c r="F13" s="23" t="s">
        <v>172</v>
      </c>
      <c r="G13" s="46" t="s">
        <v>173</v>
      </c>
      <c r="H13" s="21" t="s">
        <v>174</v>
      </c>
      <c r="I13" s="43" t="s">
        <v>175</v>
      </c>
      <c r="J13" s="21" t="s">
        <v>176</v>
      </c>
      <c r="K13" s="21" t="s">
        <v>177</v>
      </c>
      <c r="L13" s="21" t="s">
        <v>178</v>
      </c>
      <c r="M13" s="21">
        <v>1</v>
      </c>
      <c r="N13" s="21" t="s">
        <v>282</v>
      </c>
      <c r="O13" s="21" t="s">
        <v>179</v>
      </c>
      <c r="P13" s="34">
        <v>44175</v>
      </c>
      <c r="Q13" s="47">
        <v>44438</v>
      </c>
      <c r="R13" s="92" t="s">
        <v>536</v>
      </c>
      <c r="S13" s="61" t="s">
        <v>537</v>
      </c>
      <c r="T13" s="57" t="s">
        <v>413</v>
      </c>
      <c r="U13" s="66" t="s">
        <v>405</v>
      </c>
      <c r="V13" s="59" t="s">
        <v>414</v>
      </c>
      <c r="W13" s="59" t="s">
        <v>415</v>
      </c>
      <c r="X13" s="59" t="s">
        <v>278</v>
      </c>
      <c r="Y13" s="60"/>
      <c r="Z13" s="62"/>
    </row>
    <row r="14" spans="1:26" s="38" customFormat="1" ht="37.5" customHeight="1" x14ac:dyDescent="0.25">
      <c r="A14" s="21" t="s">
        <v>160</v>
      </c>
      <c r="B14" s="21" t="s">
        <v>161</v>
      </c>
      <c r="C14" s="14" t="s">
        <v>180</v>
      </c>
      <c r="D14" s="34">
        <v>44132</v>
      </c>
      <c r="E14" s="15">
        <v>44124</v>
      </c>
      <c r="F14" s="23" t="s">
        <v>181</v>
      </c>
      <c r="G14" s="48" t="s">
        <v>182</v>
      </c>
      <c r="H14" s="21" t="s">
        <v>183</v>
      </c>
      <c r="I14" s="49" t="s">
        <v>269</v>
      </c>
      <c r="J14" s="21" t="s">
        <v>184</v>
      </c>
      <c r="K14" s="21" t="s">
        <v>177</v>
      </c>
      <c r="L14" s="21" t="s">
        <v>185</v>
      </c>
      <c r="M14" s="21">
        <v>1</v>
      </c>
      <c r="N14" s="21" t="s">
        <v>186</v>
      </c>
      <c r="O14" s="21" t="s">
        <v>187</v>
      </c>
      <c r="P14" s="34">
        <v>44175</v>
      </c>
      <c r="Q14" s="34">
        <v>44438</v>
      </c>
      <c r="R14" s="92" t="s">
        <v>536</v>
      </c>
      <c r="S14" s="61" t="s">
        <v>537</v>
      </c>
      <c r="T14" s="57" t="s">
        <v>416</v>
      </c>
      <c r="U14" s="66" t="s">
        <v>405</v>
      </c>
      <c r="V14" s="59" t="s">
        <v>417</v>
      </c>
      <c r="W14" s="59" t="s">
        <v>415</v>
      </c>
      <c r="X14" s="59" t="s">
        <v>278</v>
      </c>
      <c r="Y14" s="60"/>
      <c r="Z14" s="62"/>
    </row>
    <row r="15" spans="1:26" s="38" customFormat="1" ht="37.5" customHeight="1" x14ac:dyDescent="0.25">
      <c r="A15" s="21" t="s">
        <v>188</v>
      </c>
      <c r="B15" s="21" t="s">
        <v>189</v>
      </c>
      <c r="C15" s="14" t="s">
        <v>190</v>
      </c>
      <c r="D15" s="34">
        <v>44132</v>
      </c>
      <c r="E15" s="15">
        <v>44124</v>
      </c>
      <c r="F15" s="23" t="s">
        <v>191</v>
      </c>
      <c r="G15" s="46" t="s">
        <v>192</v>
      </c>
      <c r="H15" s="21" t="s">
        <v>193</v>
      </c>
      <c r="I15" s="43" t="s">
        <v>270</v>
      </c>
      <c r="J15" s="21" t="s">
        <v>194</v>
      </c>
      <c r="K15" s="21" t="s">
        <v>195</v>
      </c>
      <c r="L15" s="21" t="s">
        <v>196</v>
      </c>
      <c r="M15" s="21" t="s">
        <v>197</v>
      </c>
      <c r="N15" s="21" t="s">
        <v>61</v>
      </c>
      <c r="O15" s="21" t="s">
        <v>149</v>
      </c>
      <c r="P15" s="34">
        <v>44197</v>
      </c>
      <c r="Q15" s="47">
        <v>44438</v>
      </c>
      <c r="R15" s="92" t="s">
        <v>536</v>
      </c>
      <c r="S15" s="61" t="s">
        <v>537</v>
      </c>
      <c r="T15" s="67" t="s">
        <v>418</v>
      </c>
      <c r="U15" s="68" t="s">
        <v>419</v>
      </c>
      <c r="V15" s="63" t="s">
        <v>420</v>
      </c>
      <c r="W15" s="59" t="s">
        <v>421</v>
      </c>
      <c r="X15" s="59" t="s">
        <v>278</v>
      </c>
      <c r="Y15" s="60"/>
      <c r="Z15" s="62"/>
    </row>
    <row r="16" spans="1:26" s="38" customFormat="1" ht="37.5" customHeight="1" x14ac:dyDescent="0.25">
      <c r="A16" s="12" t="s">
        <v>61</v>
      </c>
      <c r="B16" s="21" t="s">
        <v>141</v>
      </c>
      <c r="C16" s="14" t="s">
        <v>198</v>
      </c>
      <c r="D16" s="34">
        <v>44131</v>
      </c>
      <c r="E16" s="15">
        <v>44124</v>
      </c>
      <c r="F16" s="23" t="s">
        <v>199</v>
      </c>
      <c r="G16" s="46" t="s">
        <v>200</v>
      </c>
      <c r="H16" s="21" t="s">
        <v>201</v>
      </c>
      <c r="I16" s="43" t="s">
        <v>271</v>
      </c>
      <c r="J16" s="21" t="s">
        <v>202</v>
      </c>
      <c r="K16" s="21" t="s">
        <v>203</v>
      </c>
      <c r="L16" s="21" t="s">
        <v>204</v>
      </c>
      <c r="M16" s="21">
        <v>1</v>
      </c>
      <c r="N16" s="21" t="s">
        <v>61</v>
      </c>
      <c r="O16" s="21" t="s">
        <v>149</v>
      </c>
      <c r="P16" s="34">
        <v>44138</v>
      </c>
      <c r="Q16" s="56">
        <v>44195</v>
      </c>
      <c r="R16" s="90" t="s">
        <v>116</v>
      </c>
      <c r="S16" s="61" t="s">
        <v>537</v>
      </c>
      <c r="T16" s="57" t="s">
        <v>422</v>
      </c>
      <c r="U16" s="66" t="s">
        <v>405</v>
      </c>
      <c r="V16" s="57" t="s">
        <v>423</v>
      </c>
      <c r="W16" s="59" t="s">
        <v>52</v>
      </c>
      <c r="X16" s="59" t="s">
        <v>278</v>
      </c>
      <c r="Y16" s="60"/>
      <c r="Z16" s="62"/>
    </row>
    <row r="17" spans="1:26" s="38" customFormat="1" ht="37.5" customHeight="1" x14ac:dyDescent="0.25">
      <c r="A17" s="45" t="s">
        <v>205</v>
      </c>
      <c r="B17" s="45" t="s">
        <v>161</v>
      </c>
      <c r="C17" s="14" t="s">
        <v>206</v>
      </c>
      <c r="D17" s="34">
        <v>44132</v>
      </c>
      <c r="E17" s="15">
        <v>44124</v>
      </c>
      <c r="F17" s="23" t="s">
        <v>207</v>
      </c>
      <c r="G17" s="46" t="s">
        <v>208</v>
      </c>
      <c r="H17" s="45" t="s">
        <v>209</v>
      </c>
      <c r="I17" s="43" t="s">
        <v>272</v>
      </c>
      <c r="J17" s="45" t="s">
        <v>210</v>
      </c>
      <c r="K17" s="45" t="s">
        <v>211</v>
      </c>
      <c r="L17" s="45" t="s">
        <v>212</v>
      </c>
      <c r="M17" s="50">
        <v>1</v>
      </c>
      <c r="N17" s="21" t="s">
        <v>213</v>
      </c>
      <c r="O17" s="21" t="s">
        <v>214</v>
      </c>
      <c r="P17" s="34">
        <v>44175</v>
      </c>
      <c r="Q17" s="34">
        <v>44469</v>
      </c>
      <c r="R17" s="92" t="s">
        <v>536</v>
      </c>
      <c r="S17" s="61" t="s">
        <v>537</v>
      </c>
      <c r="T17" s="57" t="s">
        <v>424</v>
      </c>
      <c r="U17" s="65" t="s">
        <v>405</v>
      </c>
      <c r="V17" s="59" t="s">
        <v>425</v>
      </c>
      <c r="W17" s="59" t="s">
        <v>52</v>
      </c>
      <c r="X17" s="59" t="s">
        <v>278</v>
      </c>
      <c r="Y17" s="60"/>
      <c r="Z17" s="62"/>
    </row>
    <row r="18" spans="1:26" s="38" customFormat="1" ht="37.5" customHeight="1" x14ac:dyDescent="0.25">
      <c r="A18" s="12" t="s">
        <v>61</v>
      </c>
      <c r="B18" s="21" t="s">
        <v>141</v>
      </c>
      <c r="C18" s="14" t="s">
        <v>142</v>
      </c>
      <c r="D18" s="34">
        <v>44131</v>
      </c>
      <c r="E18" s="15">
        <v>44124</v>
      </c>
      <c r="F18" s="16" t="s">
        <v>215</v>
      </c>
      <c r="G18" s="13" t="s">
        <v>216</v>
      </c>
      <c r="H18" s="21" t="s">
        <v>145</v>
      </c>
      <c r="I18" s="43" t="s">
        <v>266</v>
      </c>
      <c r="J18" s="21" t="s">
        <v>217</v>
      </c>
      <c r="K18" s="21" t="s">
        <v>147</v>
      </c>
      <c r="L18" s="21" t="s">
        <v>148</v>
      </c>
      <c r="M18" s="21">
        <v>1</v>
      </c>
      <c r="N18" s="21" t="s">
        <v>61</v>
      </c>
      <c r="O18" s="21" t="s">
        <v>149</v>
      </c>
      <c r="P18" s="34">
        <v>44138</v>
      </c>
      <c r="Q18" s="34">
        <v>44348</v>
      </c>
      <c r="R18" s="90" t="s">
        <v>116</v>
      </c>
      <c r="S18" s="61" t="s">
        <v>537</v>
      </c>
      <c r="T18" s="57" t="s">
        <v>439</v>
      </c>
      <c r="U18" s="66" t="s">
        <v>405</v>
      </c>
      <c r="V18" s="59" t="s">
        <v>440</v>
      </c>
      <c r="W18" s="59" t="s">
        <v>437</v>
      </c>
      <c r="X18" s="59" t="s">
        <v>278</v>
      </c>
      <c r="Y18" s="60"/>
      <c r="Z18" s="62"/>
    </row>
    <row r="19" spans="1:26" s="38" customFormat="1" ht="37.5" customHeight="1" x14ac:dyDescent="0.25">
      <c r="A19" s="12" t="s">
        <v>53</v>
      </c>
      <c r="B19" s="13" t="s">
        <v>218</v>
      </c>
      <c r="C19" s="14" t="s">
        <v>219</v>
      </c>
      <c r="D19" s="34">
        <v>44130</v>
      </c>
      <c r="E19" s="15">
        <v>44124</v>
      </c>
      <c r="F19" s="53" t="s">
        <v>220</v>
      </c>
      <c r="G19" s="45" t="s">
        <v>221</v>
      </c>
      <c r="H19" s="13" t="s">
        <v>222</v>
      </c>
      <c r="I19" s="43" t="s">
        <v>273</v>
      </c>
      <c r="J19" s="54" t="s">
        <v>223</v>
      </c>
      <c r="K19" s="13" t="s">
        <v>224</v>
      </c>
      <c r="L19" s="13" t="s">
        <v>225</v>
      </c>
      <c r="M19" s="50">
        <v>1</v>
      </c>
      <c r="N19" s="21" t="s">
        <v>226</v>
      </c>
      <c r="O19" s="21" t="s">
        <v>227</v>
      </c>
      <c r="P19" s="34">
        <v>44150</v>
      </c>
      <c r="Q19" s="47">
        <v>44469</v>
      </c>
      <c r="R19" s="92" t="s">
        <v>536</v>
      </c>
      <c r="S19" s="61" t="s">
        <v>537</v>
      </c>
      <c r="T19" s="57" t="s">
        <v>438</v>
      </c>
      <c r="U19" s="58" t="s">
        <v>52</v>
      </c>
      <c r="V19" s="59" t="s">
        <v>52</v>
      </c>
      <c r="W19" s="59" t="s">
        <v>427</v>
      </c>
      <c r="X19" s="59" t="s">
        <v>52</v>
      </c>
      <c r="Y19" s="60"/>
      <c r="Z19" s="62"/>
    </row>
    <row r="20" spans="1:26" ht="28.5" customHeight="1" x14ac:dyDescent="0.25">
      <c r="A20" s="21" t="s">
        <v>228</v>
      </c>
      <c r="B20" s="21" t="s">
        <v>151</v>
      </c>
      <c r="C20" s="14" t="s">
        <v>229</v>
      </c>
      <c r="D20" s="34">
        <v>44132</v>
      </c>
      <c r="E20" s="15">
        <v>44124</v>
      </c>
      <c r="F20" s="23" t="s">
        <v>230</v>
      </c>
      <c r="G20" s="21" t="s">
        <v>231</v>
      </c>
      <c r="H20" s="21" t="s">
        <v>232</v>
      </c>
      <c r="I20" s="49" t="s">
        <v>274</v>
      </c>
      <c r="J20" s="21" t="s">
        <v>233</v>
      </c>
      <c r="K20" s="21" t="s">
        <v>234</v>
      </c>
      <c r="L20" s="21" t="s">
        <v>235</v>
      </c>
      <c r="M20" s="21">
        <v>1</v>
      </c>
      <c r="N20" s="21" t="s">
        <v>51</v>
      </c>
      <c r="O20" s="21" t="s">
        <v>236</v>
      </c>
      <c r="P20" s="34">
        <v>44150</v>
      </c>
      <c r="Q20" s="47">
        <v>44469</v>
      </c>
      <c r="R20" s="92" t="s">
        <v>536</v>
      </c>
      <c r="S20" s="61" t="s">
        <v>537</v>
      </c>
      <c r="T20" s="57" t="s">
        <v>426</v>
      </c>
      <c r="U20" s="58" t="s">
        <v>52</v>
      </c>
      <c r="V20" s="59" t="s">
        <v>52</v>
      </c>
      <c r="W20" s="59" t="s">
        <v>427</v>
      </c>
      <c r="X20" s="59" t="s">
        <v>52</v>
      </c>
      <c r="Y20" s="60"/>
      <c r="Z20" s="62"/>
    </row>
    <row r="21" spans="1:26" ht="83.25" customHeight="1" x14ac:dyDescent="0.25">
      <c r="A21" s="21" t="s">
        <v>228</v>
      </c>
      <c r="B21" s="21" t="s">
        <v>151</v>
      </c>
      <c r="C21" s="14" t="s">
        <v>237</v>
      </c>
      <c r="D21" s="34">
        <v>44132</v>
      </c>
      <c r="E21" s="15">
        <v>44124</v>
      </c>
      <c r="F21" s="23" t="s">
        <v>238</v>
      </c>
      <c r="G21" s="21" t="s">
        <v>239</v>
      </c>
      <c r="H21" s="21" t="s">
        <v>240</v>
      </c>
      <c r="I21" s="43" t="s">
        <v>275</v>
      </c>
      <c r="J21" s="54" t="s">
        <v>241</v>
      </c>
      <c r="K21" s="21" t="s">
        <v>242</v>
      </c>
      <c r="L21" s="21" t="s">
        <v>243</v>
      </c>
      <c r="M21" s="21">
        <v>1</v>
      </c>
      <c r="N21" s="21" t="s">
        <v>280</v>
      </c>
      <c r="O21" s="21" t="s">
        <v>283</v>
      </c>
      <c r="P21" s="34">
        <v>44197</v>
      </c>
      <c r="Q21" s="34">
        <v>44469</v>
      </c>
      <c r="R21" s="92" t="s">
        <v>536</v>
      </c>
      <c r="S21" s="61" t="s">
        <v>537</v>
      </c>
      <c r="T21" s="57" t="s">
        <v>428</v>
      </c>
      <c r="U21" s="58" t="s">
        <v>52</v>
      </c>
      <c r="V21" s="59" t="s">
        <v>52</v>
      </c>
      <c r="W21" s="59" t="s">
        <v>427</v>
      </c>
      <c r="X21" s="59" t="s">
        <v>52</v>
      </c>
      <c r="Y21" s="60"/>
      <c r="Z21" s="62"/>
    </row>
    <row r="22" spans="1:26" ht="28.5" customHeight="1" x14ac:dyDescent="0.25">
      <c r="A22" s="21" t="s">
        <v>228</v>
      </c>
      <c r="B22" s="21" t="s">
        <v>151</v>
      </c>
      <c r="C22" s="14" t="s">
        <v>244</v>
      </c>
      <c r="D22" s="34">
        <v>44132</v>
      </c>
      <c r="E22" s="15">
        <v>44124</v>
      </c>
      <c r="F22" s="23" t="s">
        <v>245</v>
      </c>
      <c r="G22" s="21" t="s">
        <v>246</v>
      </c>
      <c r="H22" s="21" t="s">
        <v>247</v>
      </c>
      <c r="I22" s="43" t="s">
        <v>276</v>
      </c>
      <c r="J22" s="55" t="s">
        <v>248</v>
      </c>
      <c r="K22" s="21" t="s">
        <v>249</v>
      </c>
      <c r="L22" s="21" t="s">
        <v>250</v>
      </c>
      <c r="M22" s="21" t="s">
        <v>251</v>
      </c>
      <c r="N22" s="21" t="s">
        <v>280</v>
      </c>
      <c r="O22" s="21" t="s">
        <v>252</v>
      </c>
      <c r="P22" s="34">
        <v>44197</v>
      </c>
      <c r="Q22" s="47">
        <v>44469</v>
      </c>
      <c r="R22" s="92" t="s">
        <v>536</v>
      </c>
      <c r="S22" s="61" t="s">
        <v>537</v>
      </c>
      <c r="T22" s="64" t="s">
        <v>429</v>
      </c>
      <c r="U22" s="65" t="s">
        <v>430</v>
      </c>
      <c r="V22" s="59" t="s">
        <v>431</v>
      </c>
      <c r="W22" s="59" t="s">
        <v>52</v>
      </c>
      <c r="X22" s="59" t="s">
        <v>278</v>
      </c>
      <c r="Y22" s="60"/>
      <c r="Z22" s="61"/>
    </row>
    <row r="23" spans="1:26" ht="28.5" customHeight="1" x14ac:dyDescent="0.25">
      <c r="A23" s="21" t="s">
        <v>228</v>
      </c>
      <c r="B23" s="21" t="s">
        <v>151</v>
      </c>
      <c r="C23" s="14" t="s">
        <v>253</v>
      </c>
      <c r="D23" s="34">
        <v>44132</v>
      </c>
      <c r="E23" s="15">
        <v>44124</v>
      </c>
      <c r="F23" s="23" t="s">
        <v>254</v>
      </c>
      <c r="G23" s="21" t="s">
        <v>255</v>
      </c>
      <c r="H23" s="21" t="s">
        <v>256</v>
      </c>
      <c r="I23" s="43" t="s">
        <v>277</v>
      </c>
      <c r="J23" s="55" t="s">
        <v>257</v>
      </c>
      <c r="K23" s="21" t="s">
        <v>258</v>
      </c>
      <c r="L23" s="21" t="s">
        <v>259</v>
      </c>
      <c r="M23" s="21">
        <v>1</v>
      </c>
      <c r="N23" s="21" t="s">
        <v>158</v>
      </c>
      <c r="O23" s="21" t="s">
        <v>252</v>
      </c>
      <c r="P23" s="34">
        <v>44134</v>
      </c>
      <c r="Q23" s="47">
        <v>44469</v>
      </c>
      <c r="R23" s="92" t="s">
        <v>536</v>
      </c>
      <c r="S23" s="61" t="s">
        <v>537</v>
      </c>
      <c r="T23" s="64" t="s">
        <v>432</v>
      </c>
      <c r="U23" s="65" t="s">
        <v>407</v>
      </c>
      <c r="V23" s="59" t="s">
        <v>433</v>
      </c>
      <c r="W23" s="59" t="s">
        <v>409</v>
      </c>
      <c r="X23" s="59" t="s">
        <v>278</v>
      </c>
      <c r="Y23" s="60"/>
      <c r="Z23" s="61"/>
    </row>
    <row r="24" spans="1:26" ht="28.5" customHeight="1" x14ac:dyDescent="0.25">
      <c r="A24" s="21" t="s">
        <v>228</v>
      </c>
      <c r="B24" s="21" t="s">
        <v>151</v>
      </c>
      <c r="C24" s="14" t="s">
        <v>260</v>
      </c>
      <c r="D24" s="34">
        <v>44132</v>
      </c>
      <c r="E24" s="15">
        <v>44124</v>
      </c>
      <c r="F24" s="23" t="s">
        <v>261</v>
      </c>
      <c r="G24" s="21" t="s">
        <v>262</v>
      </c>
      <c r="H24" s="21" t="s">
        <v>263</v>
      </c>
      <c r="I24" s="51" t="s">
        <v>264</v>
      </c>
      <c r="J24" s="55" t="s">
        <v>284</v>
      </c>
      <c r="K24" s="21" t="s">
        <v>258</v>
      </c>
      <c r="L24" s="21" t="s">
        <v>259</v>
      </c>
      <c r="M24" s="21">
        <v>1</v>
      </c>
      <c r="N24" s="21" t="s">
        <v>158</v>
      </c>
      <c r="O24" s="21" t="s">
        <v>252</v>
      </c>
      <c r="P24" s="34">
        <v>44152</v>
      </c>
      <c r="Q24" s="56">
        <v>44253</v>
      </c>
      <c r="R24" s="90" t="s">
        <v>116</v>
      </c>
      <c r="S24" s="61" t="s">
        <v>537</v>
      </c>
      <c r="T24" s="64" t="s">
        <v>434</v>
      </c>
      <c r="U24" s="65" t="s">
        <v>407</v>
      </c>
      <c r="V24" s="59" t="s">
        <v>435</v>
      </c>
      <c r="W24" s="59" t="s">
        <v>409</v>
      </c>
      <c r="X24" s="59" t="s">
        <v>278</v>
      </c>
      <c r="Y24" s="60"/>
      <c r="Z24" s="61"/>
    </row>
    <row r="25" spans="1:26" ht="28.5" customHeight="1" x14ac:dyDescent="0.25">
      <c r="A25" s="21"/>
      <c r="B25" s="21"/>
      <c r="C25" s="21"/>
      <c r="D25" s="21"/>
      <c r="E25" s="21"/>
      <c r="F25" s="21"/>
      <c r="G25" s="23"/>
      <c r="H25" s="21"/>
      <c r="I25" s="13"/>
      <c r="J25" s="21"/>
      <c r="K25" s="23"/>
      <c r="L25" s="23"/>
      <c r="M25" s="21"/>
      <c r="N25" s="21"/>
      <c r="O25" s="21"/>
      <c r="P25" s="21"/>
      <c r="Q25" s="21"/>
      <c r="R25" s="41"/>
      <c r="S25" s="22"/>
      <c r="T25" s="24"/>
      <c r="U25" s="25"/>
      <c r="V25" s="26"/>
      <c r="W25" s="19"/>
      <c r="X25" s="19"/>
      <c r="Y25" s="20"/>
      <c r="Z25" s="22"/>
    </row>
    <row r="26" spans="1:26" ht="28.5" customHeight="1" x14ac:dyDescent="0.25">
      <c r="A26" s="21"/>
      <c r="B26" s="21"/>
      <c r="C26" s="21"/>
      <c r="D26" s="21"/>
      <c r="E26" s="21"/>
      <c r="F26" s="21"/>
      <c r="G26" s="23"/>
      <c r="H26" s="21"/>
      <c r="I26" s="13"/>
      <c r="J26" s="21"/>
      <c r="K26" s="23"/>
      <c r="L26" s="23"/>
      <c r="M26" s="21"/>
      <c r="N26" s="21"/>
      <c r="O26" s="21"/>
      <c r="P26" s="21"/>
      <c r="Q26" s="21"/>
      <c r="R26" s="41"/>
      <c r="S26" s="22"/>
      <c r="T26" s="17"/>
      <c r="U26" s="18"/>
      <c r="V26" s="26"/>
      <c r="W26" s="19"/>
      <c r="X26" s="19"/>
      <c r="Y26" s="20"/>
      <c r="Z26" s="22"/>
    </row>
    <row r="28" spans="1:26" ht="28.5" customHeight="1" x14ac:dyDescent="0.25">
      <c r="A28" s="27"/>
      <c r="B28" s="27"/>
      <c r="C28" s="27"/>
      <c r="D28" s="27"/>
      <c r="E28" s="27"/>
      <c r="F28" s="27"/>
      <c r="G28" s="28"/>
    </row>
    <row r="29" spans="1:26" ht="28.5" customHeight="1" x14ac:dyDescent="0.25">
      <c r="A29" s="236" t="s">
        <v>32</v>
      </c>
      <c r="B29" s="236"/>
      <c r="C29" s="236"/>
      <c r="D29" s="236"/>
      <c r="E29" s="236"/>
      <c r="F29" s="236"/>
      <c r="G29" s="236"/>
    </row>
    <row r="30" spans="1:26" ht="28.5" customHeight="1" x14ac:dyDescent="0.25">
      <c r="A30" s="29" t="s">
        <v>43</v>
      </c>
      <c r="B30" s="37" t="s">
        <v>33</v>
      </c>
      <c r="C30" s="206" t="s">
        <v>44</v>
      </c>
      <c r="D30" s="208"/>
      <c r="E30" s="30" t="s">
        <v>34</v>
      </c>
      <c r="F30" s="30" t="s">
        <v>121</v>
      </c>
      <c r="G30" s="29" t="s">
        <v>35</v>
      </c>
    </row>
    <row r="31" spans="1:26" ht="30" customHeight="1" x14ac:dyDescent="0.25">
      <c r="A31" s="31" t="s">
        <v>120</v>
      </c>
      <c r="B31" s="40">
        <v>44139</v>
      </c>
      <c r="C31" s="196" t="s">
        <v>125</v>
      </c>
      <c r="D31" s="229"/>
      <c r="E31" s="39" t="s">
        <v>122</v>
      </c>
      <c r="F31" s="5" t="s">
        <v>123</v>
      </c>
      <c r="G31" s="12" t="s">
        <v>124</v>
      </c>
    </row>
    <row r="32" spans="1:26" ht="28.5" customHeight="1" x14ac:dyDescent="0.25">
      <c r="A32" s="31"/>
      <c r="B32" s="31"/>
      <c r="C32" s="196"/>
      <c r="D32" s="229"/>
      <c r="E32" s="32"/>
      <c r="F32" s="33"/>
      <c r="G32" s="31"/>
    </row>
    <row r="33" spans="1:7" ht="28.5" customHeight="1" x14ac:dyDescent="0.25">
      <c r="A33" s="31"/>
      <c r="B33" s="31"/>
      <c r="C33" s="196"/>
      <c r="D33" s="229"/>
      <c r="E33" s="32"/>
      <c r="F33" s="33"/>
      <c r="G33" s="31"/>
    </row>
    <row r="34" spans="1:7" ht="28.5" customHeight="1" x14ac:dyDescent="0.25">
      <c r="A34" s="31"/>
      <c r="B34" s="31"/>
      <c r="C34" s="196"/>
      <c r="D34" s="229"/>
      <c r="E34" s="32"/>
      <c r="F34" s="33"/>
      <c r="G34" s="31"/>
    </row>
    <row r="35" spans="1:7" ht="28.5" customHeight="1" x14ac:dyDescent="0.25">
      <c r="A35" s="31"/>
      <c r="B35" s="31"/>
      <c r="C35" s="196"/>
      <c r="D35" s="229"/>
      <c r="E35" s="32"/>
      <c r="F35" s="33"/>
      <c r="G35" s="31"/>
    </row>
    <row r="36" spans="1:7" ht="28.5" customHeight="1" x14ac:dyDescent="0.25">
      <c r="A36" s="31"/>
      <c r="B36" s="31"/>
      <c r="C36" s="196"/>
      <c r="D36" s="229"/>
      <c r="E36" s="32"/>
      <c r="F36" s="33"/>
      <c r="G36" s="31"/>
    </row>
  </sheetData>
  <autoFilter ref="A8:Z24" xr:uid="{9D2D7F6C-7D0F-4118-A14B-818C80AA4ED5}"/>
  <mergeCells count="44">
    <mergeCell ref="C35:D35"/>
    <mergeCell ref="T7:T8"/>
    <mergeCell ref="U7:U8"/>
    <mergeCell ref="F7:F8"/>
    <mergeCell ref="Y7:Y8"/>
    <mergeCell ref="X7:X8"/>
    <mergeCell ref="D7:D8"/>
    <mergeCell ref="E7:E8"/>
    <mergeCell ref="H7:H8"/>
    <mergeCell ref="I7:I8"/>
    <mergeCell ref="C34:D34"/>
    <mergeCell ref="V7:V8"/>
    <mergeCell ref="W7:W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s>
  <dataValidations count="7">
    <dataValidation type="list" allowBlank="1" showInputMessage="1" showErrorMessage="1" sqref="T21:W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3" r:id="rId2" xr:uid="{E6360E60-1E6C-4C28-91F4-328FC7BA3685}"/>
    <hyperlink ref="U24" r:id="rId3" xr:uid="{51EC6B58-74C2-4B1E-970D-23338E28A817}"/>
    <hyperlink ref="U9" r:id="rId4" xr:uid="{C89E8500-97FA-40C1-B157-43414C83FC81}"/>
    <hyperlink ref="U12" r:id="rId5" xr:uid="{BB527458-D247-4639-98E5-35E65F97CF5B}"/>
    <hyperlink ref="U16" r:id="rId6" xr:uid="{EE38A236-5F0C-454E-9C73-1773D0F3FAEF}"/>
    <hyperlink ref="U17" r:id="rId7" xr:uid="{E4FB444A-B567-4C54-9CE1-7027EB34EA40}"/>
    <hyperlink ref="U14" r:id="rId8" xr:uid="{321E9899-7B88-4C73-A137-942FD9F4B7FE}"/>
    <hyperlink ref="U13" r:id="rId9" xr:uid="{1B976FC6-30D0-42AC-B683-3C887E59F8FE}"/>
    <hyperlink ref="U10" r:id="rId10" xr:uid="{215F57E6-5B67-40B4-83FA-3F297A988970}"/>
    <hyperlink ref="U18" r:id="rId11" xr:uid="{9242F498-2D46-49EC-A2D4-E9DF425F75B7}"/>
  </hyperlinks>
  <pageMargins left="0.70866141732283472" right="0.70866141732283472" top="0.74803149606299213" bottom="0.74803149606299213" header="0.31496062992125984" footer="0.31496062992125984"/>
  <pageSetup orientation="portrait" r:id="rId12"/>
  <headerFooter>
    <oddFooter>&amp;LV2-21-10-2020</oddFooter>
  </headerFooter>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PMInst- Contraloria</vt:lpstr>
      <vt:lpstr>Dinamicas y graficos</vt:lpstr>
      <vt:lpstr>Base</vt:lpstr>
      <vt:lpstr>PMInstit V1 dic20 cerrad</vt:lpstr>
      <vt:lpstr>'PMInst- Contraloria'!Área_de_impresión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AHERNANDEZ</cp:lastModifiedBy>
  <dcterms:created xsi:type="dcterms:W3CDTF">2020-09-23T16:24:57Z</dcterms:created>
  <dcterms:modified xsi:type="dcterms:W3CDTF">2022-06-27T20:21:19Z</dcterms:modified>
</cp:coreProperties>
</file>