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\OneDrive\Escritorio\FUGA\FUGA 2022\ESTADOS FINANCIEROS\JUNIO\"/>
    </mc:Choice>
  </mc:AlternateContent>
  <xr:revisionPtr revIDLastSave="0" documentId="13_ncr:1_{22D0F868-EA65-4108-ACEF-08F543994091}" xr6:coauthVersionLast="47" xr6:coauthVersionMax="47" xr10:uidLastSave="{00000000-0000-0000-0000-000000000000}"/>
  <bookViews>
    <workbookView xWindow="-120" yWindow="-120" windowWidth="20730" windowHeight="11040" xr2:uid="{2293036A-A180-4187-9F10-9E56B5590984}"/>
  </bookViews>
  <sheets>
    <sheet name="Hoja1" sheetId="1" r:id="rId1"/>
    <sheet name="BALANCE C" sheetId="2" r:id="rId2"/>
    <sheet name="B PRUEBA 2021" sheetId="3" r:id="rId3"/>
    <sheet name="B PRUEBA 2022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4" i="3" l="1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J83" i="1"/>
  <c r="J81" i="1"/>
  <c r="J80" i="1"/>
  <c r="N254" i="3"/>
  <c r="N253" i="3"/>
  <c r="N252" i="3"/>
  <c r="N251" i="3"/>
  <c r="N250" i="3"/>
  <c r="N249" i="3"/>
  <c r="N248" i="3"/>
  <c r="N247" i="3"/>
  <c r="N246" i="3"/>
  <c r="N245" i="3"/>
  <c r="N244" i="3"/>
  <c r="N243" i="3"/>
  <c r="O249" i="3"/>
  <c r="O253" i="3"/>
  <c r="G251" i="3"/>
  <c r="N242" i="3"/>
  <c r="I148" i="3"/>
  <c r="O138" i="3"/>
  <c r="I147" i="3"/>
  <c r="N148" i="3" l="1"/>
  <c r="N147" i="3"/>
  <c r="N146" i="3"/>
  <c r="N145" i="3"/>
  <c r="N144" i="3"/>
  <c r="N143" i="3"/>
  <c r="N142" i="3"/>
  <c r="N141" i="3"/>
  <c r="N140" i="3"/>
  <c r="N139" i="3"/>
  <c r="N138" i="3"/>
  <c r="N137" i="3"/>
  <c r="N136" i="3"/>
  <c r="N122" i="3" l="1"/>
  <c r="N121" i="3"/>
  <c r="N120" i="3"/>
  <c r="N119" i="3"/>
  <c r="N135" i="3"/>
  <c r="N134" i="3"/>
  <c r="N133" i="3"/>
  <c r="N132" i="3"/>
  <c r="N131" i="3"/>
  <c r="N130" i="3"/>
  <c r="N129" i="3"/>
  <c r="N128" i="3"/>
  <c r="N127" i="3"/>
  <c r="N126" i="3"/>
  <c r="N117" i="3"/>
  <c r="N116" i="3"/>
  <c r="N115" i="3"/>
  <c r="N114" i="3"/>
  <c r="N113" i="3"/>
  <c r="N112" i="3"/>
  <c r="N111" i="3"/>
  <c r="N110" i="3"/>
  <c r="N109" i="3"/>
  <c r="N108" i="3"/>
  <c r="O14" i="3"/>
  <c r="N21" i="3" l="1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I68" i="1"/>
  <c r="I6" i="1" l="1"/>
  <c r="H6" i="1"/>
  <c r="K6" i="1" s="1"/>
  <c r="J21" i="1" l="1"/>
  <c r="I52" i="1"/>
  <c r="I47" i="1"/>
  <c r="I42" i="1"/>
  <c r="K27" i="1"/>
  <c r="I26" i="1"/>
  <c r="I20" i="1"/>
  <c r="F69" i="2" l="1"/>
  <c r="D69" i="2"/>
  <c r="F68" i="2"/>
  <c r="D68" i="2"/>
  <c r="F67" i="2"/>
  <c r="D67" i="2"/>
  <c r="M66" i="2"/>
  <c r="K66" i="2"/>
  <c r="M65" i="2"/>
  <c r="K65" i="2"/>
  <c r="F58" i="2"/>
  <c r="D58" i="2"/>
  <c r="F57" i="2"/>
  <c r="D57" i="2"/>
  <c r="F56" i="2"/>
  <c r="D56" i="2"/>
  <c r="M55" i="2"/>
  <c r="K55" i="2"/>
  <c r="F55" i="2"/>
  <c r="D55" i="2"/>
  <c r="M54" i="2"/>
  <c r="K54" i="2"/>
  <c r="F54" i="2"/>
  <c r="D54" i="2"/>
  <c r="M53" i="2"/>
  <c r="K53" i="2"/>
  <c r="M52" i="2"/>
  <c r="K52" i="2"/>
  <c r="F50" i="2"/>
  <c r="F49" i="2" s="1"/>
  <c r="D50" i="2"/>
  <c r="D49" i="2" s="1"/>
  <c r="F47" i="2"/>
  <c r="D47" i="2"/>
  <c r="F46" i="2"/>
  <c r="D46" i="2"/>
  <c r="M45" i="2"/>
  <c r="M43" i="2" s="1"/>
  <c r="K45" i="2"/>
  <c r="K43" i="2" s="1"/>
  <c r="F45" i="2"/>
  <c r="D45" i="2"/>
  <c r="F44" i="2"/>
  <c r="D44" i="2"/>
  <c r="F43" i="2"/>
  <c r="D43" i="2"/>
  <c r="M42" i="2"/>
  <c r="M40" i="2" s="1"/>
  <c r="M37" i="2" s="1"/>
  <c r="K42" i="2"/>
  <c r="K40" i="2" s="1"/>
  <c r="K37" i="2" s="1"/>
  <c r="F42" i="2"/>
  <c r="D42" i="2"/>
  <c r="F41" i="2"/>
  <c r="D41" i="2"/>
  <c r="F40" i="2"/>
  <c r="D40" i="2"/>
  <c r="F38" i="2"/>
  <c r="D38" i="2"/>
  <c r="F37" i="2"/>
  <c r="D37" i="2"/>
  <c r="F36" i="2"/>
  <c r="D36" i="2"/>
  <c r="M35" i="2"/>
  <c r="K35" i="2"/>
  <c r="F35" i="2"/>
  <c r="D35" i="2"/>
  <c r="M33" i="2"/>
  <c r="K33" i="2"/>
  <c r="M32" i="2"/>
  <c r="M29" i="2"/>
  <c r="M27" i="2" s="1"/>
  <c r="K29" i="2"/>
  <c r="K27" i="2" s="1"/>
  <c r="F29" i="2"/>
  <c r="D29" i="2"/>
  <c r="F28" i="2"/>
  <c r="D28" i="2"/>
  <c r="M25" i="2"/>
  <c r="K25" i="2"/>
  <c r="M23" i="2"/>
  <c r="K23" i="2"/>
  <c r="F23" i="2"/>
  <c r="D23" i="2"/>
  <c r="M22" i="2"/>
  <c r="K22" i="2"/>
  <c r="F22" i="2"/>
  <c r="D22" i="2"/>
  <c r="M20" i="2"/>
  <c r="K20" i="2"/>
  <c r="M18" i="2"/>
  <c r="K18" i="2"/>
  <c r="F18" i="2"/>
  <c r="D18" i="2"/>
  <c r="M16" i="2"/>
  <c r="K16" i="2"/>
  <c r="F16" i="2"/>
  <c r="D16" i="2"/>
  <c r="M14" i="2"/>
  <c r="K14" i="2"/>
  <c r="F14" i="2"/>
  <c r="D14" i="2"/>
  <c r="F7" i="2"/>
  <c r="M7" i="2" s="1"/>
  <c r="D7" i="2"/>
  <c r="K7" i="2" s="1"/>
  <c r="L15" i="1"/>
  <c r="F52" i="2" l="1"/>
  <c r="F12" i="2"/>
  <c r="F21" i="2"/>
  <c r="M12" i="2"/>
  <c r="D26" i="2"/>
  <c r="F65" i="2"/>
  <c r="D21" i="2"/>
  <c r="D12" i="2"/>
  <c r="M31" i="2"/>
  <c r="M63" i="2"/>
  <c r="F26" i="2"/>
  <c r="F10" i="2" s="1"/>
  <c r="F33" i="2"/>
  <c r="F32" i="2" s="1"/>
  <c r="K12" i="2"/>
  <c r="K31" i="2"/>
  <c r="K58" i="2"/>
  <c r="D52" i="2"/>
  <c r="D33" i="2"/>
  <c r="M58" i="2"/>
  <c r="D10" i="2" l="1"/>
  <c r="M10" i="2"/>
  <c r="M46" i="2" s="1"/>
  <c r="M60" i="2" s="1"/>
  <c r="K10" i="2"/>
  <c r="K46" i="2" s="1"/>
  <c r="K60" i="2" s="1"/>
  <c r="F62" i="2"/>
  <c r="D32" i="2"/>
  <c r="D62" i="2" s="1"/>
  <c r="H65" i="1"/>
  <c r="M61" i="2" l="1"/>
  <c r="K61" i="2"/>
  <c r="J6" i="1"/>
  <c r="H58" i="1"/>
  <c r="H47" i="1" l="1"/>
  <c r="J39" i="1"/>
  <c r="H52" i="1" l="1"/>
  <c r="J15" i="1"/>
  <c r="H20" i="1"/>
  <c r="L21" i="1" s="1"/>
  <c r="H42" i="1"/>
  <c r="H37" i="1"/>
  <c r="H32" i="1"/>
  <c r="H26" i="1"/>
  <c r="I27" i="1" s="1"/>
  <c r="R27" i="1" l="1"/>
</calcChain>
</file>

<file path=xl/sharedStrings.xml><?xml version="1.0" encoding="utf-8"?>
<sst xmlns="http://schemas.openxmlformats.org/spreadsheetml/2006/main" count="2462" uniqueCount="1002">
  <si>
    <t xml:space="preserve">Efectivo y equivalentes al efectivo </t>
  </si>
  <si>
    <t xml:space="preserve">CODIGO </t>
  </si>
  <si>
    <t>NOMBRE DE LA CUENTA</t>
  </si>
  <si>
    <t>SALDO CONTABLE</t>
  </si>
  <si>
    <t>VARIACION</t>
  </si>
  <si>
    <t>Bienes de beneficio y uso público</t>
  </si>
  <si>
    <t>Cuentas por Pagar</t>
  </si>
  <si>
    <t>Otros pasivos</t>
  </si>
  <si>
    <t xml:space="preserve">Patrimonio  </t>
  </si>
  <si>
    <t xml:space="preserve">Operaciones interinstitucionales  </t>
  </si>
  <si>
    <t>Otros Activos</t>
  </si>
  <si>
    <t>BOGOTA DISTRITO CAPITAL</t>
  </si>
  <si>
    <t>FUNDACION GILBERTO ALZATE AVENDAÑO</t>
  </si>
  <si>
    <t>ESTADO DE SITUACION FINANCIERA</t>
  </si>
  <si>
    <t xml:space="preserve">COMPARATIVO </t>
  </si>
  <si>
    <t>(Cifras en Pesos)</t>
  </si>
  <si>
    <t>ACTIVO</t>
  </si>
  <si>
    <t>PASIVO</t>
  </si>
  <si>
    <t>ACTIVO CORRIENTE</t>
  </si>
  <si>
    <t>PASIVO CORRIENTE</t>
  </si>
  <si>
    <t xml:space="preserve">EFECTIVO Y EQUIVALENTES AL EFECTIVO </t>
  </si>
  <si>
    <t>CUENTAS POR PAGAR</t>
  </si>
  <si>
    <t>CAJA</t>
  </si>
  <si>
    <t xml:space="preserve">ADQUISICION DE BIENES Y SERVICIOS NACIONALES </t>
  </si>
  <si>
    <t>DEPÓSITOS EN INSTITUCIONES FINANCIERAS</t>
  </si>
  <si>
    <t xml:space="preserve">RECURSOS A FAVOR DE TERCEROS </t>
  </si>
  <si>
    <t xml:space="preserve">EQUIVALENTES AL EFECTIVO </t>
  </si>
  <si>
    <t xml:space="preserve">DESCUENTOS DE NÓMINA </t>
  </si>
  <si>
    <t xml:space="preserve">RETENCIÓN EN LA FUENTE E IMPUESTO DE TIMBRE </t>
  </si>
  <si>
    <t xml:space="preserve">CUENTAS POR COBRAR </t>
  </si>
  <si>
    <t xml:space="preserve">CONTRIBUCIONES TASAS E INGRESOS NO TRIBUTARIOS </t>
  </si>
  <si>
    <t xml:space="preserve">IMPUESTOS, CONTRIBUCIONES Y TASAS POR PAGAR </t>
  </si>
  <si>
    <t xml:space="preserve">OTRAS CUENTAS POR COBRAR </t>
  </si>
  <si>
    <t xml:space="preserve">IMPUESTO AL VALOR AGREGADO </t>
  </si>
  <si>
    <t xml:space="preserve">OTRAS CUENTAS POR PAGAR </t>
  </si>
  <si>
    <t xml:space="preserve">INVENTARIOS </t>
  </si>
  <si>
    <t xml:space="preserve">BENEFICIOS A EMPLEADOS </t>
  </si>
  <si>
    <t xml:space="preserve">MERCANIAS EN EXISTENCIA </t>
  </si>
  <si>
    <t xml:space="preserve">PRODUCTOS EN PROCESO </t>
  </si>
  <si>
    <t xml:space="preserve">BENEFICIOS A EMPLEADOS A CORTO PLAZO </t>
  </si>
  <si>
    <t>OTROS PASIVOS</t>
  </si>
  <si>
    <t>ACTIVO NO CORRIENTE</t>
  </si>
  <si>
    <t xml:space="preserve">PROPIEDADES PLANTA Y EQUIPO </t>
  </si>
  <si>
    <t xml:space="preserve">RECURSOS RECIBIDOS EN ADMINISTRACIÓN </t>
  </si>
  <si>
    <t xml:space="preserve">TERRENOS </t>
  </si>
  <si>
    <t xml:space="preserve">DEPOSITOS RECIBIDOS EN GARANTIA </t>
  </si>
  <si>
    <t xml:space="preserve">CONSTRUCCIONES EN CURSO </t>
  </si>
  <si>
    <t xml:space="preserve">BIENES MUEBLES EN BODEGA </t>
  </si>
  <si>
    <t>PASIVO NO CORRIENTE</t>
  </si>
  <si>
    <t xml:space="preserve">EDIFICACIONES </t>
  </si>
  <si>
    <t xml:space="preserve">MAQUINARIA Y EQUIPO </t>
  </si>
  <si>
    <t>EQUIPO MEDICO CIENTIFICO</t>
  </si>
  <si>
    <t xml:space="preserve">MUEBLES, ENSERES Y EQUIPO DE OFICINA </t>
  </si>
  <si>
    <t xml:space="preserve">BENEFICIOS A EMPLEADOS A LARGO  PLAZO </t>
  </si>
  <si>
    <t xml:space="preserve">EQUIPOS DE COMPUTACIÓN Y COMUNICACIÓN </t>
  </si>
  <si>
    <t xml:space="preserve">PROVISIONES </t>
  </si>
  <si>
    <t xml:space="preserve">EQUIPO DE TRANSPORTE, TRACCIÓN Y ELEVACIÓN </t>
  </si>
  <si>
    <t xml:space="preserve">EQUIPO DE COMEDOR COCINA </t>
  </si>
  <si>
    <t xml:space="preserve">LITIGIOS Y DEMANDAS </t>
  </si>
  <si>
    <t xml:space="preserve">BIENES DE ARTE Y CULTURA </t>
  </si>
  <si>
    <t xml:space="preserve">TOTAL PASIVO </t>
  </si>
  <si>
    <t xml:space="preserve">DEPRECIACIÓN ACUMULADA DE PROP, PLANTA Y EQUIPO </t>
  </si>
  <si>
    <t xml:space="preserve">PATRIMONIO </t>
  </si>
  <si>
    <t>BIENES DE USO PÚBLICO E HISTÓRICOS Y CULTURALES</t>
  </si>
  <si>
    <t>BIENES DE USO PUBLICO E HISTORIC Y CULTURALES EN CONSTRUCCION</t>
  </si>
  <si>
    <t xml:space="preserve">PATRIMONIO DE LAS ENTIDADES DE GOBIERNO </t>
  </si>
  <si>
    <t>OTROS ACTIVOS</t>
  </si>
  <si>
    <t xml:space="preserve">CAPITAL FISCAL </t>
  </si>
  <si>
    <t xml:space="preserve">RESULTADOS DE EJERCICIOS ANTERIORES </t>
  </si>
  <si>
    <t xml:space="preserve">BIENES Y SERVICIOS PAGADOS POR ANTICIPADO </t>
  </si>
  <si>
    <t xml:space="preserve">RESULTADO DEL EJERCICIO </t>
  </si>
  <si>
    <t xml:space="preserve">AVANCES Y ANTICIPOS ENTREGADOS </t>
  </si>
  <si>
    <t xml:space="preserve">IMPACTO POR LA TRANSICIÓN AL NUEVO MARCO NORMATIVO </t>
  </si>
  <si>
    <t xml:space="preserve">RECURSOS ENTREGADOS EN ADMINISTRACIÓN </t>
  </si>
  <si>
    <t xml:space="preserve">INTANGIBLES </t>
  </si>
  <si>
    <t xml:space="preserve">AMORTIZACIÓN ACUMULADA DE ACT INTANGIBLES </t>
  </si>
  <si>
    <t xml:space="preserve">TOTAL PATRIMONIO </t>
  </si>
  <si>
    <t xml:space="preserve">TOTAL PASIVO MÁS PATRIMONIO </t>
  </si>
  <si>
    <t>TOTAL ACTIVO</t>
  </si>
  <si>
    <t>CUENTAS DE ORDEN ACREEDORAS</t>
  </si>
  <si>
    <t>CUENTAS DE ORDEN DEUDORAS</t>
  </si>
  <si>
    <t xml:space="preserve">PASIVOS CONTINGENTES </t>
  </si>
  <si>
    <t>ACREEDORAS POR _ CONTRA (DB)</t>
  </si>
  <si>
    <t xml:space="preserve">ACTIVOS CONTINGENTES </t>
  </si>
  <si>
    <t>DEUDORAS DE CONTROL</t>
  </si>
  <si>
    <t>DEUDORAS POR CONTRA (CR)</t>
  </si>
  <si>
    <t>BALANCE DE PRUEBA</t>
  </si>
  <si>
    <t>Código</t>
  </si>
  <si>
    <t>Nombre</t>
  </si>
  <si>
    <t>Saldo Anterior</t>
  </si>
  <si>
    <t>Mov Débito</t>
  </si>
  <si>
    <t>Mov Crédito</t>
  </si>
  <si>
    <t>Saldo Actual</t>
  </si>
  <si>
    <t>1</t>
  </si>
  <si>
    <t>ACTIVOS   *</t>
  </si>
  <si>
    <t>11</t>
  </si>
  <si>
    <t>EFECTIVO Y EQUIVALENTES AL EFECTIVO</t>
  </si>
  <si>
    <t>**</t>
  </si>
  <si>
    <t>1110</t>
  </si>
  <si>
    <t>DEPOSITOS EN INSTITUCIONES FINANCIERAS</t>
  </si>
  <si>
    <t>111005</t>
  </si>
  <si>
    <t>CUENTA CORRIENTE</t>
  </si>
  <si>
    <t>11100501</t>
  </si>
  <si>
    <t>Davivienda  CTA No.009869998527</t>
  </si>
  <si>
    <t>111006</t>
  </si>
  <si>
    <t>CUENTA DE AHORRO</t>
  </si>
  <si>
    <t>11100601</t>
  </si>
  <si>
    <t>Davivienda  CTA No. 00980008860-2</t>
  </si>
  <si>
    <t>11100602</t>
  </si>
  <si>
    <t>Davivienda  CTA No. 00980008909-7</t>
  </si>
  <si>
    <t>11100604</t>
  </si>
  <si>
    <t>Davivienda CTA No. 0570009870271948</t>
  </si>
  <si>
    <t>11100605</t>
  </si>
  <si>
    <t>Bancolombia cta 031000782-27</t>
  </si>
  <si>
    <t>1133</t>
  </si>
  <si>
    <t>EQUIVALENTES AL EFECTIVO</t>
  </si>
  <si>
    <t>113301</t>
  </si>
  <si>
    <t>CERTIFICADOS DE DEPÓSITO DE AHORRO A TÉRMINO</t>
  </si>
  <si>
    <t>11330101</t>
  </si>
  <si>
    <t>Certificados de Depósito de Ahorro a término -CDT</t>
  </si>
  <si>
    <t>13</t>
  </si>
  <si>
    <t>CUENTAS POR COBRAR</t>
  </si>
  <si>
    <t>1311</t>
  </si>
  <si>
    <t>CONTRIBUC. TASAS E INGRESOS NO TRIBUTARIOS</t>
  </si>
  <si>
    <t>131103</t>
  </si>
  <si>
    <t>INTERESES</t>
  </si>
  <si>
    <t>13110301</t>
  </si>
  <si>
    <t>Intereses</t>
  </si>
  <si>
    <t>131190</t>
  </si>
  <si>
    <t>OTRAS CONTRIB, TASAS E INGRESOS NO TRIBUTARIOS</t>
  </si>
  <si>
    <t>13119004</t>
  </si>
  <si>
    <t>Alquiler Parqueadero</t>
  </si>
  <si>
    <t>13119005</t>
  </si>
  <si>
    <t>Festival Centro</t>
  </si>
  <si>
    <t>1384</t>
  </si>
  <si>
    <t>OTRAS CUENTAS POR COBRAR</t>
  </si>
  <si>
    <t>138490</t>
  </si>
  <si>
    <t>13849001</t>
  </si>
  <si>
    <t>Deudores Varios</t>
  </si>
  <si>
    <t>15</t>
  </si>
  <si>
    <t>INVENTARIOS</t>
  </si>
  <si>
    <t>1510</t>
  </si>
  <si>
    <t>MERCANCÍAS EN EXISTENCIA</t>
  </si>
  <si>
    <t>151004</t>
  </si>
  <si>
    <t>IMPRESOS Y PUBLICACIONES</t>
  </si>
  <si>
    <t>15100401</t>
  </si>
  <si>
    <t>Libros, Publicaciones y Revistas</t>
  </si>
  <si>
    <t>16</t>
  </si>
  <si>
    <t>PROPIEDADES,PLANTA Y EQUIPO</t>
  </si>
  <si>
    <t>1605</t>
  </si>
  <si>
    <t>TERRENOS</t>
  </si>
  <si>
    <t>160501</t>
  </si>
  <si>
    <t>Urbanos</t>
  </si>
  <si>
    <t>16050101</t>
  </si>
  <si>
    <t>050C00703837 - CASA PPAL: CL 10 3 02/34/36…</t>
  </si>
  <si>
    <t>16050102</t>
  </si>
  <si>
    <t>050C00644191 - CASA PPAL: CL 10 3 40/38</t>
  </si>
  <si>
    <t>16050105</t>
  </si>
  <si>
    <t>050C00322547 - CASA AMARILLA: CL 10 2 62</t>
  </si>
  <si>
    <t>1615</t>
  </si>
  <si>
    <t>CONSTRUCCIONES EN CURSO</t>
  </si>
  <si>
    <t>161501</t>
  </si>
  <si>
    <t>EDIFICACIONES</t>
  </si>
  <si>
    <t>16150102</t>
  </si>
  <si>
    <t>Reforzamiento casa principal calle 10 No 3-02</t>
  </si>
  <si>
    <t>16150103</t>
  </si>
  <si>
    <t>Reforzamiento casa principal auditorio</t>
  </si>
  <si>
    <t>1635</t>
  </si>
  <si>
    <t>BIENES MUEBLES EN BODEGA</t>
  </si>
  <si>
    <t>163503</t>
  </si>
  <si>
    <t>MUEBLES,ENSERES Y EQUIPO DE OFICINA</t>
  </si>
  <si>
    <t>16350303</t>
  </si>
  <si>
    <t>Mobiliarios y Enseres</t>
  </si>
  <si>
    <t>163504</t>
  </si>
  <si>
    <t>EQUIPOS DE COMUNICACION Y COMPUTACION</t>
  </si>
  <si>
    <t>16350401</t>
  </si>
  <si>
    <t>Equipos y Maquinas para comunicación</t>
  </si>
  <si>
    <t>16350402</t>
  </si>
  <si>
    <t>Máquinas y Equipos de Computación y accesorios</t>
  </si>
  <si>
    <t>163590</t>
  </si>
  <si>
    <t>OTROS BIENES MUEBLES EN BODEGA</t>
  </si>
  <si>
    <t>16359001</t>
  </si>
  <si>
    <t>Licencias</t>
  </si>
  <si>
    <t>1640</t>
  </si>
  <si>
    <t>164001</t>
  </si>
  <si>
    <t>EDIFICIOS Y CASAS</t>
  </si>
  <si>
    <t>16400101</t>
  </si>
  <si>
    <t>16400102</t>
  </si>
  <si>
    <t>16400103</t>
  </si>
  <si>
    <t>050C01495340 - GRIFOS APTO: CL 10 2 83</t>
  </si>
  <si>
    <t>16400104</t>
  </si>
  <si>
    <t>050C01361455 - GRIFOS LOCAL: CL 10 2 85</t>
  </si>
  <si>
    <t>16400105</t>
  </si>
  <si>
    <t>1655</t>
  </si>
  <si>
    <t>MAQUINARIA Y EQUIPO</t>
  </si>
  <si>
    <t>165501</t>
  </si>
  <si>
    <t>EQUIPOS Y MAQUINAS DE CONSTRUCCIÓN</t>
  </si>
  <si>
    <t>16550101</t>
  </si>
  <si>
    <t>Equipos y Máquinas para construcción</t>
  </si>
  <si>
    <t>165504</t>
  </si>
  <si>
    <t>MAQUINARIA INDUSTRIAL</t>
  </si>
  <si>
    <t>16550401</t>
  </si>
  <si>
    <t>Maquinaria Industrial</t>
  </si>
  <si>
    <t>165505</t>
  </si>
  <si>
    <t>EQUIPO DE MUSICA</t>
  </si>
  <si>
    <t>16550501</t>
  </si>
  <si>
    <t>Equipo de Música</t>
  </si>
  <si>
    <t>165511</t>
  </si>
  <si>
    <t>HERRAMIENTAS Y ACCESORIOS</t>
  </si>
  <si>
    <t>16551101</t>
  </si>
  <si>
    <t>Herramientas y Accesorios</t>
  </si>
  <si>
    <t>1660</t>
  </si>
  <si>
    <t>EQUIPO MEDICO Y CIENTIFICO</t>
  </si>
  <si>
    <t>166090</t>
  </si>
  <si>
    <t>OTRO EQUIPO MEDICO Y CIENTIFICO</t>
  </si>
  <si>
    <t>16609001</t>
  </si>
  <si>
    <t>Otro Equipo Medico y Cientifico</t>
  </si>
  <si>
    <t>1665</t>
  </si>
  <si>
    <t>166501</t>
  </si>
  <si>
    <t>MUEBLES Y ENSERES</t>
  </si>
  <si>
    <t>16650101</t>
  </si>
  <si>
    <t>Muebles y Enseres</t>
  </si>
  <si>
    <t>166502</t>
  </si>
  <si>
    <t>EQUIPO Y MAQUINA DE OFICINA</t>
  </si>
  <si>
    <t>16650201</t>
  </si>
  <si>
    <t>Equipo y Maquina para Oficina y Contabilidad</t>
  </si>
  <si>
    <t>1670</t>
  </si>
  <si>
    <t>167001</t>
  </si>
  <si>
    <t>EQUIPO DE COMUNICACION</t>
  </si>
  <si>
    <t>16700101</t>
  </si>
  <si>
    <t>Equipo de Comunicación</t>
  </si>
  <si>
    <t>167002</t>
  </si>
  <si>
    <t>EQUIPO DE COMPUTACION</t>
  </si>
  <si>
    <t>16700201</t>
  </si>
  <si>
    <t>Equipo de computación</t>
  </si>
  <si>
    <t>1680</t>
  </si>
  <si>
    <t>EQUIPO DE COMEDOR COCINA Y DESPENSA Y HOTELERIA</t>
  </si>
  <si>
    <t>168002</t>
  </si>
  <si>
    <t>EQUIPO DE RESTAURANTE Y CAFETERIA</t>
  </si>
  <si>
    <t>16800201</t>
  </si>
  <si>
    <t>Equipo de Restaurante y Cafeteria</t>
  </si>
  <si>
    <t>1681</t>
  </si>
  <si>
    <t>BIENES DE ARTE Y CULTURA</t>
  </si>
  <si>
    <t>168101</t>
  </si>
  <si>
    <t>OBRAS DE ARTE</t>
  </si>
  <si>
    <t>16810101</t>
  </si>
  <si>
    <t>Obras de arte</t>
  </si>
  <si>
    <t>168107</t>
  </si>
  <si>
    <t>LIBROS Y PUBLICACIONES DE INVESTIGACION Y CONSULTA</t>
  </si>
  <si>
    <t>16810701</t>
  </si>
  <si>
    <t>Libros y Publicaciones de Investigación y consulta</t>
  </si>
  <si>
    <t>1685</t>
  </si>
  <si>
    <t>DEPRECIACIÓN ACUMULADA DE PROP, PLANTA Y EQUIPO (C</t>
  </si>
  <si>
    <t>168501</t>
  </si>
  <si>
    <t>16850101</t>
  </si>
  <si>
    <t>16850102</t>
  </si>
  <si>
    <t>16850103</t>
  </si>
  <si>
    <t>16850104</t>
  </si>
  <si>
    <t>16850105</t>
  </si>
  <si>
    <t>168504</t>
  </si>
  <si>
    <t>16850401</t>
  </si>
  <si>
    <t>Maquinaria y Equipo</t>
  </si>
  <si>
    <t>168505</t>
  </si>
  <si>
    <t>Equipo Medico y Cientifico</t>
  </si>
  <si>
    <t>16850501</t>
  </si>
  <si>
    <t>168506</t>
  </si>
  <si>
    <t>MUEBLES, ENSERES Y EQUIPOS DE OFICINA</t>
  </si>
  <si>
    <t>16850601</t>
  </si>
  <si>
    <t>Muebles, enseres y Equipo de Oficina</t>
  </si>
  <si>
    <t>168507</t>
  </si>
  <si>
    <t>16850701</t>
  </si>
  <si>
    <t>Equipos de Comunicación y Computación</t>
  </si>
  <si>
    <t>168509</t>
  </si>
  <si>
    <t>EQUIPOS DE COMEDOR COCINA DESPENSA Y HOTELERIA</t>
  </si>
  <si>
    <t>16850901</t>
  </si>
  <si>
    <t>Equipos de comedor, cocina, despensa y hotelería</t>
  </si>
  <si>
    <t>17</t>
  </si>
  <si>
    <t>1705</t>
  </si>
  <si>
    <t>BIENES DE USO P E HIST Y CULTURALES EN CONSTRUCCIO</t>
  </si>
  <si>
    <t>170590</t>
  </si>
  <si>
    <t>OTROS BIENES DE USO P E HIT. Y CULTURALES EN CONST</t>
  </si>
  <si>
    <t>17059001</t>
  </si>
  <si>
    <t>Inmueble Proyecto BRONX  Flauta CLL 9 15-04</t>
  </si>
  <si>
    <t>17059002</t>
  </si>
  <si>
    <t>Inmueble Proyecto BRONX Ant.Esc. de Med</t>
  </si>
  <si>
    <t>17059003</t>
  </si>
  <si>
    <t>Inmueble Proyecto BRONX Esquina Redonda CR 15BIS 9</t>
  </si>
  <si>
    <t>17059004</t>
  </si>
  <si>
    <t>Inmueble proyecto BRONX  "la Huella" Edificio Crea</t>
  </si>
  <si>
    <t>19</t>
  </si>
  <si>
    <t>1905</t>
  </si>
  <si>
    <t>BIENES Y SERVICIOS PAGADOS POR ANTICIPADO</t>
  </si>
  <si>
    <t>190501</t>
  </si>
  <si>
    <t>SEGUROS</t>
  </si>
  <si>
    <t>19050101</t>
  </si>
  <si>
    <t>Seguros Pólizas empleados, y bienes muebles e inmu</t>
  </si>
  <si>
    <t>1906</t>
  </si>
  <si>
    <t>AVANCES Y ANTICIPOS ENTREGADOS</t>
  </si>
  <si>
    <t>190604</t>
  </si>
  <si>
    <t>ANTICIPO PARA ADQUISICIÓN DE BIENES Y SERVICIOS</t>
  </si>
  <si>
    <t>19060401</t>
  </si>
  <si>
    <t>Anticipo para adquisición de bienes y servicios</t>
  </si>
  <si>
    <t>1908</t>
  </si>
  <si>
    <t>RECURSOS ENTREGADOS EN ADMINISTRACIÓN</t>
  </si>
  <si>
    <t>190801</t>
  </si>
  <si>
    <t>EN ADMINISTRACIÓN</t>
  </si>
  <si>
    <t>19080101</t>
  </si>
  <si>
    <t>SDH -DDT  Descuentos O.P</t>
  </si>
  <si>
    <t>19080102</t>
  </si>
  <si>
    <t>190803</t>
  </si>
  <si>
    <t>ENCARGO FIDUCIARIO - FIDUCIA DE ADMINISTRACION</t>
  </si>
  <si>
    <t>19080301</t>
  </si>
  <si>
    <t>Aportes al FONCEP Régimen Cesantias -Ley 50 -1990</t>
  </si>
  <si>
    <t>19080302</t>
  </si>
  <si>
    <t>Con.164 ERU Patrimonio Autóno PAD Bronx Distrito</t>
  </si>
  <si>
    <t>1970</t>
  </si>
  <si>
    <t>ACTIVOS INTANGIBLES</t>
  </si>
  <si>
    <t>197007</t>
  </si>
  <si>
    <t>LICENCIAS</t>
  </si>
  <si>
    <t>19700701</t>
  </si>
  <si>
    <t>197008</t>
  </si>
  <si>
    <t>SOFTWARES</t>
  </si>
  <si>
    <t>19700801</t>
  </si>
  <si>
    <t>Softwares</t>
  </si>
  <si>
    <t>1975</t>
  </si>
  <si>
    <t>AMORTIZACION  ACUM.DE ACTIVOS INTANG. (CR)</t>
  </si>
  <si>
    <t>197507</t>
  </si>
  <si>
    <t>19750701</t>
  </si>
  <si>
    <t>197508</t>
  </si>
  <si>
    <t>SOFTWARE</t>
  </si>
  <si>
    <t>19750801</t>
  </si>
  <si>
    <t>Software</t>
  </si>
  <si>
    <t>2</t>
  </si>
  <si>
    <t>24</t>
  </si>
  <si>
    <t>2401</t>
  </si>
  <si>
    <t>ADQUISICION DE BIENES Y SERVICIOS NACIONALES</t>
  </si>
  <si>
    <t>240101</t>
  </si>
  <si>
    <t>BIENES Y SERVICIOS</t>
  </si>
  <si>
    <t>24010101</t>
  </si>
  <si>
    <t>Contratistas, proveedores y terceros</t>
  </si>
  <si>
    <t>2407</t>
  </si>
  <si>
    <t>RECURSOS A FAVOR DE TERCEROS</t>
  </si>
  <si>
    <t>240790</t>
  </si>
  <si>
    <t>OTROS RECAUDOS A FAVOR DE TERCEROS</t>
  </si>
  <si>
    <t>24079001</t>
  </si>
  <si>
    <t>Rendimientos Financieros a favor de la SDH - DDT</t>
  </si>
  <si>
    <t>24079003</t>
  </si>
  <si>
    <t>Otros recaudos a reintegrar a la SDH - DDT</t>
  </si>
  <si>
    <t>2424</t>
  </si>
  <si>
    <t>DESCUENTOS DE NÓMINA</t>
  </si>
  <si>
    <t>242401</t>
  </si>
  <si>
    <t>APORTES A FONDOS PENSIONALES</t>
  </si>
  <si>
    <t>24240101</t>
  </si>
  <si>
    <t>Aportes a fondos pensionales empleado</t>
  </si>
  <si>
    <t>24240102</t>
  </si>
  <si>
    <t>Aportes a Fondo de Solidaridad pensional</t>
  </si>
  <si>
    <t>242402</t>
  </si>
  <si>
    <t>APORTES A SEGURIDAD SOCIAL EN SALUD</t>
  </si>
  <si>
    <t>24240201</t>
  </si>
  <si>
    <t>Aportes a seg. social en salud empleado</t>
  </si>
  <si>
    <t>242404</t>
  </si>
  <si>
    <t>SINDICATOS</t>
  </si>
  <si>
    <t>24240401</t>
  </si>
  <si>
    <t>Sindicato - Sintracultur</t>
  </si>
  <si>
    <t>242405</t>
  </si>
  <si>
    <t>COOPERATIVAS</t>
  </si>
  <si>
    <t>24240501</t>
  </si>
  <si>
    <t>Ahorro Cooperativas</t>
  </si>
  <si>
    <t>242407</t>
  </si>
  <si>
    <t>LIBRANZAS</t>
  </si>
  <si>
    <t>24240701</t>
  </si>
  <si>
    <t>Libranzas</t>
  </si>
  <si>
    <t>242411</t>
  </si>
  <si>
    <t>EMBARGOS JUDICIALES</t>
  </si>
  <si>
    <t>24241101</t>
  </si>
  <si>
    <t>Juzgados</t>
  </si>
  <si>
    <t>242413</t>
  </si>
  <si>
    <t>CUENTAS DE AHOORO PARA EL FOMENTOA A LA CONSTRUCCI</t>
  </si>
  <si>
    <t>24241301</t>
  </si>
  <si>
    <t>Cuenta de ahorro para el fomento de la construcció</t>
  </si>
  <si>
    <t>242490</t>
  </si>
  <si>
    <t>OTROS DESCUENTOS DE NOMINA</t>
  </si>
  <si>
    <t>24249001</t>
  </si>
  <si>
    <t>ARL -Positiva</t>
  </si>
  <si>
    <t>24249002</t>
  </si>
  <si>
    <t>Caja de Compesanción Familiar</t>
  </si>
  <si>
    <t>2436</t>
  </si>
  <si>
    <t>RETENCION EN LA FUENTE E IMPUESTO DE TIMBRE</t>
  </si>
  <si>
    <t>243603</t>
  </si>
  <si>
    <t>HONORARIOS</t>
  </si>
  <si>
    <t>24360301</t>
  </si>
  <si>
    <t>Honorarios 10%</t>
  </si>
  <si>
    <t>24360302</t>
  </si>
  <si>
    <t>Honorarios 11%</t>
  </si>
  <si>
    <t>243605</t>
  </si>
  <si>
    <t>SERVICIOS</t>
  </si>
  <si>
    <t>24360502</t>
  </si>
  <si>
    <t>Servicios  2%</t>
  </si>
  <si>
    <t>24360503</t>
  </si>
  <si>
    <t>Servicios  3.5%</t>
  </si>
  <si>
    <t>24360504</t>
  </si>
  <si>
    <t>Servicios  4%</t>
  </si>
  <si>
    <t>243608</t>
  </si>
  <si>
    <t>COMPRAS</t>
  </si>
  <si>
    <t>24360802</t>
  </si>
  <si>
    <t>Compras 2.5%</t>
  </si>
  <si>
    <t>243615</t>
  </si>
  <si>
    <t>RENTAS DE TRABAJO</t>
  </si>
  <si>
    <t>24361501</t>
  </si>
  <si>
    <t>Rentas de trabajo- Salarios</t>
  </si>
  <si>
    <t>24361502</t>
  </si>
  <si>
    <t>Rentas de trabajo por Honorarios</t>
  </si>
  <si>
    <t>243625</t>
  </si>
  <si>
    <t>IMPUESTO A LAS VENTAS RETENIDO POR CONSIGNAR</t>
  </si>
  <si>
    <t>24362501</t>
  </si>
  <si>
    <t>Impuesto a las Ventas retenido por consignar</t>
  </si>
  <si>
    <t>243627</t>
  </si>
  <si>
    <t>RETENCION DE IMPUESTO DE INDUSTRIA Y COMERCIO POR</t>
  </si>
  <si>
    <t>24362701</t>
  </si>
  <si>
    <t>Retención de Industria y Comercio por compras</t>
  </si>
  <si>
    <t>2440</t>
  </si>
  <si>
    <t>IMPUESTOS, CONTRIBUCIONES Y TASAS POR PAGAR</t>
  </si>
  <si>
    <t>244035</t>
  </si>
  <si>
    <t>ESTAMPILLAS</t>
  </si>
  <si>
    <t>24403501</t>
  </si>
  <si>
    <t>Estampilla Universidad Distrital</t>
  </si>
  <si>
    <t>24403502</t>
  </si>
  <si>
    <t>Estampilla Procultura</t>
  </si>
  <si>
    <t>24403503</t>
  </si>
  <si>
    <t>Estampilla para el Bienestar del Adulto Mayor</t>
  </si>
  <si>
    <t>24403504</t>
  </si>
  <si>
    <t>Estampilla Universidad Pedagogica Nacional</t>
  </si>
  <si>
    <t>2445</t>
  </si>
  <si>
    <t>IMPUESTO AL VALOR AGREGADO-IVA</t>
  </si>
  <si>
    <t>244502</t>
  </si>
  <si>
    <t>VENTA DE SERVICIOS</t>
  </si>
  <si>
    <t>24450201</t>
  </si>
  <si>
    <t>Venta de Servicios</t>
  </si>
  <si>
    <t>2490</t>
  </si>
  <si>
    <t>OTRAS CUENTAS POR PAGAR</t>
  </si>
  <si>
    <t>249050</t>
  </si>
  <si>
    <t>APORTES AL ICBF Y AL SENA</t>
  </si>
  <si>
    <t>24905001</t>
  </si>
  <si>
    <t>Aportes al ICBF</t>
  </si>
  <si>
    <t>24905002</t>
  </si>
  <si>
    <t>Aportes al SENA</t>
  </si>
  <si>
    <t>249051</t>
  </si>
  <si>
    <t>SERVICIOS PÚBLICOS</t>
  </si>
  <si>
    <t>24905101</t>
  </si>
  <si>
    <t>Servicios Públicos</t>
  </si>
  <si>
    <t>25</t>
  </si>
  <si>
    <t>BENEFICIOS A LOS EMPLEADOS</t>
  </si>
  <si>
    <t>2511</t>
  </si>
  <si>
    <t>BENEFICIOS A LOS EMPLEADOS A CORTO PLAZO</t>
  </si>
  <si>
    <t>251101</t>
  </si>
  <si>
    <t>NOMINAS POR PAGAR</t>
  </si>
  <si>
    <t>25110101</t>
  </si>
  <si>
    <t>Nómina por pagar</t>
  </si>
  <si>
    <t>251102</t>
  </si>
  <si>
    <t>CESANTIAS</t>
  </si>
  <si>
    <t>25110201</t>
  </si>
  <si>
    <t>Cesantias</t>
  </si>
  <si>
    <t>251103</t>
  </si>
  <si>
    <t>INTERESES SOBRE CESANTIAS</t>
  </si>
  <si>
    <t>25110301</t>
  </si>
  <si>
    <t>Intereses sobre Cesantias</t>
  </si>
  <si>
    <t>251104</t>
  </si>
  <si>
    <t>VACACIONES</t>
  </si>
  <si>
    <t>25110401</t>
  </si>
  <si>
    <t>Vacaciones</t>
  </si>
  <si>
    <t>251105</t>
  </si>
  <si>
    <t>PRIMA DE VACACIONES</t>
  </si>
  <si>
    <t>25110501</t>
  </si>
  <si>
    <t>Prima de Vacaciones</t>
  </si>
  <si>
    <t>251106</t>
  </si>
  <si>
    <t>PRIMA DE SERVICIOS</t>
  </si>
  <si>
    <t>25110601</t>
  </si>
  <si>
    <t>Prima de Servicios</t>
  </si>
  <si>
    <t>251107</t>
  </si>
  <si>
    <t>PRIMA DE NAVIDAD</t>
  </si>
  <si>
    <t>25110701</t>
  </si>
  <si>
    <t>Prima de Navidad</t>
  </si>
  <si>
    <t>251109</t>
  </si>
  <si>
    <t>BONIFICACIONES</t>
  </si>
  <si>
    <t>25110901</t>
  </si>
  <si>
    <t>Bonificaciones por servicios prestados</t>
  </si>
  <si>
    <t>25110902</t>
  </si>
  <si>
    <t>Bonificación por recreación</t>
  </si>
  <si>
    <t>251122</t>
  </si>
  <si>
    <t>APORTES A FONDO PENSIONALES-EMPLEADOR</t>
  </si>
  <si>
    <t>25112201</t>
  </si>
  <si>
    <t>Aportes a Fondo Pensionales-Empleador</t>
  </si>
  <si>
    <t>251123</t>
  </si>
  <si>
    <t>25112301</t>
  </si>
  <si>
    <t>Aportes a seguridad social en salud - Empleador</t>
  </si>
  <si>
    <t>2512</t>
  </si>
  <si>
    <t>BENEFICIOS A LOS EMPLEADOS A LARGO PLAZO</t>
  </si>
  <si>
    <t>251290</t>
  </si>
  <si>
    <t>OTROS BENEFICIOS A LOS EMPLEADOS A LARGO PLAZO</t>
  </si>
  <si>
    <t>25129001</t>
  </si>
  <si>
    <t>Reconocimiento por Permanencia Causado</t>
  </si>
  <si>
    <t>25129002</t>
  </si>
  <si>
    <t>Reconoc.por Perman.Cuota Exigible Prox. Vigencia</t>
  </si>
  <si>
    <t>25129003</t>
  </si>
  <si>
    <t>Reconocimiento por Permanencia Estimado</t>
  </si>
  <si>
    <t>27</t>
  </si>
  <si>
    <t>PROVISIONES</t>
  </si>
  <si>
    <t>2701</t>
  </si>
  <si>
    <t>LITIGIOS Y DEMANDAS</t>
  </si>
  <si>
    <t>270105</t>
  </si>
  <si>
    <t>LABORALES</t>
  </si>
  <si>
    <t>27010501</t>
  </si>
  <si>
    <t>Laborales</t>
  </si>
  <si>
    <t>29</t>
  </si>
  <si>
    <t>2902</t>
  </si>
  <si>
    <t>RECURSOS RECIBIDOS EN ADMINISTRACIÓN</t>
  </si>
  <si>
    <t>290201</t>
  </si>
  <si>
    <t>29020101</t>
  </si>
  <si>
    <t>En administración</t>
  </si>
  <si>
    <t>29020102</t>
  </si>
  <si>
    <t>EN ADMINISTRACION FDL LOS MARTIRES</t>
  </si>
  <si>
    <t>29020103</t>
  </si>
  <si>
    <t>EN ADMINISTRACION FDL LACANDELARIA</t>
  </si>
  <si>
    <t>29020104</t>
  </si>
  <si>
    <t>EN ADMINISTRACION FDL SANTAFE</t>
  </si>
  <si>
    <t>3</t>
  </si>
  <si>
    <t>PATRIMONIO</t>
  </si>
  <si>
    <t>31</t>
  </si>
  <si>
    <t>PATRIMONIO DE LAS ENTIDADES DE GOBIERNO</t>
  </si>
  <si>
    <t>3105</t>
  </si>
  <si>
    <t>CAPITAL FISCAL</t>
  </si>
  <si>
    <t>310506</t>
  </si>
  <si>
    <t>31050601</t>
  </si>
  <si>
    <t>Fundación Gilberto Alzate Avendaño</t>
  </si>
  <si>
    <t>3109</t>
  </si>
  <si>
    <t>RESULTADOS DE EJERCICIOS ANTERIORES</t>
  </si>
  <si>
    <t>310901</t>
  </si>
  <si>
    <t>UTILIDADES O EXCEDENTES ACUMULADOS</t>
  </si>
  <si>
    <t>31090101</t>
  </si>
  <si>
    <t>Excedente acumulado</t>
  </si>
  <si>
    <t>310902</t>
  </si>
  <si>
    <t>PERDIDA O DEFICIT ACUMULADOS</t>
  </si>
  <si>
    <t>31090201</t>
  </si>
  <si>
    <t>Déficit acumulado</t>
  </si>
  <si>
    <t>4</t>
  </si>
  <si>
    <t>INGRESOS</t>
  </si>
  <si>
    <t>47</t>
  </si>
  <si>
    <t>OPERACIONES INTERINSTITUCIONALES</t>
  </si>
  <si>
    <t>4705</t>
  </si>
  <si>
    <t>FONDOS RECIBIDOS</t>
  </si>
  <si>
    <t>470508</t>
  </si>
  <si>
    <t>FUNCIONAMIENTO</t>
  </si>
  <si>
    <t>47050801</t>
  </si>
  <si>
    <t>Transferencias recibidas de la SDH -Funcionamiento</t>
  </si>
  <si>
    <t>470510</t>
  </si>
  <si>
    <t>INVERSION</t>
  </si>
  <si>
    <t>47051001</t>
  </si>
  <si>
    <t>Transferencias recibidas de la SDH -Inversión</t>
  </si>
  <si>
    <t>48</t>
  </si>
  <si>
    <t>OTROS INGRESOS</t>
  </si>
  <si>
    <t>4802</t>
  </si>
  <si>
    <t>FINANCIEROS</t>
  </si>
  <si>
    <t>480201</t>
  </si>
  <si>
    <t>INTERESES SOBRE DEPOSITOS EN INSTITUCIONES FINANCI</t>
  </si>
  <si>
    <t>48020101</t>
  </si>
  <si>
    <t>Intereses recibidos sobre cuentas bancarias</t>
  </si>
  <si>
    <t>4808</t>
  </si>
  <si>
    <t>INGRESOS DIVERSOS</t>
  </si>
  <si>
    <t>480817</t>
  </si>
  <si>
    <t>ARRENDAMIENTO OPERATIVO</t>
  </si>
  <si>
    <t>48081701</t>
  </si>
  <si>
    <t>Arrendamiento Parqueadero</t>
  </si>
  <si>
    <t>480826</t>
  </si>
  <si>
    <t>RECUPERACIONES</t>
  </si>
  <si>
    <t>48082601</t>
  </si>
  <si>
    <t>Recuperaciones</t>
  </si>
  <si>
    <t>480829</t>
  </si>
  <si>
    <t>RESPONSABILIDADES FISCALES</t>
  </si>
  <si>
    <t>48082901</t>
  </si>
  <si>
    <t>Responsabilidades Fiscales</t>
  </si>
  <si>
    <t>480890</t>
  </si>
  <si>
    <t>OTROS INGRESOS DIVERSOS</t>
  </si>
  <si>
    <t>48089001</t>
  </si>
  <si>
    <t>Otros ingresos Diversos</t>
  </si>
  <si>
    <t>5</t>
  </si>
  <si>
    <t>GASTOS</t>
  </si>
  <si>
    <t>51</t>
  </si>
  <si>
    <t>DE ADMINISTRACIÓN Y OPERACIÓN</t>
  </si>
  <si>
    <t>5101</t>
  </si>
  <si>
    <t>SUELDOS Y SALARIOS</t>
  </si>
  <si>
    <t>510101</t>
  </si>
  <si>
    <t>SUELDOS</t>
  </si>
  <si>
    <t>51010101</t>
  </si>
  <si>
    <t>Sueldos</t>
  </si>
  <si>
    <t>510103</t>
  </si>
  <si>
    <t>HORAS EXTRAS Y FESTIVOS</t>
  </si>
  <si>
    <t>51010301</t>
  </si>
  <si>
    <t>Horas Extras y Festivos</t>
  </si>
  <si>
    <t>510105</t>
  </si>
  <si>
    <t>GASTOS DE REPRESENTACIÓN</t>
  </si>
  <si>
    <t>51010501</t>
  </si>
  <si>
    <t>Gastos de Representación</t>
  </si>
  <si>
    <t>510110</t>
  </si>
  <si>
    <t>PRIMA TÉCNICA</t>
  </si>
  <si>
    <t>51011001</t>
  </si>
  <si>
    <t>Prima Técnica</t>
  </si>
  <si>
    <t>510119</t>
  </si>
  <si>
    <t>51011901</t>
  </si>
  <si>
    <t>Bonificaciones por sevicios prestados</t>
  </si>
  <si>
    <t>51011902</t>
  </si>
  <si>
    <t>Reconocimiento por permanencia</t>
  </si>
  <si>
    <t>510123</t>
  </si>
  <si>
    <t>AUXILIO DE TRANSPORTE</t>
  </si>
  <si>
    <t>51012301</t>
  </si>
  <si>
    <t>Auxilio de Transporte</t>
  </si>
  <si>
    <t>510160</t>
  </si>
  <si>
    <t>SUBSIDIO DE ALIMENTACIÓN</t>
  </si>
  <si>
    <t>51016001</t>
  </si>
  <si>
    <t>Subsidio de Alimentación</t>
  </si>
  <si>
    <t>5103</t>
  </si>
  <si>
    <t>CONTRIBUCIONES EFECTIVAS</t>
  </si>
  <si>
    <t>510302</t>
  </si>
  <si>
    <t>APORTES A CAJAS DE COMPENSACION FAMILIAR</t>
  </si>
  <si>
    <t>51030201</t>
  </si>
  <si>
    <t>Aportes a Cajas de Compensación Familiar</t>
  </si>
  <si>
    <t>510303</t>
  </si>
  <si>
    <t>COTIZACIONES A SEGURIDAD SOCIAL EN SALUD</t>
  </si>
  <si>
    <t>51030301</t>
  </si>
  <si>
    <t>Cotizaciones a Seguridad Social en Salud</t>
  </si>
  <si>
    <t>510305</t>
  </si>
  <si>
    <t>COTIZACIONES A RIESGOS PROFESIONALES</t>
  </si>
  <si>
    <t>51030501</t>
  </si>
  <si>
    <t>Cotizaciones a Riesgos Profesionales</t>
  </si>
  <si>
    <t>510306</t>
  </si>
  <si>
    <t>COTIZACIONES A ENTIDADES REGIMEN PRIMA MEDIA</t>
  </si>
  <si>
    <t>51030601</t>
  </si>
  <si>
    <t>Colpensiones</t>
  </si>
  <si>
    <t>510307</t>
  </si>
  <si>
    <t>COTIZACIONES A ENTIDADES REGIMEN AHORRO INDIVIDUAL</t>
  </si>
  <si>
    <t>51030701</t>
  </si>
  <si>
    <t>Fondos Privados de Pensiones</t>
  </si>
  <si>
    <t>5104</t>
  </si>
  <si>
    <t>APORTES SOBRE LA NOMINA</t>
  </si>
  <si>
    <t>510401</t>
  </si>
  <si>
    <t>APORTES AL ICBF</t>
  </si>
  <si>
    <t>51040101</t>
  </si>
  <si>
    <t>510402</t>
  </si>
  <si>
    <t>APORTES AL SENA</t>
  </si>
  <si>
    <t>51040201</t>
  </si>
  <si>
    <t>5107</t>
  </si>
  <si>
    <t>PRESTACIONES SOCIALES</t>
  </si>
  <si>
    <t>510701</t>
  </si>
  <si>
    <t>51070101</t>
  </si>
  <si>
    <t>510702</t>
  </si>
  <si>
    <t>51070201</t>
  </si>
  <si>
    <t>510703</t>
  </si>
  <si>
    <t>INTERESES A LAS CESANTIAS</t>
  </si>
  <si>
    <t>51070301</t>
  </si>
  <si>
    <t>Intereses a las Cesantias</t>
  </si>
  <si>
    <t>510704</t>
  </si>
  <si>
    <t>51070401</t>
  </si>
  <si>
    <t>510705</t>
  </si>
  <si>
    <t>51070501</t>
  </si>
  <si>
    <t>510706</t>
  </si>
  <si>
    <t>51070601</t>
  </si>
  <si>
    <t>510707</t>
  </si>
  <si>
    <t>BONIFICACIÓN ESPECIAL DE RECREACIÓN</t>
  </si>
  <si>
    <t>51070701</t>
  </si>
  <si>
    <t>Bonificación Especial de Recreación</t>
  </si>
  <si>
    <t>510790</t>
  </si>
  <si>
    <t>OTRAS PRIMAS</t>
  </si>
  <si>
    <t>51079001</t>
  </si>
  <si>
    <t>Prima de Antigüedad</t>
  </si>
  <si>
    <t>5111</t>
  </si>
  <si>
    <t>GENERALES</t>
  </si>
  <si>
    <t>511114</t>
  </si>
  <si>
    <t>MATERIALES Y SUMINISTROS</t>
  </si>
  <si>
    <t>51111402</t>
  </si>
  <si>
    <t>Control Administrativo</t>
  </si>
  <si>
    <t>Edificaciones</t>
  </si>
  <si>
    <t>511117</t>
  </si>
  <si>
    <t>SERVICIOS PUBLICOS</t>
  </si>
  <si>
    <t>51111701</t>
  </si>
  <si>
    <t>511123</t>
  </si>
  <si>
    <t>COMUNICACIONES Y TRANSPORTE</t>
  </si>
  <si>
    <t>51112301</t>
  </si>
  <si>
    <t>Comunicaciones y Transporte</t>
  </si>
  <si>
    <t>511125</t>
  </si>
  <si>
    <t>SEGUROS GENERALES</t>
  </si>
  <si>
    <t>51112503</t>
  </si>
  <si>
    <t>Seguro de Manejo</t>
  </si>
  <si>
    <t>51112505</t>
  </si>
  <si>
    <t>Seguro de Sustracción</t>
  </si>
  <si>
    <t>51112506</t>
  </si>
  <si>
    <t>Seguro de Responsabilidad Civil</t>
  </si>
  <si>
    <t>51112507</t>
  </si>
  <si>
    <t>Seguro de Terremoto</t>
  </si>
  <si>
    <t>51112508</t>
  </si>
  <si>
    <t>Seguro de Equipo eléctrico</t>
  </si>
  <si>
    <t>51112509</t>
  </si>
  <si>
    <t>Seguro de Manejo global</t>
  </si>
  <si>
    <t>51112512</t>
  </si>
  <si>
    <t>511127</t>
  </si>
  <si>
    <t>PROMOCION Y DIVULGACION</t>
  </si>
  <si>
    <t>51112701</t>
  </si>
  <si>
    <t>Promoción y Divulgación</t>
  </si>
  <si>
    <t>511133</t>
  </si>
  <si>
    <t>SEGURIDAD INDUSTRIAL</t>
  </si>
  <si>
    <t>51113311</t>
  </si>
  <si>
    <t>511155</t>
  </si>
  <si>
    <t>ELEMENTOS DE ASEO,LAVANDERIA Y CAFETERIA</t>
  </si>
  <si>
    <t>51115501</t>
  </si>
  <si>
    <t>Elementos de aseo, lavanderia y cafeteria</t>
  </si>
  <si>
    <t>53</t>
  </si>
  <si>
    <t>DETERIORO, DEPRECIACIONES, AMORTIZACIONES Y PROVIS</t>
  </si>
  <si>
    <t>5360</t>
  </si>
  <si>
    <t>DEPRECIACIÓN DE PROPIEDADES, PLANTA Y EQUIPO</t>
  </si>
  <si>
    <t>536001</t>
  </si>
  <si>
    <t>53600101</t>
  </si>
  <si>
    <t>536004</t>
  </si>
  <si>
    <t>53600401</t>
  </si>
  <si>
    <t>Maquinaria y equipo</t>
  </si>
  <si>
    <t>536005</t>
  </si>
  <si>
    <t>EQUIPO MÉDICO Y CIENTIFICO</t>
  </si>
  <si>
    <t>53600501</t>
  </si>
  <si>
    <t>Equipo médico y científico</t>
  </si>
  <si>
    <t>536006</t>
  </si>
  <si>
    <t>MUEBLES ENSERES Y EQUIPO DE OFICINA</t>
  </si>
  <si>
    <t>53600601</t>
  </si>
  <si>
    <t>Muebles, enseres y equipo de oficina</t>
  </si>
  <si>
    <t>536007</t>
  </si>
  <si>
    <t>EQUIPO DE COMUNICACIÓN Y COMPUTACIÓN</t>
  </si>
  <si>
    <t>53600701</t>
  </si>
  <si>
    <t>Equipos de comunicación y computación</t>
  </si>
  <si>
    <t>536009</t>
  </si>
  <si>
    <t>EQUIPO DE COMEDOR, COCINA, DESPENSA Y HOTELERIA</t>
  </si>
  <si>
    <t>53600901</t>
  </si>
  <si>
    <t>5366</t>
  </si>
  <si>
    <t>AMORTIZACION DE ACTIVOS INTANGIBLES</t>
  </si>
  <si>
    <t>536605</t>
  </si>
  <si>
    <t>53660501</t>
  </si>
  <si>
    <t>536606</t>
  </si>
  <si>
    <t>53660601</t>
  </si>
  <si>
    <t>55</t>
  </si>
  <si>
    <t>GASTOS PUBLICO SOCIAL</t>
  </si>
  <si>
    <t>5506</t>
  </si>
  <si>
    <t>CULTURAL</t>
  </si>
  <si>
    <t>550606</t>
  </si>
  <si>
    <t>ASIGNACION BIENES Y SERVICIOS</t>
  </si>
  <si>
    <t>55060603</t>
  </si>
  <si>
    <t>1164- INTERVENCIÓN PARA TRANSF. DEL CENTRO BOGOTÁ</t>
  </si>
  <si>
    <t>55060606</t>
  </si>
  <si>
    <t>7032-189 DOTACION ADECUACIÓN Y MANTENIMIENTO</t>
  </si>
  <si>
    <t>55060610</t>
  </si>
  <si>
    <t>7682-DESARROLLO Y FOMENTO A LAS PRACTICAS ARTISTIC</t>
  </si>
  <si>
    <t>58</t>
  </si>
  <si>
    <t>OTROS GASTOS</t>
  </si>
  <si>
    <t>5802</t>
  </si>
  <si>
    <t>COMISONES</t>
  </si>
  <si>
    <t>580240</t>
  </si>
  <si>
    <t>COMISIONES SERVICIOS FINANCIEROS</t>
  </si>
  <si>
    <t>58024001</t>
  </si>
  <si>
    <t>Comisiones cobrada por los bancos</t>
  </si>
  <si>
    <t>5890</t>
  </si>
  <si>
    <t>GASTOS DIVERSOS</t>
  </si>
  <si>
    <t>589019</t>
  </si>
  <si>
    <t>PERDIDA POR BAJA EN CUENTAS DE ACTIVOS NO FINANCIE</t>
  </si>
  <si>
    <t>58901901</t>
  </si>
  <si>
    <t>Pérdida por baja en cta de activo no monetarios</t>
  </si>
  <si>
    <t>589090</t>
  </si>
  <si>
    <t>OTROS GASTOS DIVERSOS</t>
  </si>
  <si>
    <t>58909001</t>
  </si>
  <si>
    <t>81</t>
  </si>
  <si>
    <t>ACTIVOS CONTINGENTES</t>
  </si>
  <si>
    <t>8120</t>
  </si>
  <si>
    <t>LITIGIOS Y MECANISMOS ALTERNATIVOS DE SOLUCIÓN DE</t>
  </si>
  <si>
    <t>812004</t>
  </si>
  <si>
    <t>ADMINISTRATIVAS</t>
  </si>
  <si>
    <t>81200401</t>
  </si>
  <si>
    <t>Administrativas</t>
  </si>
  <si>
    <t>83</t>
  </si>
  <si>
    <t>8347</t>
  </si>
  <si>
    <t>BIENES ENTREGADOS A TERCEROS</t>
  </si>
  <si>
    <t>834704</t>
  </si>
  <si>
    <t>PROPIEDADES PLANTA Y EQUIPO</t>
  </si>
  <si>
    <t>83470401</t>
  </si>
  <si>
    <t>Bienes entregados a IDARTES en comodato</t>
  </si>
  <si>
    <t>8361</t>
  </si>
  <si>
    <t>RESPONSABILIDADES</t>
  </si>
  <si>
    <t>836102</t>
  </si>
  <si>
    <t>EN PROCESO ANTE AUTORIDAD COMPETENTE</t>
  </si>
  <si>
    <t>83610201</t>
  </si>
  <si>
    <t>En proceso ante autoridad competente</t>
  </si>
  <si>
    <t>89</t>
  </si>
  <si>
    <t>8905</t>
  </si>
  <si>
    <t>DERECHOS CONTINGENTES POR _ CONTRA (CR)</t>
  </si>
  <si>
    <t>890506</t>
  </si>
  <si>
    <t>89050601</t>
  </si>
  <si>
    <t>Litigios y mecanismos alternativos de solución</t>
  </si>
  <si>
    <t>8915</t>
  </si>
  <si>
    <t>DEUDORAS DE CONTROL POR CONTRA (CR)</t>
  </si>
  <si>
    <t>891518</t>
  </si>
  <si>
    <t>BIENES ENTRAGOS A TERCEROS</t>
  </si>
  <si>
    <t>89151801</t>
  </si>
  <si>
    <t>891521</t>
  </si>
  <si>
    <t>RESPONSABILIDADES EN PROCESOS</t>
  </si>
  <si>
    <t>89152101</t>
  </si>
  <si>
    <t>Responsabilidades</t>
  </si>
  <si>
    <t>51112501</t>
  </si>
  <si>
    <t>Seguros Generales -Seguro Obligatorio</t>
  </si>
  <si>
    <t>Litigios y demandas</t>
  </si>
  <si>
    <t>A MAYO DE 2020</t>
  </si>
  <si>
    <t>A  MAYO 2021</t>
  </si>
  <si>
    <t>24360501</t>
  </si>
  <si>
    <t>Servicios  1%</t>
  </si>
  <si>
    <t>243690</t>
  </si>
  <si>
    <t>OTRAS RETENCIONES</t>
  </si>
  <si>
    <t>24369002</t>
  </si>
  <si>
    <t>Retencion en la fuente por premios y estimulos 3.5</t>
  </si>
  <si>
    <t>31090202</t>
  </si>
  <si>
    <t>AJUSTE DE PASIVOS</t>
  </si>
  <si>
    <t>31090203</t>
  </si>
  <si>
    <t>GASTOS DE NOMINA</t>
  </si>
  <si>
    <t>A  JUNIO 2021</t>
  </si>
  <si>
    <t>AJUNIO DE 2020</t>
  </si>
  <si>
    <t>Cuentas de Orden Acreedora</t>
  </si>
  <si>
    <t>11100606</t>
  </si>
  <si>
    <t>Banco Finandina Cta. 9190025216</t>
  </si>
  <si>
    <t>RECURSOS E. EN ADMINISTRACIÓN  ERU CONVEIO 072</t>
  </si>
  <si>
    <t>29020105</t>
  </si>
  <si>
    <t>EN ADMINISTRACION FDL MARTIRES 356</t>
  </si>
  <si>
    <t>AVANCES Y ANTICIPOS RECIBIDOS</t>
  </si>
  <si>
    <t>A AGOSTO DE 2020</t>
  </si>
  <si>
    <t>A  AGOSTO 2021</t>
  </si>
  <si>
    <t>Deduras de Control</t>
  </si>
  <si>
    <t>17059005</t>
  </si>
  <si>
    <t>CON. 164 ERU COMPONENTE 1</t>
  </si>
  <si>
    <t>17059008</t>
  </si>
  <si>
    <t>CON. 164 ERU COMPONENTE 4</t>
  </si>
  <si>
    <t>19080303</t>
  </si>
  <si>
    <t>1908030301</t>
  </si>
  <si>
    <t>1908030302</t>
  </si>
  <si>
    <t>CON. 164 ERU COMPONENTE 2</t>
  </si>
  <si>
    <t>1908030303</t>
  </si>
  <si>
    <t>CON. 164 ERU COMPONENTE 3</t>
  </si>
  <si>
    <t>1908030304</t>
  </si>
  <si>
    <t>24079006</t>
  </si>
  <si>
    <t>Rendimientos Financieros a favor de la SDH-FDL</t>
  </si>
  <si>
    <t>270103</t>
  </si>
  <si>
    <t>27010301</t>
  </si>
  <si>
    <t>compra de predios</t>
  </si>
  <si>
    <t>gestion predial</t>
  </si>
  <si>
    <t>convenio 072</t>
  </si>
  <si>
    <t>convenio 164</t>
  </si>
  <si>
    <t>convenio 109</t>
  </si>
  <si>
    <t>0</t>
  </si>
  <si>
    <t>17059006</t>
  </si>
  <si>
    <t>24369091</t>
  </si>
  <si>
    <t>24369092</t>
  </si>
  <si>
    <t>24369093</t>
  </si>
  <si>
    <t>29020106</t>
  </si>
  <si>
    <t>EN ADMINISTRACION FDL SANTAFE 356</t>
  </si>
  <si>
    <t>31090102</t>
  </si>
  <si>
    <t>PASIVOS NOOMINA</t>
  </si>
  <si>
    <t>51112511</t>
  </si>
  <si>
    <t>Edificios y casas</t>
  </si>
  <si>
    <t>VARIACION RELATIVA</t>
  </si>
  <si>
    <t>1105</t>
  </si>
  <si>
    <t>110502</t>
  </si>
  <si>
    <t>CAJA MENOR</t>
  </si>
  <si>
    <t>11050201</t>
  </si>
  <si>
    <t>Subdirección Gestión Corporativa</t>
  </si>
  <si>
    <t>11100502</t>
  </si>
  <si>
    <t>Davivienda CTA No. 009869999848</t>
  </si>
  <si>
    <t>24362702</t>
  </si>
  <si>
    <t>RTE ICA PREOFESIONALES 7,66/1000</t>
  </si>
  <si>
    <t>24362703</t>
  </si>
  <si>
    <t>RTE ICA PREOFESIONALES 9.66X1000</t>
  </si>
  <si>
    <t>24362704</t>
  </si>
  <si>
    <t>RTE ICA A.COMERCIAL 4.14X1000</t>
  </si>
  <si>
    <t>24362705</t>
  </si>
  <si>
    <t>RTE ICA INDUSTRIAL 6,9X1000</t>
  </si>
  <si>
    <t>24362706</t>
  </si>
  <si>
    <t>RTE ICA A.COMERCIAL 11.04X1000</t>
  </si>
  <si>
    <t>24362707</t>
  </si>
  <si>
    <t>RTE ICA SERVICIOS  13.8X1000</t>
  </si>
  <si>
    <t>5108</t>
  </si>
  <si>
    <t>GASTOS DE PERSONAL DIVERSOS</t>
  </si>
  <si>
    <t>510804</t>
  </si>
  <si>
    <t>DOTACIÓN Y SUMINISTRO A TRABAJADORES</t>
  </si>
  <si>
    <t>51080401</t>
  </si>
  <si>
    <t>Dotación y suministro a trabajadores</t>
  </si>
  <si>
    <t>511113</t>
  </si>
  <si>
    <t>VIGILANCIA Y SEGURIDAD</t>
  </si>
  <si>
    <t>51111301</t>
  </si>
  <si>
    <t>Vigilancia y Seguridad</t>
  </si>
  <si>
    <t>51111401</t>
  </si>
  <si>
    <t>Materiales y suministros</t>
  </si>
  <si>
    <t>511118</t>
  </si>
  <si>
    <t>51111801</t>
  </si>
  <si>
    <t>Arrendamineto Operativo</t>
  </si>
  <si>
    <t>511164</t>
  </si>
  <si>
    <t>GASTOS LEGALES</t>
  </si>
  <si>
    <t>51116401</t>
  </si>
  <si>
    <t>Autenticaciones, gastos de registro</t>
  </si>
  <si>
    <t>511179</t>
  </si>
  <si>
    <t>51117901</t>
  </si>
  <si>
    <t>511180</t>
  </si>
  <si>
    <t>51118001</t>
  </si>
  <si>
    <t>Servicios</t>
  </si>
  <si>
    <t>511190</t>
  </si>
  <si>
    <t>OTROS GASTOS GENERALES</t>
  </si>
  <si>
    <t>51119002</t>
  </si>
  <si>
    <t>Otros Gastos Generales</t>
  </si>
  <si>
    <t>55060611</t>
  </si>
  <si>
    <t>7664- TRANSFORMACION CULTURAL DE IMAGINARIOS DEL C</t>
  </si>
  <si>
    <t>55060612</t>
  </si>
  <si>
    <t>7674- DESARROLLO DEL BRONX DISTRITO CREATIVO EN BO</t>
  </si>
  <si>
    <t>55060613</t>
  </si>
  <si>
    <t>7713- FORTALECIMIENTO DEL ECOSISTEMA DE LA ECONOMI</t>
  </si>
  <si>
    <t>55060614</t>
  </si>
  <si>
    <t>7724- MEJORAMIENTO Y CONSERVACION DE LA INFRAESTRU</t>
  </si>
  <si>
    <t>55060615</t>
  </si>
  <si>
    <t>7760- MODERNIZACION DE LA ARQUITECTURA INSTITUCION</t>
  </si>
  <si>
    <t>55060605</t>
  </si>
  <si>
    <t>0475-185 FORTALECIMIENTO INSTITUCIONAL</t>
  </si>
  <si>
    <t>55060608</t>
  </si>
  <si>
    <t>7528-157 DISTRITO CREATIVO CULTURAL CENTRO</t>
  </si>
  <si>
    <t>511115</t>
  </si>
  <si>
    <t>MANTENIMIENTO</t>
  </si>
  <si>
    <t>51111501</t>
  </si>
  <si>
    <t>51111503</t>
  </si>
  <si>
    <t>55060609</t>
  </si>
  <si>
    <t>7537-139 FORTALECIMIENTO DE LA INFRAESTRUCTURA CUL</t>
  </si>
  <si>
    <t>24362709</t>
  </si>
  <si>
    <t>RTE ICA SERVICIOS 8.66x1000</t>
  </si>
  <si>
    <t>510803</t>
  </si>
  <si>
    <t>CAPACITACION,BIENESTAR SOCIAL Y ESTIMULOS</t>
  </si>
  <si>
    <t>51080301</t>
  </si>
  <si>
    <t>Capacitación Bienestar Social y Estimulos</t>
  </si>
  <si>
    <t>511120</t>
  </si>
  <si>
    <t>PUBLICIDAD Y PROPAGANDA</t>
  </si>
  <si>
    <t>51112001</t>
  </si>
  <si>
    <t>Publicidad y propaganda</t>
  </si>
  <si>
    <t>5804</t>
  </si>
  <si>
    <t>580401</t>
  </si>
  <si>
    <t>Actualización financiera de provisiones</t>
  </si>
  <si>
    <t>58040101</t>
  </si>
  <si>
    <t>5102</t>
  </si>
  <si>
    <t>CONTRIBUCIONES IMPUTADAS</t>
  </si>
  <si>
    <t>510201</t>
  </si>
  <si>
    <t>INCAPACIDADES</t>
  </si>
  <si>
    <t>51020101</t>
  </si>
  <si>
    <t>Incapacidades</t>
  </si>
  <si>
    <t>51111502</t>
  </si>
  <si>
    <t>511121</t>
  </si>
  <si>
    <t>IMPRESOS,PUBLICACIONES,SUSCRIPCIONES Y AFILIACIONE</t>
  </si>
  <si>
    <t>51112101</t>
  </si>
  <si>
    <t>Impresos , Publicaciones, suscripciones  afiliacio</t>
  </si>
  <si>
    <t>511149</t>
  </si>
  <si>
    <t>SERVICIO DE ASEO, CAFETERIA, RESTAURANTE Y LAVANDE</t>
  </si>
  <si>
    <t>51114901</t>
  </si>
  <si>
    <t>Servicio de aseo, cafeteria, restaurante y lavande</t>
  </si>
  <si>
    <t>511162</t>
  </si>
  <si>
    <t>EQUIPO DE SEGURIDAD INDUSTRIAL</t>
  </si>
  <si>
    <t>51116201</t>
  </si>
  <si>
    <t>Equipo de Seguridad Industrial</t>
  </si>
  <si>
    <t>51111505</t>
  </si>
  <si>
    <t>Equipos de Comunicación y computación</t>
  </si>
  <si>
    <t>511116</t>
  </si>
  <si>
    <t>REPARACIONES</t>
  </si>
  <si>
    <t>51111601</t>
  </si>
  <si>
    <t>57</t>
  </si>
  <si>
    <t>5720</t>
  </si>
  <si>
    <t>OPERACIONES DE ENLACE</t>
  </si>
  <si>
    <t>572081</t>
  </si>
  <si>
    <t>DEVOLUCIONES DE INGRESOS</t>
  </si>
  <si>
    <t>57208101</t>
  </si>
  <si>
    <t>Reintegros a la SDH</t>
  </si>
  <si>
    <t>A MAYO DE 2022</t>
  </si>
  <si>
    <t>A MAYO DE 2021</t>
  </si>
  <si>
    <t>JIMENEZ GOMEZ JUAN GUILLERMO</t>
  </si>
  <si>
    <t>CONVENIO 181</t>
  </si>
  <si>
    <t>AJSUTE CONVENIO OBRACIC</t>
  </si>
  <si>
    <t>UTILIDAD DEL EJERCICIO  2021</t>
  </si>
  <si>
    <t>ajsute ingeniero telmatico en mayo del 2021</t>
  </si>
  <si>
    <t>ajsute realizado en la vigencia 2021</t>
  </si>
  <si>
    <t>ajuste realizado en enero del 2021</t>
  </si>
  <si>
    <t>AJSUTE PASIVOS en febrero</t>
  </si>
  <si>
    <t>PASIVO NOMINA  PRESTACIONES abril</t>
  </si>
  <si>
    <t>Junio de 2021</t>
  </si>
  <si>
    <t>51112502</t>
  </si>
  <si>
    <t>Seguro de Automóviles</t>
  </si>
  <si>
    <t>Junio de 2022</t>
  </si>
  <si>
    <t>24369001</t>
  </si>
  <si>
    <t>Retencion en la fuente por premios y estimulos 2.5</t>
  </si>
  <si>
    <t>A JUNIO DE 2021</t>
  </si>
  <si>
    <t>A JUNIO  DE 2021</t>
  </si>
  <si>
    <t>A JUNIO DE 2022</t>
  </si>
  <si>
    <t>A JUNIO  DE 2022</t>
  </si>
  <si>
    <t>AJUSTE DE PASIVOS LABORALES AJU-47 2021</t>
  </si>
  <si>
    <t>PAGO RETENCION AGOST 2020 CE 107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</si>
</sst>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C0A]d\-mmm\-yyyy;@"/>
    <numFmt numFmtId="165" formatCode="[$-C0A]mmm\-yy;@"/>
    <numFmt numFmtId="166" formatCode="_ * #,##0_ ;_ * \-#,##0_ ;_ * &quot;-&quot;_ ;_ @_ "/>
    <numFmt numFmtId="167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A"/>
      <name val="Arial"/>
      <family val="2"/>
    </font>
    <font>
      <sz val="11"/>
      <color indexed="8"/>
      <name val="Calibri"/>
      <family val="2"/>
    </font>
    <font>
      <b/>
      <sz val="16"/>
      <color indexed="39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  <font>
      <sz val="11"/>
      <color rgb="FF00000A"/>
      <name val="Arial"/>
      <family val="2"/>
    </font>
    <font>
      <sz val="12"/>
      <color rgb="FFFF0000"/>
      <name val="Arial"/>
      <family val="2"/>
    </font>
    <font>
      <sz val="12"/>
      <color rgb="FF00000A"/>
      <name val="Arial"/>
      <family val="2"/>
    </font>
    <font>
      <sz val="11"/>
      <color rgb="FF000000"/>
      <name val="Calibri"/>
      <family val="2"/>
      <scheme val="minor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6"/>
      <color indexed="12"/>
      <name val="Arial"/>
      <family val="2"/>
    </font>
    <font>
      <sz val="16"/>
      <color indexed="39"/>
      <name val="Arial"/>
      <family val="2"/>
    </font>
    <font>
      <sz val="16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0"/>
      <name val="Arial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31" fillId="0" borderId="0"/>
    <xf numFmtId="0" fontId="22" fillId="0" borderId="0"/>
    <xf numFmtId="0" fontId="1" fillId="0" borderId="0"/>
    <xf numFmtId="9" fontId="30" fillId="0" borderId="0" applyFont="0" applyFill="0" applyBorder="0" applyAlignment="0" applyProtection="0"/>
    <xf numFmtId="0" fontId="32" fillId="0" borderId="0"/>
    <xf numFmtId="0" fontId="22" fillId="0" borderId="0"/>
  </cellStyleXfs>
  <cellXfs count="30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justify" vertical="center" wrapText="1"/>
    </xf>
    <xf numFmtId="3" fontId="0" fillId="0" borderId="2" xfId="0" applyNumberFormat="1" applyBorder="1" applyAlignment="1">
      <alignment horizontal="center" vertical="center"/>
    </xf>
    <xf numFmtId="43" fontId="0" fillId="0" borderId="0" xfId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6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2" fontId="0" fillId="0" borderId="0" xfId="0" applyNumberFormat="1"/>
    <xf numFmtId="4" fontId="9" fillId="0" borderId="0" xfId="0" applyNumberFormat="1" applyFont="1"/>
    <xf numFmtId="3" fontId="0" fillId="0" borderId="0" xfId="0" applyNumberFormat="1"/>
    <xf numFmtId="3" fontId="4" fillId="2" borderId="0" xfId="0" applyNumberFormat="1" applyFont="1" applyFill="1" applyBorder="1"/>
    <xf numFmtId="43" fontId="9" fillId="0" borderId="0" xfId="1" applyFont="1"/>
    <xf numFmtId="43" fontId="0" fillId="0" borderId="0" xfId="0" applyNumberFormat="1"/>
    <xf numFmtId="3" fontId="10" fillId="0" borderId="0" xfId="0" applyNumberFormat="1" applyFont="1"/>
    <xf numFmtId="0" fontId="7" fillId="0" borderId="0" xfId="0" applyFont="1"/>
    <xf numFmtId="3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/>
    <xf numFmtId="3" fontId="0" fillId="0" borderId="0" xfId="0" applyNumberFormat="1"/>
    <xf numFmtId="3" fontId="5" fillId="4" borderId="0" xfId="0" applyNumberFormat="1" applyFont="1" applyFill="1"/>
    <xf numFmtId="3" fontId="5" fillId="2" borderId="0" xfId="0" applyNumberFormat="1" applyFont="1" applyFill="1" applyBorder="1" applyProtection="1"/>
    <xf numFmtId="0" fontId="0" fillId="0" borderId="2" xfId="0" applyBorder="1" applyAlignment="1">
      <alignment horizontal="center" vertical="center"/>
    </xf>
    <xf numFmtId="3" fontId="0" fillId="0" borderId="0" xfId="0" applyNumberFormat="1"/>
    <xf numFmtId="3" fontId="22" fillId="0" borderId="0" xfId="3" applyNumberFormat="1"/>
    <xf numFmtId="0" fontId="2" fillId="0" borderId="2" xfId="0" applyFont="1" applyFill="1" applyBorder="1"/>
    <xf numFmtId="3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/>
    <xf numFmtId="0" fontId="0" fillId="0" borderId="0" xfId="0"/>
    <xf numFmtId="3" fontId="0" fillId="0" borderId="0" xfId="0" applyNumberFormat="1"/>
    <xf numFmtId="0" fontId="11" fillId="3" borderId="5" xfId="0" applyFont="1" applyFill="1" applyBorder="1" applyAlignment="1">
      <alignment horizontal="centerContinuous"/>
    </xf>
    <xf numFmtId="0" fontId="23" fillId="3" borderId="6" xfId="0" applyFont="1" applyFill="1" applyBorder="1" applyAlignment="1">
      <alignment horizontal="centerContinuous"/>
    </xf>
    <xf numFmtId="49" fontId="23" fillId="3" borderId="6" xfId="0" applyNumberFormat="1" applyFont="1" applyFill="1" applyBorder="1" applyAlignment="1">
      <alignment horizontal="center"/>
    </xf>
    <xf numFmtId="49" fontId="23" fillId="3" borderId="6" xfId="0" applyNumberFormat="1" applyFont="1" applyFill="1" applyBorder="1" applyAlignment="1">
      <alignment horizontal="right"/>
    </xf>
    <xf numFmtId="0" fontId="23" fillId="3" borderId="7" xfId="0" applyFont="1" applyFill="1" applyBorder="1" applyAlignment="1">
      <alignment horizontal="centerContinuous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23" fillId="0" borderId="0" xfId="0" applyFont="1"/>
    <xf numFmtId="0" fontId="12" fillId="4" borderId="0" xfId="0" applyFont="1" applyFill="1" applyBorder="1"/>
    <xf numFmtId="49" fontId="12" fillId="4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Protection="1"/>
    <xf numFmtId="3" fontId="12" fillId="4" borderId="0" xfId="0" applyNumberFormat="1" applyFont="1" applyFill="1" applyBorder="1"/>
    <xf numFmtId="3" fontId="12" fillId="2" borderId="0" xfId="0" applyNumberFormat="1" applyFont="1" applyFill="1" applyBorder="1"/>
    <xf numFmtId="0" fontId="12" fillId="4" borderId="0" xfId="0" applyFont="1" applyFill="1" applyAlignment="1">
      <alignment horizontal="left"/>
    </xf>
    <xf numFmtId="0" fontId="12" fillId="4" borderId="0" xfId="0" applyFont="1" applyFill="1"/>
    <xf numFmtId="0" fontId="12" fillId="0" borderId="0" xfId="0" applyFont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right"/>
    </xf>
    <xf numFmtId="3" fontId="12" fillId="2" borderId="12" xfId="0" applyNumberFormat="1" applyFont="1" applyFill="1" applyBorder="1"/>
    <xf numFmtId="0" fontId="16" fillId="2" borderId="0" xfId="0" applyFont="1" applyFill="1" applyBorder="1" applyAlignment="1">
      <alignment horizontal="left"/>
    </xf>
    <xf numFmtId="3" fontId="12" fillId="2" borderId="10" xfId="0" applyNumberFormat="1" applyFont="1" applyFill="1" applyBorder="1"/>
    <xf numFmtId="0" fontId="17" fillId="2" borderId="0" xfId="0" applyFont="1" applyFill="1" applyBorder="1" applyAlignment="1">
      <alignment horizontal="left"/>
    </xf>
    <xf numFmtId="0" fontId="13" fillId="5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Protection="1">
      <protection locked="0"/>
    </xf>
    <xf numFmtId="49" fontId="17" fillId="2" borderId="0" xfId="0" applyNumberFormat="1" applyFont="1" applyFill="1" applyBorder="1" applyAlignment="1">
      <alignment horizontal="center"/>
    </xf>
    <xf numFmtId="49" fontId="17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/>
    <xf numFmtId="49" fontId="13" fillId="5" borderId="0" xfId="0" applyNumberFormat="1" applyFont="1" applyFill="1" applyBorder="1" applyAlignment="1" applyProtection="1">
      <alignment horizontal="center"/>
      <protection locked="0"/>
    </xf>
    <xf numFmtId="49" fontId="13" fillId="5" borderId="0" xfId="0" applyNumberFormat="1" applyFont="1" applyFill="1" applyBorder="1" applyAlignment="1" applyProtection="1">
      <alignment horizontal="right"/>
      <protection locked="0"/>
    </xf>
    <xf numFmtId="0" fontId="13" fillId="5" borderId="0" xfId="0" applyFont="1" applyFill="1" applyBorder="1" applyAlignment="1" applyProtection="1">
      <protection locked="0"/>
    </xf>
    <xf numFmtId="0" fontId="13" fillId="5" borderId="0" xfId="0" applyFont="1" applyFill="1" applyBorder="1" applyAlignment="1" applyProtection="1">
      <alignment horizontal="right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right"/>
      <protection locked="0"/>
    </xf>
    <xf numFmtId="0" fontId="12" fillId="5" borderId="0" xfId="0" applyFont="1" applyFill="1" applyBorder="1" applyAlignment="1" applyProtection="1">
      <protection locked="0"/>
    </xf>
    <xf numFmtId="0" fontId="23" fillId="4" borderId="0" xfId="0" applyFont="1" applyFill="1" applyBorder="1"/>
    <xf numFmtId="0" fontId="12" fillId="6" borderId="0" xfId="0" applyFont="1" applyFill="1" applyBorder="1" applyAlignment="1">
      <alignment horizontal="right"/>
    </xf>
    <xf numFmtId="0" fontId="13" fillId="6" borderId="0" xfId="0" applyFont="1" applyFill="1" applyBorder="1" applyAlignment="1">
      <alignment horizontal="right"/>
    </xf>
    <xf numFmtId="0" fontId="23" fillId="6" borderId="0" xfId="0" applyFont="1" applyFill="1" applyBorder="1" applyAlignment="1">
      <alignment horizontal="right"/>
    </xf>
    <xf numFmtId="0" fontId="13" fillId="4" borderId="0" xfId="0" applyFont="1" applyFill="1" applyBorder="1"/>
    <xf numFmtId="3" fontId="23" fillId="4" borderId="0" xfId="0" applyNumberFormat="1" applyFont="1" applyFill="1" applyBorder="1"/>
    <xf numFmtId="3" fontId="12" fillId="5" borderId="0" xfId="0" applyNumberFormat="1" applyFont="1" applyFill="1" applyBorder="1" applyAlignment="1" applyProtection="1">
      <alignment horizontal="right"/>
      <protection locked="0"/>
    </xf>
    <xf numFmtId="0" fontId="12" fillId="5" borderId="0" xfId="0" applyFont="1" applyFill="1" applyBorder="1" applyAlignment="1" applyProtection="1">
      <alignment horizontal="centerContinuous"/>
      <protection locked="0"/>
    </xf>
    <xf numFmtId="49" fontId="12" fillId="5" borderId="0" xfId="0" applyNumberFormat="1" applyFont="1" applyFill="1" applyBorder="1" applyAlignment="1" applyProtection="1">
      <alignment horizontal="center"/>
      <protection locked="0"/>
    </xf>
    <xf numFmtId="49" fontId="12" fillId="5" borderId="0" xfId="0" applyNumberFormat="1" applyFont="1" applyFill="1" applyBorder="1" applyAlignment="1" applyProtection="1">
      <alignment horizontal="right"/>
      <protection locked="0"/>
    </xf>
    <xf numFmtId="3" fontId="13" fillId="5" borderId="0" xfId="0" applyNumberFormat="1" applyFont="1" applyFill="1" applyBorder="1" applyAlignment="1" applyProtection="1">
      <alignment horizontal="right"/>
      <protection locked="0"/>
    </xf>
    <xf numFmtId="3" fontId="13" fillId="5" borderId="0" xfId="0" applyNumberFormat="1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23" fillId="4" borderId="0" xfId="0" applyFont="1" applyFill="1" applyBorder="1" applyProtection="1">
      <protection locked="0"/>
    </xf>
    <xf numFmtId="49" fontId="23" fillId="4" borderId="0" xfId="0" applyNumberFormat="1" applyFont="1" applyFill="1" applyBorder="1" applyAlignment="1" applyProtection="1">
      <alignment horizontal="center"/>
      <protection locked="0"/>
    </xf>
    <xf numFmtId="49" fontId="23" fillId="4" borderId="0" xfId="0" applyNumberFormat="1" applyFont="1" applyFill="1" applyBorder="1" applyAlignment="1" applyProtection="1">
      <alignment horizontal="right"/>
      <protection locked="0"/>
    </xf>
    <xf numFmtId="0" fontId="13" fillId="5" borderId="0" xfId="0" quotePrefix="1" applyFont="1" applyFill="1" applyBorder="1" applyAlignment="1" applyProtection="1">
      <alignment horizontal="left"/>
      <protection locked="0"/>
    </xf>
    <xf numFmtId="49" fontId="13" fillId="5" borderId="0" xfId="0" quotePrefix="1" applyNumberFormat="1" applyFont="1" applyFill="1" applyBorder="1" applyAlignment="1" applyProtection="1">
      <alignment horizontal="center"/>
      <protection locked="0"/>
    </xf>
    <xf numFmtId="49" fontId="13" fillId="5" borderId="0" xfId="0" quotePrefix="1" applyNumberFormat="1" applyFont="1" applyFill="1" applyBorder="1" applyAlignment="1" applyProtection="1">
      <alignment horizontal="right"/>
      <protection locked="0"/>
    </xf>
    <xf numFmtId="4" fontId="4" fillId="4" borderId="0" xfId="0" applyNumberFormat="1" applyFont="1" applyFill="1" applyBorder="1" applyProtection="1">
      <protection locked="0"/>
    </xf>
    <xf numFmtId="0" fontId="23" fillId="4" borderId="0" xfId="0" applyFont="1" applyFill="1" applyAlignment="1">
      <alignment horizontal="left"/>
    </xf>
    <xf numFmtId="0" fontId="23" fillId="4" borderId="0" xfId="0" applyFont="1" applyFill="1"/>
    <xf numFmtId="0" fontId="23" fillId="4" borderId="0" xfId="0" applyFont="1" applyFill="1" applyBorder="1" applyProtection="1"/>
    <xf numFmtId="49" fontId="23" fillId="4" borderId="0" xfId="0" applyNumberFormat="1" applyFont="1" applyFill="1" applyBorder="1" applyAlignment="1">
      <alignment horizontal="center"/>
    </xf>
    <xf numFmtId="49" fontId="23" fillId="4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 applyProtection="1"/>
    <xf numFmtId="0" fontId="12" fillId="4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right" vertical="center" wrapText="1"/>
    </xf>
    <xf numFmtId="0" fontId="23" fillId="4" borderId="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9" fillId="5" borderId="0" xfId="0" applyFont="1" applyFill="1" applyBorder="1" applyAlignment="1" applyProtection="1">
      <alignment vertical="center"/>
      <protection locked="0"/>
    </xf>
    <xf numFmtId="3" fontId="28" fillId="0" borderId="0" xfId="8" applyNumberFormat="1"/>
    <xf numFmtId="0" fontId="25" fillId="0" borderId="0" xfId="8" applyNumberFormat="1" applyFont="1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2" fillId="0" borderId="0" xfId="3" applyNumberFormat="1"/>
    <xf numFmtId="0" fontId="0" fillId="0" borderId="0" xfId="0"/>
    <xf numFmtId="3" fontId="0" fillId="0" borderId="0" xfId="0" applyNumberFormat="1"/>
    <xf numFmtId="0" fontId="0" fillId="0" borderId="2" xfId="0" applyBorder="1" applyAlignment="1">
      <alignment horizontal="center" vertical="center"/>
    </xf>
    <xf numFmtId="0" fontId="11" fillId="3" borderId="8" xfId="0" applyFont="1" applyFill="1" applyBorder="1"/>
    <xf numFmtId="0" fontId="11" fillId="3" borderId="0" xfId="0" applyFont="1" applyFill="1"/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0" xfId="0" applyFont="1" applyFill="1" applyBorder="1" applyAlignment="1">
      <alignment horizontal="right"/>
    </xf>
    <xf numFmtId="0" fontId="11" fillId="3" borderId="11" xfId="0" applyFont="1" applyFill="1" applyBorder="1"/>
    <xf numFmtId="164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165" fontId="13" fillId="2" borderId="0" xfId="0" applyNumberFormat="1" applyFont="1" applyFill="1" applyAlignment="1">
      <alignment horizontal="right"/>
    </xf>
    <xf numFmtId="1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49" fontId="13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right"/>
    </xf>
    <xf numFmtId="1" fontId="12" fillId="2" borderId="0" xfId="0" applyNumberFormat="1" applyFont="1" applyFill="1" applyAlignment="1">
      <alignment horizontal="left"/>
    </xf>
    <xf numFmtId="3" fontId="14" fillId="2" borderId="0" xfId="0" applyNumberFormat="1" applyFont="1" applyFill="1"/>
    <xf numFmtId="3" fontId="13" fillId="4" borderId="0" xfId="0" applyNumberFormat="1" applyFont="1" applyFill="1"/>
    <xf numFmtId="3" fontId="13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3" fontId="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center"/>
    </xf>
    <xf numFmtId="49" fontId="12" fillId="4" borderId="0" xfId="0" applyNumberFormat="1" applyFont="1" applyFill="1" applyAlignment="1">
      <alignment horizontal="center"/>
    </xf>
    <xf numFmtId="49" fontId="12" fillId="4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3" fontId="12" fillId="2" borderId="0" xfId="0" applyNumberFormat="1" applyFont="1" applyFill="1"/>
    <xf numFmtId="3" fontId="12" fillId="4" borderId="0" xfId="0" applyNumberFormat="1" applyFont="1" applyFill="1"/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wrapText="1"/>
    </xf>
    <xf numFmtId="3" fontId="12" fillId="4" borderId="10" xfId="0" applyNumberFormat="1" applyFont="1" applyFill="1" applyBorder="1"/>
    <xf numFmtId="3" fontId="12" fillId="4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center"/>
    </xf>
    <xf numFmtId="49" fontId="12" fillId="4" borderId="0" xfId="0" applyNumberFormat="1" applyFont="1" applyFill="1" applyAlignment="1">
      <alignment horizontal="left"/>
    </xf>
    <xf numFmtId="49" fontId="23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41" fontId="12" fillId="2" borderId="0" xfId="9" applyFont="1" applyFill="1" applyBorder="1" applyAlignment="1">
      <alignment horizontal="right" vertical="center" wrapText="1"/>
    </xf>
    <xf numFmtId="41" fontId="12" fillId="2" borderId="0" xfId="9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right" wrapText="1"/>
    </xf>
    <xf numFmtId="3" fontId="12" fillId="0" borderId="0" xfId="0" applyNumberFormat="1" applyFont="1"/>
    <xf numFmtId="3" fontId="12" fillId="0" borderId="12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right"/>
    </xf>
    <xf numFmtId="49" fontId="15" fillId="2" borderId="0" xfId="0" applyNumberFormat="1" applyFont="1" applyFill="1" applyAlignment="1">
      <alignment horizontal="left"/>
    </xf>
    <xf numFmtId="49" fontId="12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center"/>
    </xf>
    <xf numFmtId="3" fontId="13" fillId="2" borderId="0" xfId="0" applyNumberFormat="1" applyFont="1" applyFill="1"/>
    <xf numFmtId="0" fontId="12" fillId="4" borderId="0" xfId="0" applyFont="1" applyFill="1" applyAlignment="1">
      <alignment horizontal="left" wrapText="1"/>
    </xf>
    <xf numFmtId="49" fontId="12" fillId="2" borderId="0" xfId="0" applyNumberFormat="1" applyFont="1" applyFill="1" applyAlignment="1">
      <alignment horizontal="center" wrapText="1"/>
    </xf>
    <xf numFmtId="3" fontId="12" fillId="0" borderId="12" xfId="0" applyNumberFormat="1" applyFont="1" applyBorder="1"/>
    <xf numFmtId="0" fontId="12" fillId="2" borderId="0" xfId="0" applyFont="1" applyFill="1" applyAlignment="1">
      <alignment wrapText="1"/>
    </xf>
    <xf numFmtId="49" fontId="12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right"/>
    </xf>
    <xf numFmtId="3" fontId="23" fillId="0" borderId="0" xfId="0" applyNumberFormat="1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12" fillId="4" borderId="0" xfId="0" applyFont="1" applyFill="1" applyAlignment="1">
      <alignment vertical="center" wrapText="1"/>
    </xf>
    <xf numFmtId="3" fontId="12" fillId="4" borderId="0" xfId="0" applyNumberFormat="1" applyFont="1" applyFill="1" applyAlignment="1">
      <alignment vertical="center" wrapText="1"/>
    </xf>
    <xf numFmtId="49" fontId="24" fillId="2" borderId="0" xfId="0" applyNumberFormat="1" applyFont="1" applyFill="1" applyAlignment="1">
      <alignment horizontal="left"/>
    </xf>
    <xf numFmtId="49" fontId="12" fillId="2" borderId="0" xfId="0" applyNumberFormat="1" applyFont="1" applyFill="1" applyAlignment="1">
      <alignment horizontal="left" wrapText="1"/>
    </xf>
    <xf numFmtId="49" fontId="12" fillId="4" borderId="0" xfId="0" applyNumberFormat="1" applyFont="1" applyFill="1" applyAlignment="1">
      <alignment horizontal="left" wrapText="1"/>
    </xf>
    <xf numFmtId="49" fontId="12" fillId="0" borderId="0" xfId="0" applyNumberFormat="1" applyFont="1" applyAlignment="1">
      <alignment horizontal="left" wrapText="1"/>
    </xf>
    <xf numFmtId="49" fontId="12" fillId="2" borderId="0" xfId="0" applyNumberFormat="1" applyFont="1" applyFill="1" applyAlignment="1">
      <alignment wrapText="1"/>
    </xf>
    <xf numFmtId="0" fontId="24" fillId="4" borderId="0" xfId="0" applyFont="1" applyFill="1"/>
    <xf numFmtId="49" fontId="24" fillId="4" borderId="0" xfId="0" applyNumberFormat="1" applyFont="1" applyFill="1" applyAlignment="1">
      <alignment horizontal="center"/>
    </xf>
    <xf numFmtId="3" fontId="24" fillId="4" borderId="0" xfId="0" applyNumberFormat="1" applyFont="1" applyFill="1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3" fontId="12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2" fillId="4" borderId="0" xfId="0" applyFont="1" applyFill="1" applyProtection="1">
      <protection locked="0"/>
    </xf>
    <xf numFmtId="49" fontId="17" fillId="2" borderId="0" xfId="0" applyNumberFormat="1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9" fontId="0" fillId="0" borderId="2" xfId="10" applyFont="1" applyBorder="1" applyAlignment="1">
      <alignment horizontal="center" vertical="center"/>
    </xf>
    <xf numFmtId="3" fontId="29" fillId="0" borderId="0" xfId="0" applyNumberFormat="1" applyFont="1"/>
    <xf numFmtId="3" fontId="25" fillId="0" borderId="0" xfId="3" applyNumberFormat="1" applyFont="1"/>
    <xf numFmtId="0" fontId="0" fillId="0" borderId="2" xfId="0" applyBorder="1" applyAlignment="1">
      <alignment horizontal="center" vertical="center"/>
    </xf>
    <xf numFmtId="3" fontId="2" fillId="0" borderId="0" xfId="0" applyNumberFormat="1" applyFont="1"/>
    <xf numFmtId="0" fontId="0" fillId="0" borderId="2" xfId="0" applyBorder="1" applyAlignment="1">
      <alignment horizontal="center" vertical="center"/>
    </xf>
    <xf numFmtId="3" fontId="33" fillId="0" borderId="0" xfId="0" applyNumberFormat="1" applyFont="1"/>
    <xf numFmtId="0" fontId="0" fillId="0" borderId="0" xfId="0" applyAlignment="1">
      <alignment horizontal="center"/>
    </xf>
    <xf numFmtId="9" fontId="0" fillId="0" borderId="0" xfId="10" applyFont="1"/>
    <xf numFmtId="0" fontId="32" fillId="0" borderId="0" xfId="16"/>
    <xf numFmtId="49" fontId="32" fillId="0" borderId="0" xfId="16" applyNumberFormat="1"/>
    <xf numFmtId="0" fontId="32" fillId="0" borderId="0" xfId="16" applyNumberFormat="1"/>
    <xf numFmtId="3" fontId="32" fillId="0" borderId="0" xfId="16" applyNumberFormat="1"/>
    <xf numFmtId="49" fontId="25" fillId="0" borderId="0" xfId="16" applyNumberFormat="1" applyFont="1"/>
    <xf numFmtId="0" fontId="25" fillId="0" borderId="0" xfId="16" applyNumberFormat="1" applyFont="1"/>
    <xf numFmtId="3" fontId="25" fillId="0" borderId="0" xfId="16" applyNumberFormat="1" applyFont="1"/>
    <xf numFmtId="3" fontId="22" fillId="0" borderId="2" xfId="3" applyNumberFormat="1" applyBorder="1" applyAlignment="1">
      <alignment horizontal="center" vertical="center"/>
    </xf>
    <xf numFmtId="0" fontId="32" fillId="0" borderId="0" xfId="16"/>
    <xf numFmtId="49" fontId="32" fillId="0" borderId="0" xfId="16" applyNumberFormat="1"/>
    <xf numFmtId="0" fontId="32" fillId="0" borderId="0" xfId="16" applyNumberFormat="1"/>
    <xf numFmtId="3" fontId="32" fillId="0" borderId="0" xfId="16" applyNumberFormat="1"/>
    <xf numFmtId="49" fontId="25" fillId="0" borderId="0" xfId="16" applyNumberFormat="1" applyFont="1"/>
    <xf numFmtId="0" fontId="25" fillId="0" borderId="0" xfId="16" applyNumberFormat="1" applyFont="1"/>
    <xf numFmtId="3" fontId="25" fillId="0" borderId="0" xfId="16" applyNumberFormat="1" applyFont="1"/>
    <xf numFmtId="0" fontId="32" fillId="0" borderId="0" xfId="16"/>
    <xf numFmtId="49" fontId="32" fillId="0" borderId="0" xfId="16" applyNumberFormat="1"/>
    <xf numFmtId="0" fontId="32" fillId="0" borderId="0" xfId="16" applyNumberFormat="1"/>
    <xf numFmtId="3" fontId="32" fillId="0" borderId="0" xfId="16" applyNumberFormat="1"/>
    <xf numFmtId="49" fontId="25" fillId="0" borderId="0" xfId="16" applyNumberFormat="1" applyFont="1"/>
    <xf numFmtId="0" fontId="25" fillId="0" borderId="0" xfId="16" applyNumberFormat="1" applyFont="1"/>
    <xf numFmtId="3" fontId="25" fillId="0" borderId="0" xfId="16" applyNumberFormat="1" applyFont="1"/>
    <xf numFmtId="3" fontId="28" fillId="0" borderId="0" xfId="8" applyNumberFormat="1" applyFill="1"/>
    <xf numFmtId="167" fontId="0" fillId="0" borderId="2" xfId="1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2" fillId="0" borderId="0" xfId="3" applyNumberFormat="1"/>
    <xf numFmtId="3" fontId="22" fillId="7" borderId="0" xfId="3" applyNumberFormat="1" applyFill="1"/>
    <xf numFmtId="0" fontId="22" fillId="0" borderId="0" xfId="3" applyNumberFormat="1"/>
    <xf numFmtId="3" fontId="22" fillId="7" borderId="0" xfId="3" applyNumberFormat="1" applyFill="1"/>
    <xf numFmtId="3" fontId="22" fillId="0" borderId="0" xfId="3" applyNumberFormat="1"/>
    <xf numFmtId="3" fontId="22" fillId="0" borderId="0" xfId="3" applyNumberFormat="1"/>
    <xf numFmtId="3" fontId="22" fillId="0" borderId="0" xfId="17" applyNumberFormat="1"/>
    <xf numFmtId="3" fontId="0" fillId="7" borderId="0" xfId="0" applyNumberFormat="1" applyFill="1"/>
    <xf numFmtId="3" fontId="0" fillId="7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49" fontId="15" fillId="2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49" fontId="12" fillId="4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wrapText="1"/>
    </xf>
    <xf numFmtId="3" fontId="12" fillId="2" borderId="0" xfId="0" applyNumberFormat="1" applyFont="1" applyFill="1" applyAlignment="1">
      <alignment horizontal="right" vertical="center" wrapText="1"/>
    </xf>
    <xf numFmtId="17" fontId="11" fillId="3" borderId="0" xfId="0" applyNumberFormat="1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2" fillId="5" borderId="0" xfId="0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 applyProtection="1">
      <alignment horizontal="center"/>
      <protection locked="0"/>
    </xf>
    <xf numFmtId="3" fontId="12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0" fontId="19" fillId="5" borderId="0" xfId="0" applyFont="1" applyFill="1" applyBorder="1" applyAlignment="1" applyProtection="1">
      <alignment horizontal="center" vertical="center"/>
      <protection locked="0"/>
    </xf>
    <xf numFmtId="49" fontId="13" fillId="0" borderId="0" xfId="16" applyNumberFormat="1" applyFont="1" applyAlignment="1">
      <alignment horizontal="center"/>
    </xf>
    <xf numFmtId="49" fontId="21" fillId="0" borderId="0" xfId="16" applyNumberFormat="1" applyFont="1" applyAlignment="1">
      <alignment horizontal="center"/>
    </xf>
    <xf numFmtId="0" fontId="32" fillId="0" borderId="0" xfId="16"/>
    <xf numFmtId="49" fontId="32" fillId="0" borderId="0" xfId="16" applyNumberFormat="1"/>
    <xf numFmtId="0" fontId="32" fillId="0" borderId="0" xfId="16" applyNumberFormat="1"/>
    <xf numFmtId="49" fontId="20" fillId="0" borderId="0" xfId="16" applyNumberFormat="1" applyFont="1" applyAlignment="1">
      <alignment horizontal="center"/>
    </xf>
    <xf numFmtId="0" fontId="20" fillId="0" borderId="0" xfId="16" applyNumberFormat="1" applyFont="1" applyAlignment="1">
      <alignment horizontal="center"/>
    </xf>
    <xf numFmtId="3" fontId="32" fillId="0" borderId="0" xfId="16" applyNumberFormat="1"/>
    <xf numFmtId="49" fontId="25" fillId="0" borderId="0" xfId="16" applyNumberFormat="1" applyFont="1"/>
    <xf numFmtId="0" fontId="25" fillId="0" borderId="0" xfId="16" applyNumberFormat="1" applyFont="1"/>
    <xf numFmtId="3" fontId="25" fillId="0" borderId="0" xfId="16" applyNumberFormat="1" applyFont="1"/>
    <xf numFmtId="0" fontId="32" fillId="0" borderId="0" xfId="16"/>
    <xf numFmtId="49" fontId="32" fillId="0" borderId="0" xfId="16" applyNumberFormat="1"/>
    <xf numFmtId="0" fontId="32" fillId="0" borderId="0" xfId="16" applyNumberFormat="1"/>
    <xf numFmtId="49" fontId="20" fillId="0" borderId="0" xfId="16" applyNumberFormat="1" applyFont="1" applyAlignment="1">
      <alignment horizontal="center"/>
    </xf>
    <xf numFmtId="0" fontId="20" fillId="0" borderId="0" xfId="16" applyNumberFormat="1" applyFont="1" applyAlignment="1">
      <alignment horizontal="center"/>
    </xf>
    <xf numFmtId="3" fontId="32" fillId="0" borderId="0" xfId="16" applyNumberFormat="1"/>
    <xf numFmtId="49" fontId="25" fillId="0" borderId="0" xfId="16" applyNumberFormat="1" applyFont="1"/>
    <xf numFmtId="0" fontId="25" fillId="0" borderId="0" xfId="16" applyNumberFormat="1" applyFont="1"/>
    <xf numFmtId="3" fontId="25" fillId="0" borderId="0" xfId="16" applyNumberFormat="1" applyFont="1"/>
    <xf numFmtId="3" fontId="32" fillId="0" borderId="0" xfId="16" applyNumberFormat="1" applyFill="1"/>
    <xf numFmtId="0" fontId="0" fillId="0" borderId="0" xfId="0" applyFill="1"/>
    <xf numFmtId="3" fontId="34" fillId="0" borderId="0" xfId="16" applyNumberFormat="1" applyFont="1" applyFill="1"/>
    <xf numFmtId="0" fontId="34" fillId="0" borderId="0" xfId="16" applyNumberFormat="1" applyFont="1"/>
    <xf numFmtId="49" fontId="22" fillId="0" borderId="0" xfId="16" applyNumberFormat="1" applyFont="1"/>
    <xf numFmtId="3" fontId="32" fillId="0" borderId="2" xfId="16" applyNumberFormat="1" applyBorder="1"/>
  </cellXfs>
  <cellStyles count="18">
    <cellStyle name="Millares" xfId="1" builtinId="3"/>
    <cellStyle name="Millares [0]" xfId="9" builtinId="6"/>
    <cellStyle name="Millares [0] 2" xfId="2" xr:uid="{C436293D-9AAF-49F6-829D-07DFA74D8C3E}"/>
    <cellStyle name="Millares [0] 3" xfId="11" xr:uid="{D3689704-0F29-4A3E-84D7-904C016A091F}"/>
    <cellStyle name="Millares 2" xfId="4" xr:uid="{A8A8D016-DDC7-4213-9501-AC34E2C8FB59}"/>
    <cellStyle name="Moneda 2" xfId="5" xr:uid="{A053D8EC-62C2-4506-A215-19FFE4A6BBD4}"/>
    <cellStyle name="Normal" xfId="0" builtinId="0"/>
    <cellStyle name="Normal 2" xfId="3" xr:uid="{B0D786DA-D9DB-4111-BBB8-9C22BC6CFEF9}"/>
    <cellStyle name="Normal 2 2" xfId="12" xr:uid="{BE6E4E80-A680-4D15-9B94-3C28A33A71DC}"/>
    <cellStyle name="Normal 3" xfId="6" xr:uid="{56FE9C4A-2310-4040-A51A-718F56A9ECD4}"/>
    <cellStyle name="Normal 3 2" xfId="13" xr:uid="{D14A0270-9A99-4FC3-B4FE-3ECBDBCF91DE}"/>
    <cellStyle name="Normal 4" xfId="7" xr:uid="{289DD23A-7B1F-43CE-9AE7-41673628CFDC}"/>
    <cellStyle name="Normal 4 2" xfId="14" xr:uid="{544EC67B-179B-4F32-8B8A-1431E5C2E030}"/>
    <cellStyle name="Normal 5" xfId="8" xr:uid="{3A7430A9-92CD-43B6-AC1E-841E4A24F064}"/>
    <cellStyle name="Normal 6" xfId="16" xr:uid="{94AFD006-84A4-4C46-9451-F1CA7DD76CD7}"/>
    <cellStyle name="Normal 7" xfId="17" xr:uid="{C8769288-0245-42D9-97B8-D82C9C0CE66D}"/>
    <cellStyle name="Porcentaje" xfId="10" builtinId="5"/>
    <cellStyle name="Porcentaje 2" xfId="15" xr:uid="{B183562B-3364-4E7A-A087-73CB7161A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1657350</xdr:colOff>
      <xdr:row>5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AADE00-C863-42E8-88D1-444CC10C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1943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1190625</xdr:colOff>
      <xdr:row>0</xdr:row>
      <xdr:rowOff>219075</xdr:rowOff>
    </xdr:from>
    <xdr:to>
      <xdr:col>12</xdr:col>
      <xdr:colOff>990600</xdr:colOff>
      <xdr:row>6</xdr:row>
      <xdr:rowOff>161925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B1FA838-A258-456B-BE75-346CE92B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219075"/>
          <a:ext cx="25812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ar\OneDrive\Escritorio\FUGA\FUGA%202022\ESTADOS%20FINANCIEROS\ENERO%202022\finan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"/>
      <sheetName val="Anter"/>
      <sheetName val="E. SITUACION FINANCIERA"/>
      <sheetName val="E. ACTIVIDAD"/>
      <sheetName val="SaldosMovConv"/>
      <sheetName val="Plano"/>
    </sheetNames>
    <sheetDataSet>
      <sheetData sheetId="0">
        <row r="1">
          <cell r="C1">
            <v>2022</v>
          </cell>
          <cell r="D1">
            <v>2021</v>
          </cell>
          <cell r="F1" t="str">
            <v>Enero</v>
          </cell>
        </row>
        <row r="3">
          <cell r="A3">
            <v>1</v>
          </cell>
          <cell r="B3" t="str">
            <v>ACTIVOS   *</v>
          </cell>
          <cell r="C3">
            <v>207172220181</v>
          </cell>
        </row>
        <row r="4">
          <cell r="A4">
            <v>11</v>
          </cell>
          <cell r="B4" t="str">
            <v>EFECTIVO Y EQUIVALENTES AL EFECTIVO</v>
          </cell>
          <cell r="C4">
            <v>1486411827</v>
          </cell>
        </row>
        <row r="5">
          <cell r="A5">
            <v>1110</v>
          </cell>
          <cell r="B5" t="str">
            <v>DEPOSITOS EN INSTITUCIONES FINANCIERAS</v>
          </cell>
          <cell r="C5">
            <v>1486411827</v>
          </cell>
        </row>
        <row r="6">
          <cell r="A6">
            <v>111005</v>
          </cell>
          <cell r="B6" t="str">
            <v>CUENTA CORRIENTE</v>
          </cell>
          <cell r="C6">
            <v>83</v>
          </cell>
        </row>
        <row r="7">
          <cell r="A7">
            <v>11100501</v>
          </cell>
          <cell r="B7" t="str">
            <v>Davivienda  CTA No.009869998527</v>
          </cell>
          <cell r="C7">
            <v>83</v>
          </cell>
        </row>
        <row r="8">
          <cell r="A8">
            <v>111006</v>
          </cell>
          <cell r="B8" t="str">
            <v>CUENTA DE AHORRO</v>
          </cell>
          <cell r="C8">
            <v>1486411744</v>
          </cell>
        </row>
        <row r="9">
          <cell r="A9">
            <v>11100601</v>
          </cell>
          <cell r="B9" t="str">
            <v>Davivienda  CTA No. 00980008860-2</v>
          </cell>
          <cell r="C9">
            <v>188520573</v>
          </cell>
        </row>
        <row r="10">
          <cell r="A10">
            <v>11100602</v>
          </cell>
          <cell r="B10" t="str">
            <v>Davivienda  CTA No. 00980008909-7</v>
          </cell>
          <cell r="C10">
            <v>334305865</v>
          </cell>
        </row>
        <row r="11">
          <cell r="A11">
            <v>11100604</v>
          </cell>
          <cell r="B11" t="str">
            <v>Davivienda CTA No. 0570009870271948</v>
          </cell>
          <cell r="C11">
            <v>505568758</v>
          </cell>
        </row>
        <row r="12">
          <cell r="A12">
            <v>11100605</v>
          </cell>
          <cell r="B12" t="str">
            <v>Bancolombia cta 031000782-27</v>
          </cell>
          <cell r="C12">
            <v>324020440</v>
          </cell>
        </row>
        <row r="13">
          <cell r="A13">
            <v>11100606</v>
          </cell>
          <cell r="B13" t="str">
            <v>Banco Finandina Cta. 9190025216</v>
          </cell>
          <cell r="C13">
            <v>133996108</v>
          </cell>
        </row>
        <row r="14">
          <cell r="A14">
            <v>1133</v>
          </cell>
          <cell r="B14" t="str">
            <v>EQUIVALENTES AL EFECTIVO</v>
          </cell>
          <cell r="C14">
            <v>0</v>
          </cell>
        </row>
        <row r="15">
          <cell r="A15">
            <v>113301</v>
          </cell>
          <cell r="B15" t="str">
            <v>CERTIFICADOS DE DEPÓSITO DE AHORRO A TÉRMINO</v>
          </cell>
          <cell r="C15">
            <v>0</v>
          </cell>
        </row>
        <row r="16">
          <cell r="A16">
            <v>11330101</v>
          </cell>
          <cell r="B16" t="str">
            <v>Certificados de Depósito de Ahorro a término -CDT</v>
          </cell>
          <cell r="C16">
            <v>0</v>
          </cell>
        </row>
        <row r="17">
          <cell r="A17">
            <v>13</v>
          </cell>
          <cell r="B17" t="str">
            <v>CUENTAS POR COBRAR</v>
          </cell>
          <cell r="C17">
            <v>5190380</v>
          </cell>
        </row>
        <row r="18">
          <cell r="A18">
            <v>1311</v>
          </cell>
          <cell r="B18" t="str">
            <v>CONTRIBUC. TASAS E INGRESOS NO TRIBUTARIOS</v>
          </cell>
          <cell r="C18">
            <v>5000000</v>
          </cell>
        </row>
        <row r="19">
          <cell r="A19">
            <v>131103</v>
          </cell>
          <cell r="B19" t="str">
            <v>INTERESES</v>
          </cell>
          <cell r="C19">
            <v>0</v>
          </cell>
        </row>
        <row r="20">
          <cell r="A20">
            <v>13110301</v>
          </cell>
          <cell r="B20" t="str">
            <v>Intereses</v>
          </cell>
          <cell r="C20">
            <v>0</v>
          </cell>
        </row>
        <row r="21">
          <cell r="A21">
            <v>131190</v>
          </cell>
          <cell r="B21" t="str">
            <v>OTRAS CONTRIB, TASAS E INGRESOS NO TRIBUTARIOS</v>
          </cell>
          <cell r="C21">
            <v>5000000</v>
          </cell>
        </row>
        <row r="22">
          <cell r="A22">
            <v>13119004</v>
          </cell>
          <cell r="B22" t="str">
            <v>Alquiler Parqueadero</v>
          </cell>
          <cell r="C22">
            <v>0</v>
          </cell>
        </row>
        <row r="23">
          <cell r="A23">
            <v>13119005</v>
          </cell>
          <cell r="B23" t="str">
            <v>Festival Centro</v>
          </cell>
          <cell r="C23">
            <v>5000000</v>
          </cell>
        </row>
        <row r="24">
          <cell r="A24">
            <v>1384</v>
          </cell>
          <cell r="B24" t="str">
            <v>OTRAS CUENTAS POR COBRAR</v>
          </cell>
          <cell r="C24">
            <v>190380</v>
          </cell>
        </row>
        <row r="25">
          <cell r="A25">
            <v>138490</v>
          </cell>
          <cell r="B25" t="str">
            <v>OTRAS CUENTAS POR COBRAR</v>
          </cell>
          <cell r="C25">
            <v>190380</v>
          </cell>
        </row>
        <row r="26">
          <cell r="A26">
            <v>13849001</v>
          </cell>
          <cell r="B26" t="str">
            <v>Deudores Varios</v>
          </cell>
          <cell r="C26">
            <v>190380</v>
          </cell>
        </row>
        <row r="27">
          <cell r="A27">
            <v>15</v>
          </cell>
          <cell r="B27" t="str">
            <v>INVENTARIOS</v>
          </cell>
          <cell r="C27">
            <v>220188678</v>
          </cell>
        </row>
        <row r="28">
          <cell r="A28">
            <v>1510</v>
          </cell>
          <cell r="B28" t="str">
            <v>MERCANCÍAS EN EXISTENCIA</v>
          </cell>
          <cell r="C28">
            <v>220188678</v>
          </cell>
        </row>
        <row r="29">
          <cell r="A29">
            <v>151004</v>
          </cell>
          <cell r="B29" t="str">
            <v>IMPRESOS Y PUBLICACIONES</v>
          </cell>
          <cell r="C29">
            <v>220188678</v>
          </cell>
        </row>
        <row r="30">
          <cell r="A30">
            <v>15100401</v>
          </cell>
          <cell r="B30" t="str">
            <v>Libros, Publicaciones y Revistas</v>
          </cell>
          <cell r="C30">
            <v>220188678</v>
          </cell>
        </row>
        <row r="31">
          <cell r="A31">
            <v>16</v>
          </cell>
          <cell r="B31" t="str">
            <v>PROPIEDADES,PLANTA Y EQUIPO</v>
          </cell>
          <cell r="C31">
            <v>27881975006</v>
          </cell>
        </row>
        <row r="32">
          <cell r="A32">
            <v>1605</v>
          </cell>
          <cell r="B32" t="str">
            <v>TERRENOS</v>
          </cell>
          <cell r="C32">
            <v>5954040000</v>
          </cell>
        </row>
        <row r="33">
          <cell r="A33">
            <v>160501</v>
          </cell>
          <cell r="B33" t="str">
            <v>Urbanos</v>
          </cell>
          <cell r="C33">
            <v>5954040000</v>
          </cell>
        </row>
        <row r="34">
          <cell r="A34">
            <v>16050101</v>
          </cell>
          <cell r="B34" t="str">
            <v>050C00703837 - CASA PPAL: CL 10 3 02/34/36…</v>
          </cell>
          <cell r="C34">
            <v>4370760000</v>
          </cell>
        </row>
        <row r="35">
          <cell r="A35">
            <v>16050102</v>
          </cell>
          <cell r="B35" t="str">
            <v>050C00644191 - CASA PPAL: CL 10 3 40/38</v>
          </cell>
          <cell r="C35">
            <v>530280000</v>
          </cell>
        </row>
        <row r="36">
          <cell r="A36">
            <v>16050105</v>
          </cell>
          <cell r="B36" t="str">
            <v>050C00322547 - CASA AMARILLA: CL 10 2 62</v>
          </cell>
          <cell r="C36">
            <v>1053000000</v>
          </cell>
        </row>
        <row r="37">
          <cell r="A37">
            <v>1615</v>
          </cell>
          <cell r="B37" t="str">
            <v>CONSTRUCCIONES EN CURSO</v>
          </cell>
          <cell r="C37">
            <v>1207226401</v>
          </cell>
        </row>
        <row r="38">
          <cell r="A38">
            <v>161501</v>
          </cell>
          <cell r="B38" t="str">
            <v>EDIFICACIONES</v>
          </cell>
          <cell r="C38">
            <v>1207226401</v>
          </cell>
        </row>
        <row r="39">
          <cell r="A39">
            <v>16150102</v>
          </cell>
          <cell r="B39" t="str">
            <v>Reforzamiento casa principal calle 10 No 3-02</v>
          </cell>
          <cell r="C39">
            <v>64339242</v>
          </cell>
        </row>
        <row r="40">
          <cell r="A40">
            <v>16150103</v>
          </cell>
          <cell r="B40" t="str">
            <v>Reforzamiento casa principal auditorio</v>
          </cell>
          <cell r="C40">
            <v>1142887159</v>
          </cell>
        </row>
        <row r="41">
          <cell r="A41">
            <v>1635</v>
          </cell>
          <cell r="B41" t="str">
            <v>BIENES MUEBLES EN BODEGA</v>
          </cell>
          <cell r="C41">
            <v>122313720</v>
          </cell>
        </row>
        <row r="42">
          <cell r="A42">
            <v>163503</v>
          </cell>
          <cell r="B42" t="str">
            <v>MUEBLES,ENSERES Y EQUIPO DE OFICINA</v>
          </cell>
          <cell r="C42">
            <v>19951033</v>
          </cell>
        </row>
        <row r="43">
          <cell r="A43">
            <v>16350303</v>
          </cell>
          <cell r="B43" t="str">
            <v>Mobiliarios y Enseres</v>
          </cell>
          <cell r="C43">
            <v>19951033</v>
          </cell>
        </row>
        <row r="44">
          <cell r="A44">
            <v>163504</v>
          </cell>
          <cell r="B44" t="str">
            <v>EQUIPOS DE COMUNICACION Y COMPUTACION</v>
          </cell>
          <cell r="C44">
            <v>72561139</v>
          </cell>
        </row>
        <row r="45">
          <cell r="A45">
            <v>16350401</v>
          </cell>
          <cell r="B45" t="str">
            <v>Equipos y Maquinas para comunicación</v>
          </cell>
          <cell r="C45">
            <v>7909179</v>
          </cell>
        </row>
        <row r="46">
          <cell r="A46">
            <v>16350402</v>
          </cell>
          <cell r="B46" t="str">
            <v>Máquinas y Equipos de Computación y accesorios</v>
          </cell>
          <cell r="C46">
            <v>64651960</v>
          </cell>
        </row>
        <row r="47">
          <cell r="A47">
            <v>163590</v>
          </cell>
          <cell r="B47" t="str">
            <v>OTROS BIENES MUEBLES EN BODEGA</v>
          </cell>
          <cell r="C47">
            <v>29801548</v>
          </cell>
        </row>
        <row r="48">
          <cell r="A48">
            <v>16359001</v>
          </cell>
          <cell r="B48" t="str">
            <v>Licencias</v>
          </cell>
          <cell r="C48">
            <v>29801548</v>
          </cell>
        </row>
        <row r="49">
          <cell r="A49">
            <v>1640</v>
          </cell>
          <cell r="B49" t="str">
            <v>EDIFICACIONES</v>
          </cell>
          <cell r="C49">
            <v>18548450340</v>
          </cell>
        </row>
        <row r="50">
          <cell r="A50">
            <v>164001</v>
          </cell>
          <cell r="B50" t="str">
            <v>EDIFICIOS Y CASAS</v>
          </cell>
          <cell r="C50">
            <v>18548450340</v>
          </cell>
        </row>
        <row r="51">
          <cell r="A51">
            <v>16400101</v>
          </cell>
          <cell r="B51" t="str">
            <v>050C00703837 - CASA PPAL: CL 10 3 02/34/36…</v>
          </cell>
          <cell r="C51">
            <v>16015557000</v>
          </cell>
        </row>
        <row r="52">
          <cell r="A52">
            <v>16400102</v>
          </cell>
          <cell r="B52" t="str">
            <v>050C00644191 - CASA PPAL: CL 10 3 40/38</v>
          </cell>
          <cell r="C52">
            <v>633420000</v>
          </cell>
        </row>
        <row r="53">
          <cell r="A53">
            <v>16400103</v>
          </cell>
          <cell r="B53" t="str">
            <v>050C01495340 - GRIFOS APTO: CL 10 2 83</v>
          </cell>
          <cell r="C53">
            <v>362452740</v>
          </cell>
        </row>
        <row r="54">
          <cell r="A54">
            <v>16400104</v>
          </cell>
          <cell r="B54" t="str">
            <v>050C01361455 - GRIFOS LOCAL: CL 10 2 85</v>
          </cell>
          <cell r="C54">
            <v>250575600</v>
          </cell>
        </row>
        <row r="55">
          <cell r="A55">
            <v>16400105</v>
          </cell>
          <cell r="B55" t="str">
            <v>050C00322547 - CASA AMARILLA: CL 10 2 62</v>
          </cell>
          <cell r="C55">
            <v>1286445000</v>
          </cell>
        </row>
        <row r="56">
          <cell r="A56">
            <v>1655</v>
          </cell>
          <cell r="B56" t="str">
            <v>MAQUINARIA Y EQUIPO</v>
          </cell>
          <cell r="C56">
            <v>75806791</v>
          </cell>
        </row>
        <row r="57">
          <cell r="A57">
            <v>165501</v>
          </cell>
          <cell r="B57" t="str">
            <v>EQUIPOS Y MAQUINAS DE CONSTRUCCIÓN</v>
          </cell>
          <cell r="C57">
            <v>10561560</v>
          </cell>
        </row>
        <row r="58">
          <cell r="A58">
            <v>16550101</v>
          </cell>
          <cell r="B58" t="str">
            <v>Equipos y Máquinas para construcción</v>
          </cell>
          <cell r="C58">
            <v>10561560</v>
          </cell>
        </row>
        <row r="59">
          <cell r="A59">
            <v>165504</v>
          </cell>
          <cell r="B59" t="str">
            <v>MAQUINARIA INDUSTRIAL</v>
          </cell>
          <cell r="C59">
            <v>57853070</v>
          </cell>
        </row>
        <row r="60">
          <cell r="A60">
            <v>16550401</v>
          </cell>
          <cell r="B60" t="str">
            <v>Maquinaria Industrial</v>
          </cell>
          <cell r="C60">
            <v>57853070</v>
          </cell>
        </row>
        <row r="61">
          <cell r="A61">
            <v>165505</v>
          </cell>
          <cell r="B61" t="str">
            <v>EQUIPO DE MUSICA</v>
          </cell>
          <cell r="C61">
            <v>3811967</v>
          </cell>
        </row>
        <row r="62">
          <cell r="A62">
            <v>16550501</v>
          </cell>
          <cell r="B62" t="str">
            <v>Equipo de Música</v>
          </cell>
          <cell r="C62">
            <v>3811967</v>
          </cell>
        </row>
        <row r="63">
          <cell r="A63">
            <v>165511</v>
          </cell>
          <cell r="B63" t="str">
            <v>HERRAMIENTAS Y ACCESORIOS</v>
          </cell>
          <cell r="C63">
            <v>3580194</v>
          </cell>
        </row>
        <row r="64">
          <cell r="A64">
            <v>16551101</v>
          </cell>
          <cell r="B64" t="str">
            <v>Herramientas y Accesorios</v>
          </cell>
          <cell r="C64">
            <v>3580194</v>
          </cell>
        </row>
        <row r="65">
          <cell r="A65">
            <v>1660</v>
          </cell>
          <cell r="B65" t="str">
            <v>EQUIPO MEDICO Y CIENTIFICO</v>
          </cell>
          <cell r="C65">
            <v>5116350</v>
          </cell>
        </row>
        <row r="66">
          <cell r="A66">
            <v>166090</v>
          </cell>
          <cell r="B66" t="str">
            <v>OTRO EQUIPO MEDICO Y CIENTIFICO</v>
          </cell>
          <cell r="C66">
            <v>5116350</v>
          </cell>
        </row>
        <row r="67">
          <cell r="A67">
            <v>16609001</v>
          </cell>
          <cell r="B67" t="str">
            <v>Otro Equipo Medico y Cientifico</v>
          </cell>
          <cell r="C67">
            <v>5116350</v>
          </cell>
        </row>
        <row r="68">
          <cell r="A68">
            <v>1665</v>
          </cell>
          <cell r="B68" t="str">
            <v>MUEBLES,ENSERES Y EQUIPO DE OFICINA</v>
          </cell>
          <cell r="C68">
            <v>116625294</v>
          </cell>
        </row>
        <row r="69">
          <cell r="A69">
            <v>166501</v>
          </cell>
          <cell r="B69" t="str">
            <v>MUEBLES Y ENSERES</v>
          </cell>
          <cell r="C69">
            <v>115035294</v>
          </cell>
        </row>
        <row r="70">
          <cell r="A70">
            <v>16650101</v>
          </cell>
          <cell r="B70" t="str">
            <v>Muebles y Enseres</v>
          </cell>
          <cell r="C70">
            <v>115035294</v>
          </cell>
        </row>
        <row r="71">
          <cell r="A71">
            <v>166502</v>
          </cell>
          <cell r="B71" t="str">
            <v>EQUIPO Y MAQUINA DE OFICINA</v>
          </cell>
          <cell r="C71">
            <v>1590000</v>
          </cell>
        </row>
        <row r="72">
          <cell r="A72">
            <v>16650201</v>
          </cell>
          <cell r="B72" t="str">
            <v>Equipo y Maquina para Oficina y Contabilidad</v>
          </cell>
          <cell r="C72">
            <v>1590000</v>
          </cell>
        </row>
        <row r="73">
          <cell r="A73">
            <v>1670</v>
          </cell>
          <cell r="B73" t="str">
            <v>EQUIPOS DE COMUNICACION Y COMPUTACION</v>
          </cell>
          <cell r="C73">
            <v>898571489</v>
          </cell>
        </row>
        <row r="74">
          <cell r="A74">
            <v>167001</v>
          </cell>
          <cell r="B74" t="str">
            <v>EQUIPO DE COMUNICACION</v>
          </cell>
          <cell r="C74">
            <v>303416140</v>
          </cell>
        </row>
        <row r="75">
          <cell r="A75">
            <v>16700101</v>
          </cell>
          <cell r="B75" t="str">
            <v>Equipo de Comunicación</v>
          </cell>
          <cell r="C75">
            <v>303416140</v>
          </cell>
        </row>
        <row r="76">
          <cell r="A76">
            <v>167002</v>
          </cell>
          <cell r="B76" t="str">
            <v>EQUIPO DE COMPUTACION</v>
          </cell>
          <cell r="C76">
            <v>595155349</v>
          </cell>
        </row>
        <row r="77">
          <cell r="A77">
            <v>16700201</v>
          </cell>
          <cell r="B77" t="str">
            <v>Equipo de computación</v>
          </cell>
          <cell r="C77">
            <v>595155349</v>
          </cell>
        </row>
        <row r="78">
          <cell r="A78">
            <v>1680</v>
          </cell>
          <cell r="B78" t="str">
            <v>EQUIPO DE COMEDOR COCINA Y DESPENSA Y HOTELERIA</v>
          </cell>
          <cell r="C78">
            <v>2173576</v>
          </cell>
        </row>
        <row r="79">
          <cell r="A79">
            <v>168002</v>
          </cell>
          <cell r="B79" t="str">
            <v>EQUIPO DE RESTAURANTE Y CAFETERIA</v>
          </cell>
          <cell r="C79">
            <v>2173576</v>
          </cell>
        </row>
        <row r="80">
          <cell r="A80">
            <v>16800201</v>
          </cell>
          <cell r="B80" t="str">
            <v>Equipo de Restaurante y Cafeteria</v>
          </cell>
          <cell r="C80">
            <v>2173576</v>
          </cell>
        </row>
        <row r="81">
          <cell r="A81">
            <v>1681</v>
          </cell>
          <cell r="B81" t="str">
            <v>BIENES DE ARTE Y CULTURA</v>
          </cell>
          <cell r="C81">
            <v>2443405623</v>
          </cell>
        </row>
        <row r="82">
          <cell r="A82">
            <v>168101</v>
          </cell>
          <cell r="B82" t="str">
            <v>OBRAS DE ARTE</v>
          </cell>
          <cell r="C82">
            <v>2091150233</v>
          </cell>
        </row>
        <row r="83">
          <cell r="A83">
            <v>16810101</v>
          </cell>
          <cell r="B83" t="str">
            <v>Obras de arte</v>
          </cell>
          <cell r="C83">
            <v>2091150233</v>
          </cell>
        </row>
        <row r="84">
          <cell r="A84">
            <v>168107</v>
          </cell>
          <cell r="B84" t="str">
            <v>LIBROS Y PUBLICACIONES DE INVESTIGACION Y CONSULTA</v>
          </cell>
          <cell r="C84">
            <v>352255390</v>
          </cell>
        </row>
        <row r="85">
          <cell r="A85">
            <v>16810701</v>
          </cell>
          <cell r="B85" t="str">
            <v>Libros y Publicaciones de Investigación y consulta</v>
          </cell>
          <cell r="C85">
            <v>352255390</v>
          </cell>
        </row>
        <row r="86">
          <cell r="A86">
            <v>1685</v>
          </cell>
          <cell r="B86" t="str">
            <v>DEPRECIACIÓN ACUMULADA DE PROP, PLANTA Y EQUIPO (C</v>
          </cell>
          <cell r="C86">
            <v>-1491754578</v>
          </cell>
        </row>
        <row r="87">
          <cell r="A87">
            <v>168501</v>
          </cell>
          <cell r="B87" t="str">
            <v>EDIFICACIONES</v>
          </cell>
          <cell r="C87">
            <v>-1040854530</v>
          </cell>
        </row>
        <row r="88">
          <cell r="A88">
            <v>16850101</v>
          </cell>
          <cell r="B88" t="str">
            <v>050C00703837 - CASA PPAL: CL 10 3 02/34/36…</v>
          </cell>
          <cell r="C88">
            <v>-903430845</v>
          </cell>
        </row>
        <row r="89">
          <cell r="A89">
            <v>16850102</v>
          </cell>
          <cell r="B89" t="str">
            <v>050C00644191 - CASA PPAL: CL 10 3 40/38</v>
          </cell>
          <cell r="C89">
            <v>-30432102</v>
          </cell>
        </row>
        <row r="90">
          <cell r="A90">
            <v>16850103</v>
          </cell>
          <cell r="B90" t="str">
            <v>050C01495340 - GRIFOS APTO: CL 10 2 83</v>
          </cell>
          <cell r="C90">
            <v>-17413720</v>
          </cell>
        </row>
        <row r="91">
          <cell r="A91">
            <v>16850104</v>
          </cell>
          <cell r="B91" t="str">
            <v>050C01361455 - GRIFOS LOCAL: CL 10 2 85</v>
          </cell>
          <cell r="C91">
            <v>-27771752</v>
          </cell>
        </row>
        <row r="92">
          <cell r="A92">
            <v>16850105</v>
          </cell>
          <cell r="B92" t="str">
            <v>050C00322547 - CASA AMARILLA: CL 10 2 62</v>
          </cell>
          <cell r="C92">
            <v>-61806111</v>
          </cell>
        </row>
        <row r="93">
          <cell r="A93">
            <v>168504</v>
          </cell>
          <cell r="B93" t="str">
            <v>MAQUINARIA Y EQUIPO</v>
          </cell>
          <cell r="C93">
            <v>-22453729</v>
          </cell>
        </row>
        <row r="94">
          <cell r="A94">
            <v>16850401</v>
          </cell>
          <cell r="B94" t="str">
            <v>Maquinaria y Equipo</v>
          </cell>
          <cell r="C94">
            <v>-22453729</v>
          </cell>
        </row>
        <row r="95">
          <cell r="A95">
            <v>168505</v>
          </cell>
          <cell r="B95" t="str">
            <v>Equipo Medico y Cientifico</v>
          </cell>
          <cell r="C95">
            <v>-692839</v>
          </cell>
        </row>
        <row r="96">
          <cell r="A96">
            <v>16850501</v>
          </cell>
          <cell r="B96" t="str">
            <v>Equipo Medico y Cientifico</v>
          </cell>
          <cell r="C96">
            <v>-692839</v>
          </cell>
        </row>
        <row r="97">
          <cell r="A97">
            <v>168506</v>
          </cell>
          <cell r="B97" t="str">
            <v>MUEBLES, ENSERES Y EQUIPOS DE OFICINA</v>
          </cell>
          <cell r="C97">
            <v>-42985761</v>
          </cell>
        </row>
        <row r="98">
          <cell r="A98">
            <v>16850601</v>
          </cell>
          <cell r="B98" t="str">
            <v>Muebles, enseres y Equipo de Oficina</v>
          </cell>
          <cell r="C98">
            <v>-42985761</v>
          </cell>
        </row>
        <row r="99">
          <cell r="A99">
            <v>168507</v>
          </cell>
          <cell r="B99" t="str">
            <v>EQUIPOS DE COMUNICACION Y COMPUTACION</v>
          </cell>
          <cell r="C99">
            <v>-383463573</v>
          </cell>
        </row>
        <row r="100">
          <cell r="A100">
            <v>16850701</v>
          </cell>
          <cell r="B100" t="str">
            <v>Equipos de Comunicación y Computación</v>
          </cell>
          <cell r="C100">
            <v>-383463573</v>
          </cell>
        </row>
        <row r="101">
          <cell r="A101">
            <v>168509</v>
          </cell>
          <cell r="B101" t="str">
            <v>EQUIPOS DE COMEDOR COCINA DESPENSA Y HOTELERIA</v>
          </cell>
          <cell r="C101">
            <v>-1304146</v>
          </cell>
        </row>
        <row r="102">
          <cell r="A102">
            <v>16850901</v>
          </cell>
          <cell r="B102" t="str">
            <v>Equipos de comedor, cocina, despensa y hotelería</v>
          </cell>
          <cell r="C102">
            <v>-1304146</v>
          </cell>
        </row>
        <row r="103">
          <cell r="A103">
            <v>17</v>
          </cell>
          <cell r="B103" t="str">
            <v>BIENES DE USO PÚBLICO E HISTÓRICOS Y CULTURALES</v>
          </cell>
          <cell r="C103">
            <v>44604293091</v>
          </cell>
        </row>
        <row r="104">
          <cell r="A104">
            <v>1705</v>
          </cell>
          <cell r="B104" t="str">
            <v>BIENES DE USO P E HIST Y CULTURALES EN CONSTRUCCIO</v>
          </cell>
          <cell r="C104">
            <v>44604293091</v>
          </cell>
        </row>
        <row r="105">
          <cell r="A105">
            <v>170590</v>
          </cell>
          <cell r="B105" t="str">
            <v>OTROS BIENES DE USO P E HIT. Y CULTURALES EN CONST</v>
          </cell>
          <cell r="C105">
            <v>44604293091</v>
          </cell>
        </row>
        <row r="106">
          <cell r="A106">
            <v>17059001</v>
          </cell>
          <cell r="B106" t="str">
            <v>Inmueble Proyecto BRONX  Flauta CLL 9 15-04</v>
          </cell>
          <cell r="C106">
            <v>977905497</v>
          </cell>
        </row>
        <row r="107">
          <cell r="A107">
            <v>17059002</v>
          </cell>
          <cell r="B107" t="str">
            <v>Inmueble Proyecto BRONX Ant.Esc. de Med</v>
          </cell>
          <cell r="C107">
            <v>32204749880</v>
          </cell>
        </row>
        <row r="108">
          <cell r="A108">
            <v>17059003</v>
          </cell>
          <cell r="B108" t="str">
            <v>Inmueble Proyecto BRONX Esquina Redonda CR 15BIS 9</v>
          </cell>
          <cell r="C108">
            <v>2939646957</v>
          </cell>
        </row>
        <row r="109">
          <cell r="A109">
            <v>17059004</v>
          </cell>
          <cell r="B109" t="str">
            <v>Inmueble proyecto BRONX  "la Huella" Edificio Crea</v>
          </cell>
          <cell r="C109">
            <v>5937763424</v>
          </cell>
        </row>
        <row r="110">
          <cell r="A110">
            <v>17059005</v>
          </cell>
          <cell r="B110" t="str">
            <v>CON. 164 ERU COMPONENTE 1</v>
          </cell>
          <cell r="C110">
            <v>252554543</v>
          </cell>
        </row>
        <row r="111">
          <cell r="A111">
            <v>17059006</v>
          </cell>
          <cell r="B111" t="str">
            <v>CON. 164 ERU COMPONENTE 2</v>
          </cell>
          <cell r="C111">
            <v>29216615</v>
          </cell>
        </row>
        <row r="112">
          <cell r="A112">
            <v>17059008</v>
          </cell>
          <cell r="B112" t="str">
            <v>CON. 164 ERU COMPONENTE 4</v>
          </cell>
          <cell r="C112">
            <v>2262456175</v>
          </cell>
        </row>
        <row r="113">
          <cell r="A113">
            <v>19</v>
          </cell>
          <cell r="B113" t="str">
            <v>OTROS ACTIVOS</v>
          </cell>
          <cell r="C113">
            <v>132974161199</v>
          </cell>
        </row>
        <row r="114">
          <cell r="A114">
            <v>1905</v>
          </cell>
          <cell r="B114" t="str">
            <v>BIENES Y SERVICIOS PAGADOS POR ANTICIPADO</v>
          </cell>
          <cell r="C114">
            <v>141934892</v>
          </cell>
        </row>
        <row r="115">
          <cell r="A115">
            <v>190501</v>
          </cell>
          <cell r="B115" t="str">
            <v>SEGUROS</v>
          </cell>
          <cell r="C115">
            <v>141934892</v>
          </cell>
        </row>
        <row r="116">
          <cell r="A116">
            <v>19050101</v>
          </cell>
          <cell r="B116" t="str">
            <v>Seguros Pólizas empleados, y bienes muebles e inmu</v>
          </cell>
          <cell r="C116">
            <v>141934892</v>
          </cell>
        </row>
        <row r="117">
          <cell r="A117">
            <v>1906</v>
          </cell>
          <cell r="B117" t="str">
            <v>AVANCES Y ANTICIPOS ENTREGADOS</v>
          </cell>
          <cell r="C117">
            <v>0</v>
          </cell>
        </row>
        <row r="118">
          <cell r="A118">
            <v>190604</v>
          </cell>
          <cell r="B118" t="str">
            <v>ANTICIPO PARA ADQUISICIÓN DE BIENES Y SERVICIOS</v>
          </cell>
          <cell r="C118">
            <v>0</v>
          </cell>
        </row>
        <row r="119">
          <cell r="A119">
            <v>19060401</v>
          </cell>
          <cell r="B119" t="str">
            <v>Anticipo para adquisición de bienes y servicios</v>
          </cell>
          <cell r="C119">
            <v>0</v>
          </cell>
        </row>
        <row r="120">
          <cell r="A120">
            <v>1908</v>
          </cell>
          <cell r="B120" t="str">
            <v>RECURSOS ENTREGADOS EN ADMINISTRACIÓN</v>
          </cell>
          <cell r="C120">
            <v>132750068367</v>
          </cell>
        </row>
        <row r="121">
          <cell r="A121">
            <v>190801</v>
          </cell>
          <cell r="B121" t="str">
            <v>EN ADMINISTRACIÓN</v>
          </cell>
          <cell r="C121">
            <v>1351914642</v>
          </cell>
        </row>
        <row r="122">
          <cell r="A122">
            <v>19080101</v>
          </cell>
          <cell r="B122" t="str">
            <v>SDH -DDT  Descuentos O.P</v>
          </cell>
          <cell r="C122">
            <v>32488593</v>
          </cell>
        </row>
        <row r="123">
          <cell r="A123">
            <v>19080102</v>
          </cell>
          <cell r="B123" t="str">
            <v>RECURSOS E. EN ADMINISTRACIÓN  ERU CONVEIO 072</v>
          </cell>
          <cell r="C123">
            <v>1319426049</v>
          </cell>
        </row>
        <row r="124">
          <cell r="A124">
            <v>190803</v>
          </cell>
          <cell r="B124" t="str">
            <v>ENCARGO FIDUCIARIO - FIDUCIA DE ADMINISTRACION</v>
          </cell>
          <cell r="C124">
            <v>131398153725</v>
          </cell>
        </row>
        <row r="125">
          <cell r="A125">
            <v>19080303</v>
          </cell>
          <cell r="B125" t="str">
            <v>Con.164 ERU Patrimonio Autóno PAD Bronx Distrito</v>
          </cell>
          <cell r="C125">
            <v>131398153725</v>
          </cell>
        </row>
        <row r="126">
          <cell r="A126">
            <v>1908030301</v>
          </cell>
          <cell r="B126" t="str">
            <v>CON. 164 ERU COMPONENTE 1</v>
          </cell>
          <cell r="C126">
            <v>802846170</v>
          </cell>
        </row>
        <row r="127">
          <cell r="A127">
            <v>1908030302</v>
          </cell>
          <cell r="B127" t="str">
            <v>CON. 164 ERU COMPONENTE 2</v>
          </cell>
          <cell r="C127">
            <v>25771874</v>
          </cell>
        </row>
        <row r="128">
          <cell r="A128">
            <v>1908030303</v>
          </cell>
          <cell r="B128" t="str">
            <v>CON. 164 ERU COMPONENTE 3</v>
          </cell>
          <cell r="C128">
            <v>10726360</v>
          </cell>
        </row>
        <row r="129">
          <cell r="A129">
            <v>1908030304</v>
          </cell>
          <cell r="B129" t="str">
            <v>CON. 164 ERU COMPONENTE 4</v>
          </cell>
          <cell r="C129">
            <v>130558809321</v>
          </cell>
        </row>
        <row r="130">
          <cell r="A130">
            <v>1970</v>
          </cell>
          <cell r="B130" t="str">
            <v>ACTIVOS INTANGIBLES</v>
          </cell>
          <cell r="C130">
            <v>130928293</v>
          </cell>
        </row>
        <row r="131">
          <cell r="A131">
            <v>197007</v>
          </cell>
          <cell r="B131" t="str">
            <v>LICENCIAS</v>
          </cell>
          <cell r="C131">
            <v>110969685</v>
          </cell>
        </row>
        <row r="132">
          <cell r="A132">
            <v>19700701</v>
          </cell>
          <cell r="B132" t="str">
            <v>Licencias</v>
          </cell>
          <cell r="C132">
            <v>110969685</v>
          </cell>
        </row>
        <row r="133">
          <cell r="A133">
            <v>197008</v>
          </cell>
          <cell r="B133" t="str">
            <v>SOFTWARES</v>
          </cell>
          <cell r="C133">
            <v>19958608</v>
          </cell>
        </row>
        <row r="134">
          <cell r="A134">
            <v>19700801</v>
          </cell>
          <cell r="B134" t="str">
            <v>Softwares</v>
          </cell>
          <cell r="C134">
            <v>19958608</v>
          </cell>
        </row>
        <row r="135">
          <cell r="A135">
            <v>1975</v>
          </cell>
          <cell r="B135" t="str">
            <v>AMORTIZACION  ACUM.DE ACTIVOS INTANG. (CR)</v>
          </cell>
          <cell r="C135">
            <v>-48770353</v>
          </cell>
        </row>
        <row r="136">
          <cell r="A136">
            <v>197507</v>
          </cell>
          <cell r="B136" t="str">
            <v>LICENCIAS</v>
          </cell>
          <cell r="C136">
            <v>-40013662</v>
          </cell>
        </row>
        <row r="137">
          <cell r="A137">
            <v>19750701</v>
          </cell>
          <cell r="B137" t="str">
            <v>Licencias</v>
          </cell>
          <cell r="C137">
            <v>-40013662</v>
          </cell>
        </row>
        <row r="138">
          <cell r="A138">
            <v>197508</v>
          </cell>
          <cell r="B138" t="str">
            <v>SOFTWARE</v>
          </cell>
          <cell r="C138">
            <v>-8756691</v>
          </cell>
        </row>
        <row r="139">
          <cell r="A139">
            <v>19750801</v>
          </cell>
          <cell r="B139" t="str">
            <v>Software</v>
          </cell>
          <cell r="C139">
            <v>-8756691</v>
          </cell>
        </row>
        <row r="140">
          <cell r="A140">
            <v>2</v>
          </cell>
          <cell r="B140" t="str">
            <v>PASIVO</v>
          </cell>
          <cell r="C140">
            <v>-2084433382</v>
          </cell>
        </row>
        <row r="141">
          <cell r="A141">
            <v>24</v>
          </cell>
          <cell r="B141" t="str">
            <v>CUENTAS POR PAGAR</v>
          </cell>
          <cell r="C141">
            <v>-59020428</v>
          </cell>
        </row>
        <row r="142">
          <cell r="A142">
            <v>2401</v>
          </cell>
          <cell r="B142" t="str">
            <v>ADQUISICION DE BIENES Y SERVICIOS NACIONALES</v>
          </cell>
          <cell r="C142">
            <v>-3162525</v>
          </cell>
        </row>
        <row r="143">
          <cell r="A143">
            <v>240101</v>
          </cell>
          <cell r="B143" t="str">
            <v>BIENES Y SERVICIOS</v>
          </cell>
          <cell r="C143">
            <v>-3162525</v>
          </cell>
        </row>
        <row r="144">
          <cell r="A144">
            <v>24010101</v>
          </cell>
          <cell r="B144" t="str">
            <v>Contratistas, proveedores y terceros</v>
          </cell>
          <cell r="C144">
            <v>-3162525</v>
          </cell>
        </row>
        <row r="145">
          <cell r="A145">
            <v>2407</v>
          </cell>
          <cell r="B145" t="str">
            <v>RECURSOS A FAVOR DE TERCEROS</v>
          </cell>
          <cell r="C145">
            <v>-5066967</v>
          </cell>
        </row>
        <row r="146">
          <cell r="A146">
            <v>240790</v>
          </cell>
          <cell r="B146" t="str">
            <v>OTROS RECAUDOS A FAVOR DE TERCEROS</v>
          </cell>
          <cell r="C146">
            <v>-5066967</v>
          </cell>
        </row>
        <row r="147">
          <cell r="A147">
            <v>24079001</v>
          </cell>
          <cell r="B147" t="str">
            <v>Rendimientos Financieros a favor de la SDH - DDT</v>
          </cell>
          <cell r="C147">
            <v>-693187</v>
          </cell>
        </row>
        <row r="148">
          <cell r="A148">
            <v>24079003</v>
          </cell>
          <cell r="B148" t="str">
            <v>Otros recaudos a reintegrar a la SDH - DDT</v>
          </cell>
          <cell r="C148">
            <v>-5500</v>
          </cell>
        </row>
        <row r="149">
          <cell r="A149">
            <v>24079006</v>
          </cell>
          <cell r="B149" t="str">
            <v>Rendimientos Financieros a favor de la SDH-FDL</v>
          </cell>
          <cell r="C149">
            <v>-4368280</v>
          </cell>
        </row>
        <row r="150">
          <cell r="A150">
            <v>2424</v>
          </cell>
          <cell r="B150" t="str">
            <v>DESCUENTOS DE NÓMINA</v>
          </cell>
          <cell r="C150">
            <v>-458000</v>
          </cell>
        </row>
        <row r="151">
          <cell r="A151">
            <v>242401</v>
          </cell>
          <cell r="B151" t="str">
            <v>APORTES A FONDOS PENSIONALES</v>
          </cell>
          <cell r="C151">
            <v>-43900</v>
          </cell>
        </row>
        <row r="152">
          <cell r="A152">
            <v>24240101</v>
          </cell>
          <cell r="B152" t="str">
            <v>Aportes a fondos pensionales empleado</v>
          </cell>
          <cell r="C152">
            <v>-43900</v>
          </cell>
        </row>
        <row r="153">
          <cell r="A153">
            <v>24240102</v>
          </cell>
          <cell r="B153" t="str">
            <v>Aportes a Fondo de Solidaridad pensional</v>
          </cell>
          <cell r="C153">
            <v>0</v>
          </cell>
        </row>
        <row r="154">
          <cell r="A154">
            <v>242402</v>
          </cell>
          <cell r="B154" t="str">
            <v>APORTES A SEGURIDAD SOCIAL EN SALUD</v>
          </cell>
          <cell r="C154">
            <v>-48300</v>
          </cell>
        </row>
        <row r="155">
          <cell r="A155">
            <v>24240201</v>
          </cell>
          <cell r="B155" t="str">
            <v>Aportes a seg. social en salud empleado</v>
          </cell>
          <cell r="C155">
            <v>-48300</v>
          </cell>
        </row>
        <row r="156">
          <cell r="A156">
            <v>242404</v>
          </cell>
          <cell r="B156" t="str">
            <v>SINDICATOS</v>
          </cell>
          <cell r="C156">
            <v>0</v>
          </cell>
        </row>
        <row r="157">
          <cell r="A157">
            <v>24240401</v>
          </cell>
          <cell r="B157" t="str">
            <v>Sindicato - Sintracultur</v>
          </cell>
          <cell r="C157">
            <v>0</v>
          </cell>
        </row>
        <row r="158">
          <cell r="A158">
            <v>242405</v>
          </cell>
          <cell r="B158" t="str">
            <v>COOPERATIVAS</v>
          </cell>
          <cell r="C158">
            <v>0</v>
          </cell>
        </row>
        <row r="159">
          <cell r="A159">
            <v>24240501</v>
          </cell>
          <cell r="B159" t="str">
            <v>Ahorro Cooperativas</v>
          </cell>
          <cell r="C159">
            <v>0</v>
          </cell>
        </row>
        <row r="160">
          <cell r="A160">
            <v>242407</v>
          </cell>
          <cell r="B160" t="str">
            <v>LIBRANZAS</v>
          </cell>
          <cell r="C160">
            <v>0</v>
          </cell>
        </row>
        <row r="161">
          <cell r="A161">
            <v>24240701</v>
          </cell>
          <cell r="B161" t="str">
            <v>Libranzas</v>
          </cell>
          <cell r="C161">
            <v>0</v>
          </cell>
        </row>
        <row r="162">
          <cell r="A162">
            <v>242411</v>
          </cell>
          <cell r="B162" t="str">
            <v>EMBARGOS JUDICIALES</v>
          </cell>
          <cell r="C162">
            <v>0</v>
          </cell>
        </row>
        <row r="163">
          <cell r="A163">
            <v>24241101</v>
          </cell>
          <cell r="B163" t="str">
            <v>Juzgados</v>
          </cell>
          <cell r="C163">
            <v>0</v>
          </cell>
        </row>
        <row r="164">
          <cell r="A164">
            <v>242413</v>
          </cell>
          <cell r="B164" t="str">
            <v>CUENTAS DE AHOORO PARA EL FOMENTOA A LA CONSTRUCCI</v>
          </cell>
          <cell r="C164">
            <v>0</v>
          </cell>
        </row>
        <row r="165">
          <cell r="A165">
            <v>24241301</v>
          </cell>
          <cell r="B165" t="str">
            <v>Cuenta de ahorro para el fomento de la construcció</v>
          </cell>
          <cell r="C165">
            <v>0</v>
          </cell>
        </row>
        <row r="166">
          <cell r="A166">
            <v>242490</v>
          </cell>
          <cell r="B166" t="str">
            <v>OTROS DESCUENTOS DE NOMINA</v>
          </cell>
          <cell r="C166">
            <v>-365800</v>
          </cell>
        </row>
        <row r="167">
          <cell r="A167">
            <v>24249001</v>
          </cell>
          <cell r="B167" t="str">
            <v>ARL -Positiva</v>
          </cell>
          <cell r="C167">
            <v>-100</v>
          </cell>
        </row>
        <row r="168">
          <cell r="A168">
            <v>24249002</v>
          </cell>
          <cell r="B168" t="str">
            <v>Caja de Compesanción Familiar</v>
          </cell>
          <cell r="C168">
            <v>-365700</v>
          </cell>
        </row>
        <row r="169">
          <cell r="A169">
            <v>2436</v>
          </cell>
          <cell r="B169" t="str">
            <v>RETENCION EN LA FUENTE E IMPUESTO DE TIMBRE</v>
          </cell>
          <cell r="C169">
            <v>-49233306</v>
          </cell>
        </row>
        <row r="170">
          <cell r="A170">
            <v>243603</v>
          </cell>
          <cell r="B170" t="str">
            <v>HONORARIOS</v>
          </cell>
          <cell r="C170">
            <v>-593096</v>
          </cell>
        </row>
        <row r="171">
          <cell r="A171">
            <v>24360301</v>
          </cell>
          <cell r="B171" t="str">
            <v>Honorarios 10%</v>
          </cell>
          <cell r="C171">
            <v>-281546</v>
          </cell>
        </row>
        <row r="172">
          <cell r="A172">
            <v>24360302</v>
          </cell>
          <cell r="B172" t="str">
            <v>Honorarios 11%</v>
          </cell>
          <cell r="C172">
            <v>-311550</v>
          </cell>
        </row>
        <row r="173">
          <cell r="A173">
            <v>243605</v>
          </cell>
          <cell r="B173" t="str">
            <v>SERVICIOS</v>
          </cell>
          <cell r="C173">
            <v>-7263810</v>
          </cell>
        </row>
        <row r="174">
          <cell r="A174">
            <v>24360501</v>
          </cell>
          <cell r="B174" t="str">
            <v>Servicios  1%</v>
          </cell>
          <cell r="C174">
            <v>-2301378</v>
          </cell>
        </row>
        <row r="175">
          <cell r="A175">
            <v>24360502</v>
          </cell>
          <cell r="B175" t="str">
            <v>Servicios  2%</v>
          </cell>
          <cell r="C175">
            <v>-105114</v>
          </cell>
        </row>
        <row r="176">
          <cell r="A176">
            <v>24360503</v>
          </cell>
          <cell r="B176" t="str">
            <v>Servicios  3.5%</v>
          </cell>
          <cell r="C176">
            <v>-847776</v>
          </cell>
        </row>
        <row r="177">
          <cell r="A177">
            <v>24360504</v>
          </cell>
          <cell r="B177" t="str">
            <v>Servicios  4%</v>
          </cell>
          <cell r="C177">
            <v>-4009542</v>
          </cell>
        </row>
        <row r="178">
          <cell r="A178">
            <v>243606</v>
          </cell>
          <cell r="B178" t="str">
            <v>ARRENDAMIENTOS</v>
          </cell>
          <cell r="C178">
            <v>-460059</v>
          </cell>
        </row>
        <row r="179">
          <cell r="A179">
            <v>24360601</v>
          </cell>
          <cell r="B179" t="str">
            <v>Arrendamientos 3.5%</v>
          </cell>
          <cell r="C179">
            <v>-460059</v>
          </cell>
        </row>
        <row r="180">
          <cell r="A180">
            <v>243608</v>
          </cell>
          <cell r="B180" t="str">
            <v>COMPRAS</v>
          </cell>
          <cell r="C180">
            <v>-5004</v>
          </cell>
        </row>
        <row r="181">
          <cell r="A181">
            <v>24360802</v>
          </cell>
          <cell r="B181" t="str">
            <v>Compras 2.5%</v>
          </cell>
          <cell r="C181">
            <v>-5004</v>
          </cell>
        </row>
        <row r="182">
          <cell r="A182">
            <v>243615</v>
          </cell>
          <cell r="B182" t="str">
            <v>RENTAS DE TRABAJO</v>
          </cell>
          <cell r="C182">
            <v>-14134569</v>
          </cell>
        </row>
        <row r="183">
          <cell r="A183">
            <v>24361501</v>
          </cell>
          <cell r="B183" t="str">
            <v>Rentas de trabajo- Salarios</v>
          </cell>
          <cell r="C183">
            <v>-10029000</v>
          </cell>
        </row>
        <row r="184">
          <cell r="A184">
            <v>24361502</v>
          </cell>
          <cell r="B184" t="str">
            <v>Rentas de trabajo por Honorarios</v>
          </cell>
          <cell r="C184">
            <v>-4105570</v>
          </cell>
        </row>
        <row r="185">
          <cell r="A185">
            <v>243625</v>
          </cell>
          <cell r="B185" t="str">
            <v>IMPUESTO A LAS VENTAS RETENIDO POR CONSIGNAR</v>
          </cell>
          <cell r="C185">
            <v>-3637173</v>
          </cell>
        </row>
        <row r="186">
          <cell r="A186">
            <v>24362501</v>
          </cell>
          <cell r="B186" t="str">
            <v>Impuesto a las Ventas retenido por consignar</v>
          </cell>
          <cell r="C186">
            <v>-3637173</v>
          </cell>
        </row>
        <row r="187">
          <cell r="A187">
            <v>243627</v>
          </cell>
          <cell r="B187" t="str">
            <v>RETENCION DE IMPUESTO DE INDUSTRIA Y COMERCIO POR</v>
          </cell>
          <cell r="C187">
            <v>-3833189</v>
          </cell>
        </row>
        <row r="188">
          <cell r="A188">
            <v>24362701</v>
          </cell>
          <cell r="B188" t="str">
            <v>Retención de Industria y Comercio por compras</v>
          </cell>
          <cell r="C188">
            <v>-3833189</v>
          </cell>
        </row>
        <row r="189">
          <cell r="A189">
            <v>243690</v>
          </cell>
          <cell r="B189" t="str">
            <v>OTRAS RETENCIONES</v>
          </cell>
          <cell r="C189">
            <v>-19306406</v>
          </cell>
        </row>
        <row r="190">
          <cell r="A190">
            <v>24369001</v>
          </cell>
          <cell r="B190" t="str">
            <v>Retencion en la fuente por premios y estimulos 2.5</v>
          </cell>
          <cell r="C190">
            <v>-1210870</v>
          </cell>
        </row>
        <row r="191">
          <cell r="A191">
            <v>24369002</v>
          </cell>
          <cell r="B191" t="str">
            <v>Retencion en la fuente por premios y estimulos 3.5</v>
          </cell>
          <cell r="C191">
            <v>-2153765</v>
          </cell>
        </row>
        <row r="192">
          <cell r="A192">
            <v>24369091</v>
          </cell>
          <cell r="B192" t="str">
            <v>Estampilla Universidad Distrital</v>
          </cell>
          <cell r="C192">
            <v>-2510514</v>
          </cell>
        </row>
        <row r="193">
          <cell r="A193">
            <v>24369092</v>
          </cell>
          <cell r="B193" t="str">
            <v>Estampilla Procultura</v>
          </cell>
          <cell r="C193">
            <v>-2686545</v>
          </cell>
        </row>
        <row r="194">
          <cell r="A194">
            <v>24369093</v>
          </cell>
          <cell r="B194" t="str">
            <v>Estampilla para el Bienestar del Adulto Mayor</v>
          </cell>
          <cell r="C194">
            <v>-10744712</v>
          </cell>
        </row>
        <row r="195">
          <cell r="A195">
            <v>24369099</v>
          </cell>
          <cell r="B195" t="str">
            <v>Estampilla Universidad Pedagogica Nacional</v>
          </cell>
          <cell r="C195">
            <v>0</v>
          </cell>
        </row>
        <row r="196">
          <cell r="A196">
            <v>2445</v>
          </cell>
          <cell r="B196" t="str">
            <v>IMPUESTO AL VALOR AGREGADO-IVA</v>
          </cell>
          <cell r="C196">
            <v>-642530</v>
          </cell>
        </row>
        <row r="197">
          <cell r="A197">
            <v>244502</v>
          </cell>
          <cell r="B197" t="str">
            <v>VENTA DE SERVICIOS</v>
          </cell>
          <cell r="C197">
            <v>-642530</v>
          </cell>
        </row>
        <row r="198">
          <cell r="A198">
            <v>24450201</v>
          </cell>
          <cell r="B198" t="str">
            <v>Venta de Servicios</v>
          </cell>
          <cell r="C198">
            <v>-642530</v>
          </cell>
        </row>
        <row r="199">
          <cell r="A199">
            <v>2490</v>
          </cell>
          <cell r="B199" t="str">
            <v>OTRAS CUENTAS POR PAGAR</v>
          </cell>
          <cell r="C199">
            <v>-457100</v>
          </cell>
        </row>
        <row r="200">
          <cell r="A200">
            <v>249050</v>
          </cell>
          <cell r="B200" t="str">
            <v>APORTES AL ICBF Y AL SENA</v>
          </cell>
          <cell r="C200">
            <v>-457100</v>
          </cell>
        </row>
        <row r="201">
          <cell r="A201">
            <v>24905001</v>
          </cell>
          <cell r="B201" t="str">
            <v>Aportes al ICBF</v>
          </cell>
          <cell r="C201">
            <v>-274300</v>
          </cell>
        </row>
        <row r="202">
          <cell r="A202">
            <v>24905002</v>
          </cell>
          <cell r="B202" t="str">
            <v>Aportes al SENA</v>
          </cell>
          <cell r="C202">
            <v>-182800</v>
          </cell>
        </row>
        <row r="203">
          <cell r="A203">
            <v>249051</v>
          </cell>
          <cell r="B203" t="str">
            <v>SERVICIOS PÚBLICOS</v>
          </cell>
          <cell r="C203">
            <v>0</v>
          </cell>
        </row>
        <row r="204">
          <cell r="A204">
            <v>24905101</v>
          </cell>
          <cell r="B204" t="str">
            <v>Servicios Públicos</v>
          </cell>
          <cell r="C204">
            <v>0</v>
          </cell>
        </row>
        <row r="205">
          <cell r="A205">
            <v>249090</v>
          </cell>
          <cell r="B205" t="str">
            <v>OTRAS CUENTAS POR PAGAR</v>
          </cell>
          <cell r="C205">
            <v>0</v>
          </cell>
        </row>
        <row r="206">
          <cell r="A206">
            <v>24909001</v>
          </cell>
          <cell r="B206" t="str">
            <v>Otras cuentas por pagar</v>
          </cell>
          <cell r="C206">
            <v>0</v>
          </cell>
        </row>
        <row r="207">
          <cell r="A207">
            <v>25</v>
          </cell>
          <cell r="B207" t="str">
            <v>BENEFICIOS A LOS EMPLEADOS</v>
          </cell>
          <cell r="C207">
            <v>-893485294</v>
          </cell>
        </row>
        <row r="208">
          <cell r="A208">
            <v>2511</v>
          </cell>
          <cell r="B208" t="str">
            <v>BENEFICIOS A LOS EMPLEADOS A CORTO PLAZO</v>
          </cell>
          <cell r="C208">
            <v>-797071959</v>
          </cell>
        </row>
        <row r="209">
          <cell r="A209">
            <v>251101</v>
          </cell>
          <cell r="B209" t="str">
            <v>NOMINAS POR PAGAR</v>
          </cell>
          <cell r="C209">
            <v>0</v>
          </cell>
        </row>
        <row r="210">
          <cell r="A210">
            <v>25110101</v>
          </cell>
          <cell r="B210" t="str">
            <v>Nómina por pagar</v>
          </cell>
          <cell r="C210">
            <v>0</v>
          </cell>
        </row>
        <row r="211">
          <cell r="A211">
            <v>251102</v>
          </cell>
          <cell r="B211" t="str">
            <v>CESANTIAS</v>
          </cell>
          <cell r="C211">
            <v>-207664358</v>
          </cell>
        </row>
        <row r="212">
          <cell r="A212">
            <v>25110201</v>
          </cell>
          <cell r="B212" t="str">
            <v>Cesantias</v>
          </cell>
          <cell r="C212">
            <v>-207664358</v>
          </cell>
        </row>
        <row r="213">
          <cell r="A213">
            <v>251103</v>
          </cell>
          <cell r="B213" t="str">
            <v>INTERESES SOBRE CESANTIAS</v>
          </cell>
          <cell r="C213">
            <v>-1975414</v>
          </cell>
        </row>
        <row r="214">
          <cell r="A214">
            <v>25110301</v>
          </cell>
          <cell r="B214" t="str">
            <v>Intereses sobre Cesantias</v>
          </cell>
          <cell r="C214">
            <v>-1975414</v>
          </cell>
        </row>
        <row r="215">
          <cell r="A215">
            <v>251104</v>
          </cell>
          <cell r="B215" t="str">
            <v>VACACIONES</v>
          </cell>
          <cell r="C215">
            <v>-214059389</v>
          </cell>
        </row>
        <row r="216">
          <cell r="A216">
            <v>25110401</v>
          </cell>
          <cell r="B216" t="str">
            <v>Vacaciones</v>
          </cell>
          <cell r="C216">
            <v>-214059389</v>
          </cell>
        </row>
        <row r="217">
          <cell r="A217">
            <v>251105</v>
          </cell>
          <cell r="B217" t="str">
            <v>PRIMA DE VACACIONES</v>
          </cell>
          <cell r="C217">
            <v>-151213009</v>
          </cell>
        </row>
        <row r="218">
          <cell r="A218">
            <v>25110501</v>
          </cell>
          <cell r="B218" t="str">
            <v>Prima de Vacaciones</v>
          </cell>
          <cell r="C218">
            <v>-151213009</v>
          </cell>
        </row>
        <row r="219">
          <cell r="A219">
            <v>251106</v>
          </cell>
          <cell r="B219" t="str">
            <v>PRIMA DE SERVICIOS</v>
          </cell>
          <cell r="C219">
            <v>-37276397</v>
          </cell>
        </row>
        <row r="220">
          <cell r="A220">
            <v>25110601</v>
          </cell>
          <cell r="B220" t="str">
            <v>Prima de Servicios</v>
          </cell>
          <cell r="C220">
            <v>-37276397</v>
          </cell>
        </row>
        <row r="221">
          <cell r="A221">
            <v>251107</v>
          </cell>
          <cell r="B221" t="str">
            <v>PRIMA DE NAVIDAD</v>
          </cell>
          <cell r="C221">
            <v>-17919275</v>
          </cell>
        </row>
        <row r="222">
          <cell r="A222">
            <v>25110701</v>
          </cell>
          <cell r="B222" t="str">
            <v>Prima de Navidad</v>
          </cell>
          <cell r="C222">
            <v>-17919275</v>
          </cell>
        </row>
        <row r="223">
          <cell r="A223">
            <v>251109</v>
          </cell>
          <cell r="B223" t="str">
            <v>BONIFICACIONES</v>
          </cell>
          <cell r="C223">
            <v>-166963317</v>
          </cell>
        </row>
        <row r="224">
          <cell r="A224">
            <v>25110901</v>
          </cell>
          <cell r="B224" t="str">
            <v>Bonificaciones por servicios prestados</v>
          </cell>
          <cell r="C224">
            <v>-138486415</v>
          </cell>
        </row>
        <row r="225">
          <cell r="A225">
            <v>25110902</v>
          </cell>
          <cell r="B225" t="str">
            <v>Bonificación por recreación</v>
          </cell>
          <cell r="C225">
            <v>-28476902</v>
          </cell>
        </row>
        <row r="226">
          <cell r="A226">
            <v>251122</v>
          </cell>
          <cell r="B226" t="str">
            <v>APORTES A FONDO PENSIONALES-EMPLEADOR</v>
          </cell>
          <cell r="C226">
            <v>-500</v>
          </cell>
        </row>
        <row r="227">
          <cell r="A227">
            <v>25112201</v>
          </cell>
          <cell r="B227" t="str">
            <v>Aportes a Fondo Pensionales-Empleador</v>
          </cell>
          <cell r="C227">
            <v>-500</v>
          </cell>
        </row>
        <row r="228">
          <cell r="A228">
            <v>251123</v>
          </cell>
          <cell r="B228" t="str">
            <v>APORTES A SEGURIDAD SOCIAL EN SALUD</v>
          </cell>
          <cell r="C228">
            <v>-300</v>
          </cell>
        </row>
        <row r="229">
          <cell r="A229">
            <v>25112301</v>
          </cell>
          <cell r="B229" t="str">
            <v>Aportes a seguridad social en salud - Empleador</v>
          </cell>
          <cell r="C229">
            <v>-300</v>
          </cell>
        </row>
        <row r="230">
          <cell r="A230">
            <v>2512</v>
          </cell>
          <cell r="B230" t="str">
            <v>BENEFICIOS A LOS EMPLEADOS A LARGO PLAZO</v>
          </cell>
          <cell r="C230">
            <v>-96413335</v>
          </cell>
        </row>
        <row r="231">
          <cell r="A231">
            <v>251290</v>
          </cell>
          <cell r="B231" t="str">
            <v>OTROS BENEFICIOS A LOS EMPLEADOS A LARGO PLAZO</v>
          </cell>
          <cell r="C231">
            <v>-96413335</v>
          </cell>
        </row>
        <row r="232">
          <cell r="A232">
            <v>25129001</v>
          </cell>
          <cell r="B232" t="str">
            <v>Reconocimiento por Permanencia Causado</v>
          </cell>
          <cell r="C232">
            <v>-91054410</v>
          </cell>
        </row>
        <row r="233">
          <cell r="A233">
            <v>25129002</v>
          </cell>
          <cell r="B233" t="str">
            <v>Reconoc.por Perman.Cuota Exigible Prox. Vigencia</v>
          </cell>
          <cell r="C233">
            <v>-5358925</v>
          </cell>
        </row>
        <row r="234">
          <cell r="A234">
            <v>27</v>
          </cell>
          <cell r="B234" t="str">
            <v>PROVISIONES</v>
          </cell>
          <cell r="C234">
            <v>-159272701</v>
          </cell>
        </row>
        <row r="235">
          <cell r="A235">
            <v>2701</v>
          </cell>
          <cell r="B235" t="str">
            <v>LITIGIOS Y DEMANDAS</v>
          </cell>
          <cell r="C235">
            <v>-159272701</v>
          </cell>
        </row>
        <row r="236">
          <cell r="A236">
            <v>270103</v>
          </cell>
          <cell r="B236" t="str">
            <v>Administrativas</v>
          </cell>
          <cell r="C236">
            <v>-159272701</v>
          </cell>
        </row>
        <row r="237">
          <cell r="A237">
            <v>27010301</v>
          </cell>
          <cell r="B237" t="str">
            <v>Administrativas</v>
          </cell>
          <cell r="C237">
            <v>-159272701</v>
          </cell>
        </row>
        <row r="238">
          <cell r="A238">
            <v>29</v>
          </cell>
          <cell r="B238" t="str">
            <v>OTROS PASIVOS</v>
          </cell>
          <cell r="C238">
            <v>-972654959</v>
          </cell>
        </row>
        <row r="239">
          <cell r="A239">
            <v>2901</v>
          </cell>
          <cell r="B239" t="str">
            <v>AVANCES Y ANTICIPOS RECIBIDOS</v>
          </cell>
          <cell r="C239">
            <v>-2481600</v>
          </cell>
        </row>
        <row r="240">
          <cell r="A240">
            <v>290101</v>
          </cell>
          <cell r="B240" t="str">
            <v>ANTICIPOS SOBRE VENTAS DE BIENES Y SERVICIOS</v>
          </cell>
          <cell r="C240">
            <v>-2481600</v>
          </cell>
        </row>
        <row r="241">
          <cell r="A241">
            <v>29010101</v>
          </cell>
          <cell r="B241" t="str">
            <v>Anticipos recibidos por venta de bienes y servicio</v>
          </cell>
          <cell r="C241">
            <v>-2481600</v>
          </cell>
        </row>
        <row r="242">
          <cell r="A242">
            <v>2902</v>
          </cell>
          <cell r="B242" t="str">
            <v>RECURSOS RECIBIDOS EN ADMINISTRACIÓN</v>
          </cell>
          <cell r="C242">
            <v>-970173359</v>
          </cell>
        </row>
        <row r="243">
          <cell r="A243">
            <v>290201</v>
          </cell>
          <cell r="B243" t="str">
            <v>EN ADMINISTRACIÓN</v>
          </cell>
          <cell r="C243">
            <v>-970173359</v>
          </cell>
        </row>
        <row r="244">
          <cell r="A244">
            <v>29020101</v>
          </cell>
          <cell r="B244" t="str">
            <v>En administración</v>
          </cell>
          <cell r="C244">
            <v>-634616934</v>
          </cell>
        </row>
        <row r="245">
          <cell r="A245">
            <v>29020103</v>
          </cell>
          <cell r="B245" t="str">
            <v>EN ADMINISTRACION FDL LACANDELARIA</v>
          </cell>
          <cell r="C245">
            <v>-406417</v>
          </cell>
        </row>
        <row r="246">
          <cell r="A246">
            <v>29020105</v>
          </cell>
          <cell r="B246" t="str">
            <v>EN ADMINISTRACION FDL MARTIRES 356</v>
          </cell>
          <cell r="C246">
            <v>-113030400</v>
          </cell>
        </row>
        <row r="247">
          <cell r="A247">
            <v>29020106</v>
          </cell>
          <cell r="B247" t="str">
            <v>EN ADMINISTRACION FDL SANTAFE 356</v>
          </cell>
          <cell r="C247">
            <v>-222119608</v>
          </cell>
        </row>
        <row r="248">
          <cell r="A248">
            <v>3</v>
          </cell>
          <cell r="B248" t="str">
            <v>PATRIMONIO</v>
          </cell>
          <cell r="C248">
            <v>-204508778537</v>
          </cell>
        </row>
        <row r="249">
          <cell r="A249">
            <v>31</v>
          </cell>
          <cell r="B249" t="str">
            <v>PATRIMONIO DE LAS ENTIDADES DE GOBIERNO</v>
          </cell>
          <cell r="C249">
            <v>-204508778537</v>
          </cell>
        </row>
        <row r="250">
          <cell r="A250">
            <v>3105</v>
          </cell>
          <cell r="B250" t="str">
            <v>CAPITAL FISCAL</v>
          </cell>
          <cell r="C250">
            <v>-7013250380</v>
          </cell>
        </row>
        <row r="251">
          <cell r="A251">
            <v>310506</v>
          </cell>
          <cell r="B251" t="str">
            <v>CAPITAL FISCAL</v>
          </cell>
          <cell r="C251">
            <v>-7013250380</v>
          </cell>
        </row>
        <row r="252">
          <cell r="A252">
            <v>31050601</v>
          </cell>
          <cell r="B252" t="str">
            <v>Fundación Gilberto Alzate Avendaño</v>
          </cell>
          <cell r="C252">
            <v>-7013250380</v>
          </cell>
        </row>
        <row r="253">
          <cell r="A253">
            <v>3109</v>
          </cell>
          <cell r="B253" t="str">
            <v>RESULTADOS DE EJERCICIOS ANTERIORES</v>
          </cell>
          <cell r="C253">
            <v>-197495528157</v>
          </cell>
        </row>
        <row r="254">
          <cell r="A254">
            <v>310901</v>
          </cell>
          <cell r="B254" t="str">
            <v>UTILIDADES O EXCEDENTES ACUMULADOS</v>
          </cell>
          <cell r="C254">
            <v>-200034034570</v>
          </cell>
        </row>
        <row r="255">
          <cell r="A255">
            <v>31090101</v>
          </cell>
          <cell r="B255" t="str">
            <v>Excedente acumulado</v>
          </cell>
          <cell r="C255">
            <v>-200028045602</v>
          </cell>
        </row>
        <row r="256">
          <cell r="A256">
            <v>31090102</v>
          </cell>
          <cell r="B256" t="str">
            <v>PASIVOS NOOMINA</v>
          </cell>
          <cell r="C256">
            <v>-5988968</v>
          </cell>
        </row>
        <row r="257">
          <cell r="A257">
            <v>310902</v>
          </cell>
          <cell r="B257" t="str">
            <v>PERDIDA O DEFICIT ACUMULADOS</v>
          </cell>
          <cell r="C257">
            <v>2538506413</v>
          </cell>
        </row>
        <row r="258">
          <cell r="A258">
            <v>31090201</v>
          </cell>
          <cell r="B258" t="str">
            <v>Déficit acumulado</v>
          </cell>
          <cell r="C258">
            <v>2873860937</v>
          </cell>
        </row>
        <row r="259">
          <cell r="A259">
            <v>31090202</v>
          </cell>
          <cell r="B259" t="str">
            <v>AJUSTE DE PASIVOS</v>
          </cell>
          <cell r="C259">
            <v>-314696121</v>
          </cell>
        </row>
        <row r="260">
          <cell r="A260">
            <v>31090203</v>
          </cell>
          <cell r="B260" t="str">
            <v>GASTOS DE NOMINA</v>
          </cell>
          <cell r="C260">
            <v>-20658403</v>
          </cell>
        </row>
        <row r="261">
          <cell r="A261">
            <v>3110</v>
          </cell>
          <cell r="B261" t="str">
            <v>RESULTADO DEL EJERCICIO</v>
          </cell>
          <cell r="C261">
            <v>0</v>
          </cell>
        </row>
        <row r="262">
          <cell r="A262">
            <v>311001</v>
          </cell>
          <cell r="B262" t="str">
            <v>UTILIDAD O EXCEDENTES DEL EJERCICIO</v>
          </cell>
          <cell r="C262">
            <v>1032429556</v>
          </cell>
        </row>
        <row r="263">
          <cell r="A263">
            <v>31100101</v>
          </cell>
          <cell r="B263" t="str">
            <v>Excedente del ejercicio</v>
          </cell>
          <cell r="C263">
            <v>1032429556</v>
          </cell>
        </row>
        <row r="264">
          <cell r="A264">
            <v>311002</v>
          </cell>
          <cell r="B264" t="str">
            <v>PERDIDA O DEFICIT DEL EJERCICIO</v>
          </cell>
          <cell r="C264">
            <v>-1032429556</v>
          </cell>
        </row>
        <row r="265">
          <cell r="A265">
            <v>31100201</v>
          </cell>
          <cell r="B265" t="str">
            <v>Déficit del ejercicio</v>
          </cell>
          <cell r="C265">
            <v>-1032429556</v>
          </cell>
        </row>
        <row r="266">
          <cell r="A266">
            <v>4</v>
          </cell>
          <cell r="B266" t="str">
            <v>INGRESOS</v>
          </cell>
          <cell r="C266">
            <v>-1061370214</v>
          </cell>
        </row>
        <row r="267">
          <cell r="A267">
            <v>47</v>
          </cell>
          <cell r="B267" t="str">
            <v>OPERACIONES INTERINSTITUCIONALES</v>
          </cell>
          <cell r="C267">
            <v>-1011606123</v>
          </cell>
        </row>
        <row r="268">
          <cell r="A268">
            <v>4705</v>
          </cell>
          <cell r="B268" t="str">
            <v>FONDOS RECIBIDOS</v>
          </cell>
          <cell r="C268">
            <v>-1011606123</v>
          </cell>
        </row>
        <row r="269">
          <cell r="A269">
            <v>470508</v>
          </cell>
          <cell r="B269" t="str">
            <v>FUNCIONAMIENTO</v>
          </cell>
          <cell r="C269">
            <v>-660248464</v>
          </cell>
        </row>
        <row r="270">
          <cell r="A270">
            <v>47050801</v>
          </cell>
          <cell r="B270" t="str">
            <v>Transferencias recibidas de la SDH -Funcionamiento</v>
          </cell>
          <cell r="C270">
            <v>-660248464</v>
          </cell>
        </row>
        <row r="271">
          <cell r="A271">
            <v>470510</v>
          </cell>
          <cell r="B271" t="str">
            <v>INVERSION</v>
          </cell>
          <cell r="C271">
            <v>-351357659</v>
          </cell>
        </row>
        <row r="272">
          <cell r="A272">
            <v>47051001</v>
          </cell>
          <cell r="B272" t="str">
            <v>Transferencias recibidas de la SDH -Inversión</v>
          </cell>
          <cell r="C272">
            <v>-351357659</v>
          </cell>
        </row>
        <row r="273">
          <cell r="A273">
            <v>48</v>
          </cell>
          <cell r="B273" t="str">
            <v>OTROS INGRESOS</v>
          </cell>
          <cell r="C273">
            <v>-49764091</v>
          </cell>
        </row>
        <row r="274">
          <cell r="A274">
            <v>4802</v>
          </cell>
          <cell r="B274" t="str">
            <v>FINANCIEROS</v>
          </cell>
          <cell r="C274">
            <v>-51484</v>
          </cell>
        </row>
        <row r="275">
          <cell r="A275">
            <v>480201</v>
          </cell>
          <cell r="B275" t="str">
            <v>INTERESES SOBRE DEPOSITOS EN INSTITUCIONES FINANCI</v>
          </cell>
          <cell r="C275">
            <v>-51484</v>
          </cell>
        </row>
        <row r="276">
          <cell r="A276">
            <v>48020101</v>
          </cell>
          <cell r="B276" t="str">
            <v>Intereses recibidos sobre cuentas bancarias</v>
          </cell>
          <cell r="C276">
            <v>-51484</v>
          </cell>
        </row>
        <row r="277">
          <cell r="A277">
            <v>4808</v>
          </cell>
          <cell r="B277" t="str">
            <v>INGRESOS DIVERSOS</v>
          </cell>
          <cell r="C277">
            <v>-49712607</v>
          </cell>
        </row>
        <row r="278">
          <cell r="A278">
            <v>480817</v>
          </cell>
          <cell r="B278" t="str">
            <v>ARRENDAMIENTO OPERATIVO</v>
          </cell>
          <cell r="C278">
            <v>-3380000</v>
          </cell>
        </row>
        <row r="279">
          <cell r="A279">
            <v>48081701</v>
          </cell>
          <cell r="B279" t="str">
            <v>Arrendamiento Parqueadero</v>
          </cell>
          <cell r="C279">
            <v>-3380000</v>
          </cell>
        </row>
        <row r="280">
          <cell r="A280">
            <v>480826</v>
          </cell>
          <cell r="B280" t="str">
            <v>RECUPERACIONES</v>
          </cell>
          <cell r="C280">
            <v>-14213425</v>
          </cell>
        </row>
        <row r="281">
          <cell r="A281">
            <v>48082601</v>
          </cell>
          <cell r="B281" t="str">
            <v>Recuperaciones</v>
          </cell>
          <cell r="C281">
            <v>-14213425</v>
          </cell>
        </row>
        <row r="282">
          <cell r="A282">
            <v>480890</v>
          </cell>
          <cell r="B282" t="str">
            <v>OTROS INGRESOS DIVERSOS</v>
          </cell>
          <cell r="C282">
            <v>-32119182</v>
          </cell>
        </row>
        <row r="283">
          <cell r="A283">
            <v>48089001</v>
          </cell>
          <cell r="B283" t="str">
            <v>Otros ingresos Diversos</v>
          </cell>
          <cell r="C283">
            <v>-32119182</v>
          </cell>
        </row>
        <row r="284">
          <cell r="A284">
            <v>5</v>
          </cell>
          <cell r="B284" t="str">
            <v>GASTOS</v>
          </cell>
          <cell r="C284">
            <v>482361953</v>
          </cell>
        </row>
        <row r="285">
          <cell r="A285">
            <v>51</v>
          </cell>
          <cell r="B285" t="str">
            <v>DE ADMINISTRACIÓN Y OPERACIÓN</v>
          </cell>
          <cell r="C285">
            <v>377793087</v>
          </cell>
        </row>
        <row r="286">
          <cell r="A286">
            <v>5101</v>
          </cell>
          <cell r="B286" t="str">
            <v>SUELDOS Y SALARIOS</v>
          </cell>
          <cell r="C286">
            <v>198866187</v>
          </cell>
        </row>
        <row r="287">
          <cell r="A287">
            <v>510101</v>
          </cell>
          <cell r="B287" t="str">
            <v>SUELDOS</v>
          </cell>
          <cell r="C287">
            <v>120752102</v>
          </cell>
        </row>
        <row r="288">
          <cell r="A288">
            <v>51010101</v>
          </cell>
          <cell r="B288" t="str">
            <v>Sueldos</v>
          </cell>
          <cell r="C288">
            <v>120752102</v>
          </cell>
        </row>
        <row r="289">
          <cell r="A289">
            <v>510103</v>
          </cell>
          <cell r="B289" t="str">
            <v>HORAS EXTRAS Y FESTIVOS</v>
          </cell>
          <cell r="C289">
            <v>927013</v>
          </cell>
        </row>
        <row r="290">
          <cell r="A290">
            <v>51010301</v>
          </cell>
          <cell r="B290" t="str">
            <v>Horas Extras y Festivos</v>
          </cell>
          <cell r="C290">
            <v>927013</v>
          </cell>
        </row>
        <row r="291">
          <cell r="A291">
            <v>510105</v>
          </cell>
          <cell r="B291" t="str">
            <v>GASTOS DE REPRESENTACIÓN</v>
          </cell>
          <cell r="C291">
            <v>16749472</v>
          </cell>
        </row>
        <row r="292">
          <cell r="A292">
            <v>51010501</v>
          </cell>
          <cell r="B292" t="str">
            <v>Gastos de Representación</v>
          </cell>
          <cell r="C292">
            <v>16749472</v>
          </cell>
        </row>
        <row r="293">
          <cell r="A293">
            <v>510110</v>
          </cell>
          <cell r="B293" t="str">
            <v>PRIMA TÉCNICA</v>
          </cell>
          <cell r="C293">
            <v>41001420</v>
          </cell>
        </row>
        <row r="294">
          <cell r="A294">
            <v>51011001</v>
          </cell>
          <cell r="B294" t="str">
            <v>Prima Técnica</v>
          </cell>
          <cell r="C294">
            <v>41001420</v>
          </cell>
        </row>
        <row r="295">
          <cell r="A295">
            <v>510119</v>
          </cell>
          <cell r="B295" t="str">
            <v>BONIFICACIONES</v>
          </cell>
          <cell r="C295">
            <v>19066188</v>
          </cell>
        </row>
        <row r="296">
          <cell r="A296">
            <v>51011901</v>
          </cell>
          <cell r="B296" t="str">
            <v>Bonificaciones por sevicios prestados</v>
          </cell>
          <cell r="C296">
            <v>12009798</v>
          </cell>
        </row>
        <row r="297">
          <cell r="A297">
            <v>51011902</v>
          </cell>
          <cell r="B297" t="str">
            <v>Reconocimiento por permanencia</v>
          </cell>
          <cell r="C297">
            <v>7056390</v>
          </cell>
        </row>
        <row r="298">
          <cell r="A298">
            <v>510123</v>
          </cell>
          <cell r="B298" t="str">
            <v>AUXILIO DE TRANSPORTE</v>
          </cell>
          <cell r="C298">
            <v>234344</v>
          </cell>
        </row>
        <row r="299">
          <cell r="A299">
            <v>51012301</v>
          </cell>
          <cell r="B299" t="str">
            <v>Auxilio de Transporte</v>
          </cell>
          <cell r="C299">
            <v>234344</v>
          </cell>
        </row>
        <row r="300">
          <cell r="A300">
            <v>510160</v>
          </cell>
          <cell r="B300" t="str">
            <v>SUBSIDIO DE ALIMENTACIÓN</v>
          </cell>
          <cell r="C300">
            <v>135648</v>
          </cell>
        </row>
        <row r="301">
          <cell r="A301">
            <v>51016001</v>
          </cell>
          <cell r="B301" t="str">
            <v>Subsidio de Alimentación</v>
          </cell>
          <cell r="C301">
            <v>135648</v>
          </cell>
        </row>
        <row r="302">
          <cell r="A302">
            <v>5103</v>
          </cell>
          <cell r="B302" t="str">
            <v>CONTRIBUCIONES EFECTIVAS</v>
          </cell>
          <cell r="C302">
            <v>48847300</v>
          </cell>
        </row>
        <row r="303">
          <cell r="A303">
            <v>510302</v>
          </cell>
          <cell r="B303" t="str">
            <v>APORTES A CAJAS DE COMPENSACION FAMILIAR</v>
          </cell>
          <cell r="C303">
            <v>7525900</v>
          </cell>
        </row>
        <row r="304">
          <cell r="A304">
            <v>51030201</v>
          </cell>
          <cell r="B304" t="str">
            <v>Aportes a Cajas de Compensación Familiar</v>
          </cell>
          <cell r="C304">
            <v>7525900</v>
          </cell>
        </row>
        <row r="305">
          <cell r="A305">
            <v>510303</v>
          </cell>
          <cell r="B305" t="str">
            <v>COTIZACIONES A SEGURIDAD SOCIAL EN SALUD</v>
          </cell>
          <cell r="C305">
            <v>16231600</v>
          </cell>
        </row>
        <row r="306">
          <cell r="A306">
            <v>51030301</v>
          </cell>
          <cell r="B306" t="str">
            <v>Cotizaciones a Seguridad Social en Salud</v>
          </cell>
          <cell r="C306">
            <v>16231600</v>
          </cell>
        </row>
        <row r="307">
          <cell r="A307">
            <v>510305</v>
          </cell>
          <cell r="B307" t="str">
            <v>COTIZACIONES A RIESGOS PROFESIONALES</v>
          </cell>
          <cell r="C307">
            <v>2173900</v>
          </cell>
        </row>
        <row r="308">
          <cell r="A308">
            <v>51030501</v>
          </cell>
          <cell r="B308" t="str">
            <v>Cotizaciones a Riesgos Profesionales</v>
          </cell>
          <cell r="C308">
            <v>2173900</v>
          </cell>
        </row>
        <row r="309">
          <cell r="A309">
            <v>510306</v>
          </cell>
          <cell r="B309" t="str">
            <v>COTIZACIONES A ENTIDADES REGIMEN PRIMA MEDIA</v>
          </cell>
          <cell r="C309">
            <v>14597700</v>
          </cell>
        </row>
        <row r="310">
          <cell r="A310">
            <v>51030601</v>
          </cell>
          <cell r="B310" t="str">
            <v>Colpensiones</v>
          </cell>
          <cell r="C310">
            <v>14597700</v>
          </cell>
        </row>
        <row r="311">
          <cell r="A311">
            <v>510307</v>
          </cell>
          <cell r="B311" t="str">
            <v>COTIZACIONES A ENTIDADES REGIMEN AHORRO INDIVIDUAL</v>
          </cell>
          <cell r="C311">
            <v>8318200</v>
          </cell>
        </row>
        <row r="312">
          <cell r="A312">
            <v>51030701</v>
          </cell>
          <cell r="B312" t="str">
            <v>Fondos Privados de Pensiones</v>
          </cell>
          <cell r="C312">
            <v>8318200</v>
          </cell>
        </row>
        <row r="313">
          <cell r="A313">
            <v>5104</v>
          </cell>
          <cell r="B313" t="str">
            <v>APORTES SOBRE LA NOMINA</v>
          </cell>
          <cell r="C313">
            <v>9408600</v>
          </cell>
        </row>
        <row r="314">
          <cell r="A314">
            <v>510401</v>
          </cell>
          <cell r="B314" t="str">
            <v>APORTES AL ICBF</v>
          </cell>
          <cell r="C314">
            <v>5644600</v>
          </cell>
        </row>
        <row r="315">
          <cell r="A315">
            <v>51040101</v>
          </cell>
          <cell r="B315" t="str">
            <v>Aportes al ICBF</v>
          </cell>
          <cell r="C315">
            <v>5644600</v>
          </cell>
        </row>
        <row r="316">
          <cell r="A316">
            <v>510402</v>
          </cell>
          <cell r="B316" t="str">
            <v>APORTES AL SENA</v>
          </cell>
          <cell r="C316">
            <v>3764000</v>
          </cell>
        </row>
        <row r="317">
          <cell r="A317">
            <v>51040201</v>
          </cell>
          <cell r="B317" t="str">
            <v>Aportes al SENA</v>
          </cell>
          <cell r="C317">
            <v>3764000</v>
          </cell>
        </row>
        <row r="318">
          <cell r="A318">
            <v>5107</v>
          </cell>
          <cell r="B318" t="str">
            <v>PRESTACIONES SOCIALES</v>
          </cell>
          <cell r="C318">
            <v>96983122</v>
          </cell>
        </row>
        <row r="319">
          <cell r="A319">
            <v>510701</v>
          </cell>
          <cell r="B319" t="str">
            <v>VACACIONES</v>
          </cell>
          <cell r="C319">
            <v>13042887</v>
          </cell>
        </row>
        <row r="320">
          <cell r="A320">
            <v>51070101</v>
          </cell>
          <cell r="B320" t="str">
            <v>Vacaciones</v>
          </cell>
          <cell r="C320">
            <v>13042887</v>
          </cell>
        </row>
        <row r="321">
          <cell r="A321">
            <v>510702</v>
          </cell>
          <cell r="B321" t="str">
            <v>CESANTIAS</v>
          </cell>
          <cell r="C321">
            <v>15911029</v>
          </cell>
        </row>
        <row r="322">
          <cell r="A322">
            <v>51070201</v>
          </cell>
          <cell r="B322" t="str">
            <v>Cesantias</v>
          </cell>
          <cell r="C322">
            <v>15911029</v>
          </cell>
        </row>
        <row r="323">
          <cell r="A323">
            <v>510703</v>
          </cell>
          <cell r="B323" t="str">
            <v>INTERESES A LAS CESANTIAS</v>
          </cell>
          <cell r="C323">
            <v>1975414</v>
          </cell>
        </row>
        <row r="324">
          <cell r="A324">
            <v>51070301</v>
          </cell>
          <cell r="B324" t="str">
            <v>Intereses a las Cesantias</v>
          </cell>
          <cell r="C324">
            <v>1975414</v>
          </cell>
        </row>
        <row r="325">
          <cell r="A325">
            <v>510704</v>
          </cell>
          <cell r="B325" t="str">
            <v>PRIMA DE VACACIONES</v>
          </cell>
          <cell r="C325">
            <v>9242564</v>
          </cell>
        </row>
        <row r="326">
          <cell r="A326">
            <v>51070401</v>
          </cell>
          <cell r="B326" t="str">
            <v>Prima de Vacaciones</v>
          </cell>
          <cell r="C326">
            <v>9242564</v>
          </cell>
        </row>
        <row r="327">
          <cell r="A327">
            <v>510705</v>
          </cell>
          <cell r="B327" t="str">
            <v>PRIMA DE NAVIDAD</v>
          </cell>
          <cell r="C327">
            <v>17919275</v>
          </cell>
        </row>
        <row r="328">
          <cell r="A328">
            <v>51070501</v>
          </cell>
          <cell r="B328" t="str">
            <v>Prima de Navidad</v>
          </cell>
          <cell r="C328">
            <v>17919275</v>
          </cell>
        </row>
        <row r="329">
          <cell r="A329">
            <v>510706</v>
          </cell>
          <cell r="B329" t="str">
            <v>PRIMA DE SERVICIOS</v>
          </cell>
          <cell r="C329">
            <v>37276397</v>
          </cell>
        </row>
        <row r="330">
          <cell r="A330">
            <v>51070601</v>
          </cell>
          <cell r="B330" t="str">
            <v>Prima de Servicios</v>
          </cell>
          <cell r="C330">
            <v>37276397</v>
          </cell>
        </row>
        <row r="331">
          <cell r="A331">
            <v>510707</v>
          </cell>
          <cell r="B331" t="str">
            <v>BONIFICACIÓN ESPECIAL DE RECREACIÓN</v>
          </cell>
          <cell r="C331">
            <v>1028225</v>
          </cell>
        </row>
        <row r="332">
          <cell r="A332">
            <v>51070701</v>
          </cell>
          <cell r="B332" t="str">
            <v>Bonificación Especial de Recreación</v>
          </cell>
          <cell r="C332">
            <v>1028225</v>
          </cell>
        </row>
        <row r="333">
          <cell r="A333">
            <v>510790</v>
          </cell>
          <cell r="B333" t="str">
            <v>OTRAS PRIMAS</v>
          </cell>
          <cell r="C333">
            <v>587331</v>
          </cell>
        </row>
        <row r="334">
          <cell r="A334">
            <v>51079001</v>
          </cell>
          <cell r="B334" t="str">
            <v>Prima de Antigüedad</v>
          </cell>
          <cell r="C334">
            <v>587331</v>
          </cell>
        </row>
        <row r="335">
          <cell r="A335">
            <v>5111</v>
          </cell>
          <cell r="B335" t="str">
            <v>GENERALES</v>
          </cell>
          <cell r="C335">
            <v>23687878</v>
          </cell>
        </row>
        <row r="336">
          <cell r="A336">
            <v>511114</v>
          </cell>
          <cell r="B336" t="str">
            <v>MATERIALES Y SUMINISTROS</v>
          </cell>
          <cell r="C336">
            <v>961028</v>
          </cell>
        </row>
        <row r="337">
          <cell r="A337">
            <v>51111402</v>
          </cell>
          <cell r="B337" t="str">
            <v>Control Administrativo</v>
          </cell>
          <cell r="C337">
            <v>961028</v>
          </cell>
        </row>
        <row r="338">
          <cell r="A338">
            <v>511117</v>
          </cell>
          <cell r="B338" t="str">
            <v>SERVICIOS PUBLICOS</v>
          </cell>
          <cell r="C338">
            <v>4789002</v>
          </cell>
        </row>
        <row r="339">
          <cell r="A339">
            <v>51111701</v>
          </cell>
          <cell r="B339" t="str">
            <v>Servicios Públicos</v>
          </cell>
          <cell r="C339">
            <v>4789002</v>
          </cell>
        </row>
        <row r="340">
          <cell r="A340">
            <v>511125</v>
          </cell>
          <cell r="B340" t="str">
            <v>SEGUROS GENERALES</v>
          </cell>
          <cell r="C340">
            <v>17637848</v>
          </cell>
        </row>
        <row r="341">
          <cell r="A341">
            <v>51112501</v>
          </cell>
          <cell r="B341" t="str">
            <v>Seguros Generales -Seguro Obligatorio</v>
          </cell>
          <cell r="C341">
            <v>17555</v>
          </cell>
        </row>
        <row r="342">
          <cell r="A342">
            <v>51112503</v>
          </cell>
          <cell r="B342" t="str">
            <v>Seguro de Manejo</v>
          </cell>
          <cell r="C342">
            <v>1805690</v>
          </cell>
        </row>
        <row r="343">
          <cell r="A343">
            <v>51112505</v>
          </cell>
          <cell r="B343" t="str">
            <v>Seguro de Sustracción</v>
          </cell>
          <cell r="C343">
            <v>1003161</v>
          </cell>
        </row>
        <row r="344">
          <cell r="A344">
            <v>51112506</v>
          </cell>
          <cell r="B344" t="str">
            <v>Seguro de Responsabilidad Civil</v>
          </cell>
          <cell r="C344">
            <v>2386218</v>
          </cell>
        </row>
        <row r="345">
          <cell r="A345">
            <v>51112507</v>
          </cell>
          <cell r="B345" t="str">
            <v>Seguro de Terremoto</v>
          </cell>
          <cell r="C345">
            <v>6062971</v>
          </cell>
        </row>
        <row r="346">
          <cell r="A346">
            <v>51112508</v>
          </cell>
          <cell r="B346" t="str">
            <v>Seguro de Equipo eléctrico</v>
          </cell>
          <cell r="C346">
            <v>496565</v>
          </cell>
        </row>
        <row r="347">
          <cell r="A347">
            <v>51112509</v>
          </cell>
          <cell r="B347" t="str">
            <v>Seguro de Manejo global</v>
          </cell>
          <cell r="C347">
            <v>5588317</v>
          </cell>
        </row>
        <row r="348">
          <cell r="A348">
            <v>51112511</v>
          </cell>
          <cell r="B348" t="str">
            <v>Edificios y casas</v>
          </cell>
          <cell r="C348">
            <v>277371</v>
          </cell>
        </row>
        <row r="349">
          <cell r="A349">
            <v>511127</v>
          </cell>
          <cell r="B349" t="str">
            <v>PROMOCION Y DIVULGACION</v>
          </cell>
          <cell r="C349">
            <v>300000</v>
          </cell>
        </row>
        <row r="350">
          <cell r="A350">
            <v>51112701</v>
          </cell>
          <cell r="B350" t="str">
            <v>Promoción y Divulgación</v>
          </cell>
          <cell r="C350">
            <v>300000</v>
          </cell>
        </row>
        <row r="351">
          <cell r="A351">
            <v>53</v>
          </cell>
          <cell r="B351" t="str">
            <v>DETERIORO, DEPRECIACIONES, AMORTIZACIONES Y PROVIS</v>
          </cell>
          <cell r="C351">
            <v>43439907</v>
          </cell>
        </row>
        <row r="352">
          <cell r="A352">
            <v>5360</v>
          </cell>
          <cell r="B352" t="str">
            <v>DEPRECIACIÓN DE PROPIEDADES, PLANTA Y EQUIPO</v>
          </cell>
          <cell r="C352">
            <v>40091369</v>
          </cell>
        </row>
        <row r="353">
          <cell r="A353">
            <v>536001</v>
          </cell>
          <cell r="B353" t="str">
            <v>EDIFICACIONES</v>
          </cell>
          <cell r="C353">
            <v>22081490</v>
          </cell>
        </row>
        <row r="354">
          <cell r="A354">
            <v>53600101</v>
          </cell>
          <cell r="B354" t="str">
            <v>Edificaciones</v>
          </cell>
          <cell r="C354">
            <v>22081490</v>
          </cell>
        </row>
        <row r="355">
          <cell r="A355">
            <v>536004</v>
          </cell>
          <cell r="B355" t="str">
            <v>MAQUINARIA Y EQUIPO</v>
          </cell>
          <cell r="C355">
            <v>599957</v>
          </cell>
        </row>
        <row r="356">
          <cell r="A356">
            <v>53600401</v>
          </cell>
          <cell r="B356" t="str">
            <v>Maquinaria y equipo</v>
          </cell>
          <cell r="C356">
            <v>599957</v>
          </cell>
        </row>
        <row r="357">
          <cell r="A357">
            <v>536005</v>
          </cell>
          <cell r="B357" t="str">
            <v>EQUIPO MÉDICO Y CIENTIFICO</v>
          </cell>
          <cell r="C357">
            <v>53296</v>
          </cell>
        </row>
        <row r="358">
          <cell r="A358">
            <v>53600501</v>
          </cell>
          <cell r="B358" t="str">
            <v>Equipo médico y científico</v>
          </cell>
          <cell r="C358">
            <v>53296</v>
          </cell>
        </row>
        <row r="359">
          <cell r="A359">
            <v>536006</v>
          </cell>
          <cell r="B359" t="str">
            <v>MUEBLES ENSERES Y EQUIPO DE OFICINA</v>
          </cell>
          <cell r="C359">
            <v>1142854</v>
          </cell>
        </row>
        <row r="360">
          <cell r="A360">
            <v>53600601</v>
          </cell>
          <cell r="B360" t="str">
            <v>Muebles, enseres y equipo de oficina</v>
          </cell>
          <cell r="C360">
            <v>1142854</v>
          </cell>
        </row>
        <row r="361">
          <cell r="A361">
            <v>536007</v>
          </cell>
          <cell r="B361" t="str">
            <v>EQUIPO DE COMUNICACIÓN Y COMPUTACIÓN</v>
          </cell>
          <cell r="C361">
            <v>16177545</v>
          </cell>
        </row>
        <row r="362">
          <cell r="A362">
            <v>53600701</v>
          </cell>
          <cell r="B362" t="str">
            <v>Equipos de comunicación y computación</v>
          </cell>
          <cell r="C362">
            <v>16177545</v>
          </cell>
        </row>
        <row r="363">
          <cell r="A363">
            <v>536009</v>
          </cell>
          <cell r="B363" t="str">
            <v>EQUIPO DE COMEDOR, COCINA, DESPENSA Y HOTELERIA</v>
          </cell>
          <cell r="C363">
            <v>36227</v>
          </cell>
        </row>
        <row r="364">
          <cell r="A364">
            <v>53600901</v>
          </cell>
          <cell r="B364" t="str">
            <v>Equipos de comedor, cocina, despensa y hotelería</v>
          </cell>
          <cell r="C364">
            <v>36227</v>
          </cell>
        </row>
        <row r="365">
          <cell r="A365">
            <v>5366</v>
          </cell>
          <cell r="B365" t="str">
            <v>AMORTIZACION DE ACTIVOS INTANGIBLES</v>
          </cell>
          <cell r="C365">
            <v>3348538</v>
          </cell>
        </row>
        <row r="366">
          <cell r="A366">
            <v>536605</v>
          </cell>
          <cell r="B366" t="str">
            <v>LICENCIAS</v>
          </cell>
          <cell r="C366">
            <v>2932734</v>
          </cell>
        </row>
        <row r="367">
          <cell r="A367">
            <v>53660501</v>
          </cell>
          <cell r="B367" t="str">
            <v>Licencias</v>
          </cell>
          <cell r="C367">
            <v>2932734</v>
          </cell>
        </row>
        <row r="368">
          <cell r="A368">
            <v>536606</v>
          </cell>
          <cell r="B368" t="str">
            <v>SOFTWARE</v>
          </cell>
          <cell r="C368">
            <v>415804</v>
          </cell>
        </row>
        <row r="369">
          <cell r="A369">
            <v>53660601</v>
          </cell>
          <cell r="B369" t="str">
            <v>Software</v>
          </cell>
          <cell r="C369">
            <v>415804</v>
          </cell>
        </row>
        <row r="370">
          <cell r="A370">
            <v>55</v>
          </cell>
          <cell r="B370" t="str">
            <v>GASTOS PUBLICO SOCIAL</v>
          </cell>
          <cell r="C370">
            <v>22036152</v>
          </cell>
        </row>
        <row r="371">
          <cell r="A371">
            <v>5506</v>
          </cell>
          <cell r="B371" t="str">
            <v>CULTURAL</v>
          </cell>
          <cell r="C371">
            <v>22036152</v>
          </cell>
        </row>
        <row r="372">
          <cell r="A372">
            <v>550606</v>
          </cell>
          <cell r="B372" t="str">
            <v>ASIGNACION BIENES Y SERVICIOS</v>
          </cell>
          <cell r="C372">
            <v>22036152</v>
          </cell>
        </row>
        <row r="373">
          <cell r="A373">
            <v>55060610</v>
          </cell>
          <cell r="B373" t="str">
            <v>7682-DESARROLLO Y FOMENTO A LAS PRACTICAS ARTISTIC</v>
          </cell>
          <cell r="C373">
            <v>22036152</v>
          </cell>
        </row>
        <row r="374">
          <cell r="A374">
            <v>58</v>
          </cell>
          <cell r="B374" t="str">
            <v>OTROS GASTOS</v>
          </cell>
          <cell r="C374">
            <v>39092807</v>
          </cell>
        </row>
        <row r="375">
          <cell r="A375">
            <v>5890</v>
          </cell>
          <cell r="B375" t="str">
            <v>GASTOS DIVERSOS</v>
          </cell>
          <cell r="C375">
            <v>39092807</v>
          </cell>
        </row>
        <row r="376">
          <cell r="A376">
            <v>589090</v>
          </cell>
          <cell r="B376" t="str">
            <v>OTROS GASTOS DIVERSOS</v>
          </cell>
          <cell r="C376">
            <v>39092807</v>
          </cell>
        </row>
        <row r="377">
          <cell r="A377">
            <v>58909001</v>
          </cell>
          <cell r="B377" t="str">
            <v>OTROS GASTOS</v>
          </cell>
          <cell r="C377">
            <v>39092807</v>
          </cell>
        </row>
        <row r="378">
          <cell r="A378">
            <v>81</v>
          </cell>
          <cell r="B378" t="str">
            <v>ACTIVOS CONTINGENTES</v>
          </cell>
          <cell r="C378">
            <v>41508737</v>
          </cell>
        </row>
        <row r="379">
          <cell r="A379">
            <v>8120</v>
          </cell>
          <cell r="B379" t="str">
            <v>LITIGIOS Y MECANISMOS ALTERNATIVOS DE SOLUCIÓN DE</v>
          </cell>
          <cell r="C379">
            <v>41508737</v>
          </cell>
        </row>
        <row r="380">
          <cell r="A380">
            <v>812004</v>
          </cell>
          <cell r="B380" t="str">
            <v>ADMINISTRATIVAS</v>
          </cell>
          <cell r="C380">
            <v>41508737</v>
          </cell>
        </row>
        <row r="381">
          <cell r="A381">
            <v>81200401</v>
          </cell>
          <cell r="B381" t="str">
            <v>Administrativas</v>
          </cell>
          <cell r="C381">
            <v>41508737</v>
          </cell>
        </row>
        <row r="382">
          <cell r="A382">
            <v>83</v>
          </cell>
          <cell r="B382" t="str">
            <v>DEUDORAS DE CONTROL</v>
          </cell>
          <cell r="C382">
            <v>74026543</v>
          </cell>
        </row>
        <row r="383">
          <cell r="A383">
            <v>8361</v>
          </cell>
          <cell r="B383" t="str">
            <v>RESPONSABILIDADES</v>
          </cell>
          <cell r="C383">
            <v>74026543</v>
          </cell>
        </row>
        <row r="384">
          <cell r="A384">
            <v>836102</v>
          </cell>
          <cell r="B384" t="str">
            <v>EN PROCESO ANTE AUTORIDAD COMPETENTE</v>
          </cell>
          <cell r="C384">
            <v>74026543</v>
          </cell>
        </row>
        <row r="385">
          <cell r="A385">
            <v>83610201</v>
          </cell>
          <cell r="B385" t="str">
            <v>En proceso ante autoridad competente</v>
          </cell>
          <cell r="C385">
            <v>74026543</v>
          </cell>
        </row>
        <row r="386">
          <cell r="A386">
            <v>89</v>
          </cell>
          <cell r="B386" t="str">
            <v>DEUDORAS POR CONTRA (CR)</v>
          </cell>
          <cell r="C386">
            <v>-115535280</v>
          </cell>
        </row>
        <row r="387">
          <cell r="A387">
            <v>8905</v>
          </cell>
          <cell r="B387" t="str">
            <v>DERECHOS CONTINGENTES POR _ CONTRA (CR)</v>
          </cell>
          <cell r="C387">
            <v>-41508737</v>
          </cell>
        </row>
        <row r="388">
          <cell r="A388">
            <v>890506</v>
          </cell>
          <cell r="B388" t="str">
            <v>LITIGIOS Y MECANISMOS ALTERNATIVOS DE SOLUCIÓN DE</v>
          </cell>
          <cell r="C388">
            <v>-41508737</v>
          </cell>
        </row>
        <row r="389">
          <cell r="A389">
            <v>89050601</v>
          </cell>
          <cell r="B389" t="str">
            <v>Litigios y mecanismos alternativos de solución</v>
          </cell>
          <cell r="C389">
            <v>-41508737</v>
          </cell>
        </row>
        <row r="390">
          <cell r="A390">
            <v>8915</v>
          </cell>
          <cell r="B390" t="str">
            <v>DEUDORAS DE CONTROL POR CONTRA (CR)</v>
          </cell>
          <cell r="C390">
            <v>-74026543</v>
          </cell>
        </row>
        <row r="391">
          <cell r="A391">
            <v>891521</v>
          </cell>
          <cell r="B391" t="str">
            <v>RESPONSABILIDADES EN PROCESOS</v>
          </cell>
          <cell r="C391">
            <v>-74026543</v>
          </cell>
        </row>
        <row r="392">
          <cell r="A392">
            <v>89152101</v>
          </cell>
          <cell r="B392" t="str">
            <v>Responsabilidades</v>
          </cell>
          <cell r="C392">
            <v>-74026543</v>
          </cell>
        </row>
        <row r="393">
          <cell r="A393">
            <v>99159004</v>
          </cell>
          <cell r="B393" t="str">
            <v>LITIGIOS O DEMANDAS</v>
          </cell>
          <cell r="C393">
            <v>0</v>
          </cell>
        </row>
      </sheetData>
      <sheetData sheetId="1">
        <row r="3">
          <cell r="A3">
            <v>1</v>
          </cell>
          <cell r="B3" t="str">
            <v>ACTIVOS   *</v>
          </cell>
          <cell r="C3">
            <v>207674939049</v>
          </cell>
        </row>
        <row r="4">
          <cell r="A4">
            <v>11</v>
          </cell>
          <cell r="B4" t="str">
            <v>EFECTIVO Y EQUIVALENTES AL EFECTIVO</v>
          </cell>
          <cell r="C4">
            <v>1527651293</v>
          </cell>
        </row>
        <row r="5">
          <cell r="A5">
            <v>1110</v>
          </cell>
          <cell r="B5" t="str">
            <v>DEPOSITOS EN INSTITUCIONES FINANCIERAS</v>
          </cell>
          <cell r="C5">
            <v>1047651293</v>
          </cell>
        </row>
        <row r="6">
          <cell r="A6">
            <v>111005</v>
          </cell>
          <cell r="B6" t="str">
            <v>CUENTA CORRIENTE</v>
          </cell>
          <cell r="C6">
            <v>55183</v>
          </cell>
        </row>
        <row r="7">
          <cell r="A7">
            <v>11100501</v>
          </cell>
          <cell r="B7" t="str">
            <v>Davivienda  CTA No.009869998527</v>
          </cell>
          <cell r="C7">
            <v>55183</v>
          </cell>
        </row>
        <row r="8">
          <cell r="A8">
            <v>111006</v>
          </cell>
          <cell r="B8" t="str">
            <v>CUENTA DE AHORRO</v>
          </cell>
          <cell r="C8">
            <v>1047596110</v>
          </cell>
        </row>
        <row r="9">
          <cell r="A9">
            <v>11100601</v>
          </cell>
          <cell r="B9" t="str">
            <v>Davivienda  CTA No. 00980008860-2</v>
          </cell>
          <cell r="C9">
            <v>82434332</v>
          </cell>
        </row>
        <row r="10">
          <cell r="A10">
            <v>11100602</v>
          </cell>
          <cell r="B10" t="str">
            <v>Davivienda  CTA No. 00980008909-7</v>
          </cell>
          <cell r="C10">
            <v>148681061</v>
          </cell>
        </row>
        <row r="11">
          <cell r="A11">
            <v>11100604</v>
          </cell>
          <cell r="B11" t="str">
            <v>Davivienda CTA No. 0570009870271948</v>
          </cell>
          <cell r="C11">
            <v>383165786</v>
          </cell>
        </row>
        <row r="12">
          <cell r="A12">
            <v>11100605</v>
          </cell>
          <cell r="B12" t="str">
            <v>Bancolombia cta 031000782-27</v>
          </cell>
          <cell r="C12">
            <v>433314931</v>
          </cell>
        </row>
        <row r="13">
          <cell r="A13">
            <v>1133</v>
          </cell>
          <cell r="B13" t="str">
            <v>EQUIVALENTES AL EFECTIVO</v>
          </cell>
          <cell r="C13">
            <v>480000000</v>
          </cell>
        </row>
        <row r="14">
          <cell r="A14">
            <v>113301</v>
          </cell>
          <cell r="B14" t="str">
            <v>CERTIFICADOS DE DEPÓSITO DE AHORRO A TÉRMINO</v>
          </cell>
          <cell r="C14">
            <v>480000000</v>
          </cell>
        </row>
        <row r="15">
          <cell r="A15">
            <v>11330101</v>
          </cell>
          <cell r="B15" t="str">
            <v>Certificados de Depósito de Ahorro a término -CDT</v>
          </cell>
          <cell r="C15">
            <v>480000000</v>
          </cell>
        </row>
        <row r="16">
          <cell r="A16">
            <v>13</v>
          </cell>
          <cell r="B16" t="str">
            <v>CUENTAS POR COBRAR</v>
          </cell>
          <cell r="C16">
            <v>2904427</v>
          </cell>
        </row>
        <row r="17">
          <cell r="A17">
            <v>1311</v>
          </cell>
          <cell r="B17" t="str">
            <v>CONTRIBUC. TASAS E INGRESOS NO TRIBUTARIOS</v>
          </cell>
          <cell r="C17">
            <v>2886727</v>
          </cell>
        </row>
        <row r="18">
          <cell r="A18">
            <v>131103</v>
          </cell>
          <cell r="B18" t="str">
            <v>INTERESES</v>
          </cell>
          <cell r="C18">
            <v>2886727</v>
          </cell>
        </row>
        <row r="19">
          <cell r="A19">
            <v>13110301</v>
          </cell>
          <cell r="B19" t="str">
            <v>Intereses</v>
          </cell>
          <cell r="C19">
            <v>2886727</v>
          </cell>
        </row>
        <row r="20">
          <cell r="A20">
            <v>131190</v>
          </cell>
          <cell r="B20" t="str">
            <v>OTRAS CONTRIB, TASAS E INGRESOS NO TRIBUTARIOS</v>
          </cell>
          <cell r="C20">
            <v>0</v>
          </cell>
        </row>
        <row r="21">
          <cell r="A21">
            <v>13119004</v>
          </cell>
          <cell r="B21" t="str">
            <v>Alquiler Parqueadero</v>
          </cell>
          <cell r="C21">
            <v>0</v>
          </cell>
        </row>
        <row r="22">
          <cell r="A22">
            <v>13119005</v>
          </cell>
          <cell r="B22" t="str">
            <v>Festival Centro</v>
          </cell>
          <cell r="C22">
            <v>0</v>
          </cell>
        </row>
        <row r="23">
          <cell r="A23">
            <v>1384</v>
          </cell>
          <cell r="B23" t="str">
            <v>OTRAS CUENTAS POR COBRAR</v>
          </cell>
          <cell r="C23">
            <v>17700</v>
          </cell>
        </row>
        <row r="24">
          <cell r="A24">
            <v>138490</v>
          </cell>
          <cell r="B24" t="str">
            <v>OTRAS CUENTAS POR COBRAR</v>
          </cell>
          <cell r="C24">
            <v>17700</v>
          </cell>
        </row>
        <row r="25">
          <cell r="A25">
            <v>13849001</v>
          </cell>
          <cell r="B25" t="str">
            <v>Deudores Varios</v>
          </cell>
          <cell r="C25">
            <v>17700</v>
          </cell>
        </row>
        <row r="26">
          <cell r="A26">
            <v>15</v>
          </cell>
          <cell r="B26" t="str">
            <v>INVENTARIOS</v>
          </cell>
          <cell r="C26">
            <v>217867075</v>
          </cell>
        </row>
        <row r="27">
          <cell r="A27">
            <v>1510</v>
          </cell>
          <cell r="B27" t="str">
            <v>MERCANCÍAS EN EXISTENCIA</v>
          </cell>
          <cell r="C27">
            <v>217867075</v>
          </cell>
        </row>
        <row r="28">
          <cell r="A28">
            <v>151004</v>
          </cell>
          <cell r="B28" t="str">
            <v>IMPRESOS Y PUBLICACIONES</v>
          </cell>
          <cell r="C28">
            <v>217867075</v>
          </cell>
        </row>
        <row r="29">
          <cell r="A29">
            <v>15100401</v>
          </cell>
          <cell r="B29" t="str">
            <v>Libros, Publicaciones y Revistas</v>
          </cell>
          <cell r="C29">
            <v>217867075</v>
          </cell>
        </row>
        <row r="30">
          <cell r="A30">
            <v>16</v>
          </cell>
          <cell r="B30" t="str">
            <v>PROPIEDADES,PLANTA Y EQUIPO</v>
          </cell>
          <cell r="C30">
            <v>28063046849</v>
          </cell>
        </row>
        <row r="31">
          <cell r="A31">
            <v>1605</v>
          </cell>
          <cell r="B31" t="str">
            <v>TERRENOS</v>
          </cell>
          <cell r="C31">
            <v>5954040000</v>
          </cell>
        </row>
        <row r="32">
          <cell r="A32">
            <v>160501</v>
          </cell>
          <cell r="B32" t="str">
            <v>Urbanos</v>
          </cell>
          <cell r="C32">
            <v>5954040000</v>
          </cell>
        </row>
        <row r="33">
          <cell r="A33">
            <v>16050101</v>
          </cell>
          <cell r="B33" t="str">
            <v>050C00703837 - CASA PPAL: CL 10 3 02/34/36…</v>
          </cell>
          <cell r="C33">
            <v>4370760000</v>
          </cell>
        </row>
        <row r="34">
          <cell r="A34">
            <v>16050102</v>
          </cell>
          <cell r="B34" t="str">
            <v>050C00644191 - CASA PPAL: CL 10 3 40/38</v>
          </cell>
          <cell r="C34">
            <v>530280000</v>
          </cell>
        </row>
        <row r="35">
          <cell r="A35">
            <v>16050105</v>
          </cell>
          <cell r="B35" t="str">
            <v>050C00322547 - CASA AMARILLA: CL 10 2 62</v>
          </cell>
          <cell r="C35">
            <v>1053000000</v>
          </cell>
        </row>
        <row r="36">
          <cell r="A36">
            <v>1615</v>
          </cell>
          <cell r="B36" t="str">
            <v>CONSTRUCCIONES EN CURSO</v>
          </cell>
          <cell r="C36">
            <v>1064234106</v>
          </cell>
        </row>
        <row r="37">
          <cell r="A37">
            <v>161501</v>
          </cell>
          <cell r="B37" t="str">
            <v>EDIFICACIONES</v>
          </cell>
          <cell r="C37">
            <v>1064234106</v>
          </cell>
        </row>
        <row r="38">
          <cell r="A38">
            <v>16150102</v>
          </cell>
          <cell r="B38" t="str">
            <v>Reforzamiento casa principal calle 10 No 3-02</v>
          </cell>
          <cell r="C38">
            <v>64339242</v>
          </cell>
        </row>
        <row r="39">
          <cell r="A39">
            <v>16150103</v>
          </cell>
          <cell r="B39" t="str">
            <v>Reforzamiento casa principal auditorio</v>
          </cell>
          <cell r="C39">
            <v>999894864</v>
          </cell>
        </row>
        <row r="40">
          <cell r="A40">
            <v>1635</v>
          </cell>
          <cell r="B40" t="str">
            <v>BIENES MUEBLES EN BODEGA</v>
          </cell>
          <cell r="C40">
            <v>252462027</v>
          </cell>
        </row>
        <row r="41">
          <cell r="A41">
            <v>163503</v>
          </cell>
          <cell r="B41" t="str">
            <v>MUEBLES,ENSERES Y EQUIPO DE OFICINA</v>
          </cell>
          <cell r="C41">
            <v>17749533</v>
          </cell>
        </row>
        <row r="42">
          <cell r="A42">
            <v>16350303</v>
          </cell>
          <cell r="B42" t="str">
            <v>Mobiliarios y Enseres</v>
          </cell>
          <cell r="C42">
            <v>17749533</v>
          </cell>
        </row>
        <row r="43">
          <cell r="A43">
            <v>163504</v>
          </cell>
          <cell r="B43" t="str">
            <v>EQUIPOS DE COMUNICACION Y COMPUTACION</v>
          </cell>
          <cell r="C43">
            <v>234712494</v>
          </cell>
        </row>
        <row r="44">
          <cell r="A44">
            <v>16350401</v>
          </cell>
          <cell r="B44" t="str">
            <v>Equipos y Maquinas para comunicación</v>
          </cell>
          <cell r="C44">
            <v>7909179</v>
          </cell>
        </row>
        <row r="45">
          <cell r="A45">
            <v>16350402</v>
          </cell>
          <cell r="B45" t="str">
            <v>Máquinas y Equipos de Computación y accesorios</v>
          </cell>
          <cell r="C45">
            <v>226803315</v>
          </cell>
        </row>
        <row r="46">
          <cell r="A46">
            <v>1640</v>
          </cell>
          <cell r="B46" t="str">
            <v>EDIFICACIONES</v>
          </cell>
          <cell r="C46">
            <v>18548450340</v>
          </cell>
        </row>
        <row r="47">
          <cell r="A47">
            <v>164001</v>
          </cell>
          <cell r="B47" t="str">
            <v>EDIFICIOS Y CASAS</v>
          </cell>
          <cell r="C47">
            <v>18548450340</v>
          </cell>
        </row>
        <row r="48">
          <cell r="A48">
            <v>16400101</v>
          </cell>
          <cell r="B48" t="str">
            <v>050C00703837 - CASA PPAL: CL 10 3 02/34/36…</v>
          </cell>
          <cell r="C48">
            <v>16015557000</v>
          </cell>
        </row>
        <row r="49">
          <cell r="A49">
            <v>16400102</v>
          </cell>
          <cell r="B49" t="str">
            <v>050C00644191 - CASA PPAL: CL 10 3 40/38</v>
          </cell>
          <cell r="C49">
            <v>633420000</v>
          </cell>
        </row>
        <row r="50">
          <cell r="A50">
            <v>16400103</v>
          </cell>
          <cell r="B50" t="str">
            <v>050C01495340 - GRIFOS APTO: CL 10 2 83</v>
          </cell>
          <cell r="C50">
            <v>362452740</v>
          </cell>
        </row>
        <row r="51">
          <cell r="A51">
            <v>16400104</v>
          </cell>
          <cell r="B51" t="str">
            <v>050C01361455 - GRIFOS LOCAL: CL 10 2 85</v>
          </cell>
          <cell r="C51">
            <v>250575600</v>
          </cell>
        </row>
        <row r="52">
          <cell r="A52">
            <v>16400105</v>
          </cell>
          <cell r="B52" t="str">
            <v>050C00322547 - CASA AMARILLA: CL 10 2 62</v>
          </cell>
          <cell r="C52">
            <v>1286445000</v>
          </cell>
        </row>
        <row r="53">
          <cell r="A53">
            <v>1655</v>
          </cell>
          <cell r="B53" t="str">
            <v>MAQUINARIA Y EQUIPO</v>
          </cell>
          <cell r="C53">
            <v>75806791</v>
          </cell>
        </row>
        <row r="54">
          <cell r="A54">
            <v>165501</v>
          </cell>
          <cell r="B54" t="str">
            <v>EQUIPOS Y MAQUINAS DE CONSTRUCCIÓN</v>
          </cell>
          <cell r="C54">
            <v>10561560</v>
          </cell>
        </row>
        <row r="55">
          <cell r="A55">
            <v>16550101</v>
          </cell>
          <cell r="B55" t="str">
            <v>Equipos y Máquinas para construcción</v>
          </cell>
          <cell r="C55">
            <v>10561560</v>
          </cell>
        </row>
        <row r="56">
          <cell r="A56">
            <v>165504</v>
          </cell>
          <cell r="B56" t="str">
            <v>MAQUINARIA INDUSTRIAL</v>
          </cell>
          <cell r="C56">
            <v>57853070</v>
          </cell>
        </row>
        <row r="57">
          <cell r="A57">
            <v>16550401</v>
          </cell>
          <cell r="B57" t="str">
            <v>Maquinaria Industrial</v>
          </cell>
          <cell r="C57">
            <v>57853070</v>
          </cell>
        </row>
        <row r="58">
          <cell r="A58">
            <v>165505</v>
          </cell>
          <cell r="B58" t="str">
            <v>EQUIPO DE MUSICA</v>
          </cell>
          <cell r="C58">
            <v>3811967</v>
          </cell>
        </row>
        <row r="59">
          <cell r="A59">
            <v>16550501</v>
          </cell>
          <cell r="B59" t="str">
            <v>Equipo de Música</v>
          </cell>
          <cell r="C59">
            <v>3811967</v>
          </cell>
        </row>
        <row r="60">
          <cell r="A60">
            <v>165511</v>
          </cell>
          <cell r="B60" t="str">
            <v>HERRAMIENTAS Y ACCESORIOS</v>
          </cell>
          <cell r="C60">
            <v>3580194</v>
          </cell>
        </row>
        <row r="61">
          <cell r="A61">
            <v>16551101</v>
          </cell>
          <cell r="B61" t="str">
            <v>Herramientas y Accesorios</v>
          </cell>
          <cell r="C61">
            <v>3580194</v>
          </cell>
        </row>
        <row r="62">
          <cell r="A62">
            <v>1660</v>
          </cell>
          <cell r="B62" t="str">
            <v>EQUIPO MEDICO Y CIENTIFICO</v>
          </cell>
          <cell r="C62">
            <v>5116350</v>
          </cell>
        </row>
        <row r="63">
          <cell r="A63">
            <v>166090</v>
          </cell>
          <cell r="B63" t="str">
            <v>OTRO EQUIPO MEDICO Y CIENTIFICO</v>
          </cell>
          <cell r="C63">
            <v>5116350</v>
          </cell>
        </row>
        <row r="64">
          <cell r="A64">
            <v>16609001</v>
          </cell>
          <cell r="B64" t="str">
            <v>Otro Equipo Medico y Cientifico</v>
          </cell>
          <cell r="C64">
            <v>5116350</v>
          </cell>
        </row>
        <row r="65">
          <cell r="A65">
            <v>1665</v>
          </cell>
          <cell r="B65" t="str">
            <v>MUEBLES,ENSERES Y EQUIPO DE OFICINA</v>
          </cell>
          <cell r="C65">
            <v>112043794</v>
          </cell>
        </row>
        <row r="66">
          <cell r="A66">
            <v>166501</v>
          </cell>
          <cell r="B66" t="str">
            <v>MUEBLES Y ENSERES</v>
          </cell>
          <cell r="C66">
            <v>110453794</v>
          </cell>
        </row>
        <row r="67">
          <cell r="A67">
            <v>16650101</v>
          </cell>
          <cell r="B67" t="str">
            <v>Muebles y Enseres</v>
          </cell>
          <cell r="C67">
            <v>110453794</v>
          </cell>
        </row>
        <row r="68">
          <cell r="A68">
            <v>166502</v>
          </cell>
          <cell r="B68" t="str">
            <v>EQUIPO Y MAQUINA DE OFICINA</v>
          </cell>
          <cell r="C68">
            <v>1590000</v>
          </cell>
        </row>
        <row r="69">
          <cell r="A69">
            <v>16650201</v>
          </cell>
          <cell r="B69" t="str">
            <v>Equipo y Maquina para Oficina y Contabilidad</v>
          </cell>
          <cell r="C69">
            <v>1590000</v>
          </cell>
        </row>
        <row r="70">
          <cell r="A70">
            <v>1670</v>
          </cell>
          <cell r="B70" t="str">
            <v>EQUIPOS DE COMUNICACION Y COMPUTACION</v>
          </cell>
          <cell r="C70">
            <v>640493938</v>
          </cell>
        </row>
        <row r="71">
          <cell r="A71">
            <v>167001</v>
          </cell>
          <cell r="B71" t="str">
            <v>EQUIPO DE COMUNICACION</v>
          </cell>
          <cell r="C71">
            <v>303416140</v>
          </cell>
        </row>
        <row r="72">
          <cell r="A72">
            <v>16700101</v>
          </cell>
          <cell r="B72" t="str">
            <v>Equipo de Comunicación</v>
          </cell>
          <cell r="C72">
            <v>303416140</v>
          </cell>
        </row>
        <row r="73">
          <cell r="A73">
            <v>167002</v>
          </cell>
          <cell r="B73" t="str">
            <v>EQUIPO DE COMPUTACION</v>
          </cell>
          <cell r="C73">
            <v>337077798</v>
          </cell>
        </row>
        <row r="74">
          <cell r="A74">
            <v>16700201</v>
          </cell>
          <cell r="B74" t="str">
            <v>Equipo de computación</v>
          </cell>
          <cell r="C74">
            <v>337077798</v>
          </cell>
        </row>
        <row r="75">
          <cell r="A75">
            <v>1680</v>
          </cell>
          <cell r="B75" t="str">
            <v>EQUIPO DE COMEDOR COCINA Y DESPENSA Y HOTELERIA</v>
          </cell>
          <cell r="C75">
            <v>2173576</v>
          </cell>
        </row>
        <row r="76">
          <cell r="A76">
            <v>168002</v>
          </cell>
          <cell r="B76" t="str">
            <v>EQUIPO DE RESTAURANTE Y CAFETERIA</v>
          </cell>
          <cell r="C76">
            <v>2173576</v>
          </cell>
        </row>
        <row r="77">
          <cell r="A77">
            <v>16800201</v>
          </cell>
          <cell r="B77" t="str">
            <v>Equipo de Restaurante y Cafeteria</v>
          </cell>
          <cell r="C77">
            <v>2173576</v>
          </cell>
        </row>
        <row r="78">
          <cell r="A78">
            <v>1681</v>
          </cell>
          <cell r="B78" t="str">
            <v>BIENES DE ARTE Y CULTURA</v>
          </cell>
          <cell r="C78">
            <v>2443405623</v>
          </cell>
        </row>
        <row r="79">
          <cell r="A79">
            <v>168101</v>
          </cell>
          <cell r="B79" t="str">
            <v>OBRAS DE ARTE</v>
          </cell>
          <cell r="C79">
            <v>2091150233</v>
          </cell>
        </row>
        <row r="80">
          <cell r="A80">
            <v>16810101</v>
          </cell>
          <cell r="B80" t="str">
            <v>Obras de arte</v>
          </cell>
          <cell r="C80">
            <v>2091150233</v>
          </cell>
        </row>
        <row r="81">
          <cell r="A81">
            <v>168107</v>
          </cell>
          <cell r="B81" t="str">
            <v>LIBROS Y PUBLICACIONES DE INVESTIGACION Y CONSULTA</v>
          </cell>
          <cell r="C81">
            <v>352255390</v>
          </cell>
        </row>
        <row r="82">
          <cell r="A82">
            <v>16810701</v>
          </cell>
          <cell r="B82" t="str">
            <v>Libros y Publicaciones de Investigación y consulta</v>
          </cell>
          <cell r="C82">
            <v>352255390</v>
          </cell>
        </row>
        <row r="83">
          <cell r="A83">
            <v>1685</v>
          </cell>
          <cell r="B83" t="str">
            <v>DEPRECIACIÓN ACUMULADA DE PROP, PLANTA Y EQUIPO (C</v>
          </cell>
          <cell r="C83">
            <v>-1035179696</v>
          </cell>
        </row>
        <row r="84">
          <cell r="A84">
            <v>168501</v>
          </cell>
          <cell r="B84" t="str">
            <v>EDIFICACIONES</v>
          </cell>
          <cell r="C84">
            <v>-797498136</v>
          </cell>
        </row>
        <row r="85">
          <cell r="A85">
            <v>16850101</v>
          </cell>
          <cell r="B85" t="str">
            <v>050C00703837 - CASA PPAL: CL 10 3 02/34/36…</v>
          </cell>
          <cell r="C85">
            <v>-696369446</v>
          </cell>
        </row>
        <row r="86">
          <cell r="A86">
            <v>16850102</v>
          </cell>
          <cell r="B86" t="str">
            <v>050C00644191 - CASA PPAL: CL 10 3 40/38</v>
          </cell>
          <cell r="C86">
            <v>-21295922</v>
          </cell>
        </row>
        <row r="87">
          <cell r="A87">
            <v>16850103</v>
          </cell>
          <cell r="B87" t="str">
            <v>050C01495340 - GRIFOS APTO: CL 10 2 83</v>
          </cell>
          <cell r="C87">
            <v>-12185856</v>
          </cell>
        </row>
        <row r="88">
          <cell r="A88">
            <v>16850104</v>
          </cell>
          <cell r="B88" t="str">
            <v>050C01361455 - GRIFOS LOCAL: CL 10 2 85</v>
          </cell>
          <cell r="C88">
            <v>-24395936</v>
          </cell>
        </row>
        <row r="89">
          <cell r="A89">
            <v>16850105</v>
          </cell>
          <cell r="B89" t="str">
            <v>050C00322547 - CASA AMARILLA: CL 10 2 62</v>
          </cell>
          <cell r="C89">
            <v>-43250976</v>
          </cell>
        </row>
        <row r="90">
          <cell r="A90">
            <v>168504</v>
          </cell>
          <cell r="B90" t="str">
            <v>MAQUINARIA Y EQUIPO</v>
          </cell>
          <cell r="C90">
            <v>-15254247</v>
          </cell>
        </row>
        <row r="91">
          <cell r="A91">
            <v>16850401</v>
          </cell>
          <cell r="B91" t="str">
            <v>Maquinaria y Equipo</v>
          </cell>
          <cell r="C91">
            <v>-15254247</v>
          </cell>
        </row>
        <row r="92">
          <cell r="A92">
            <v>168505</v>
          </cell>
          <cell r="B92" t="str">
            <v>Equipo Medico y Cientifico</v>
          </cell>
          <cell r="C92">
            <v>-53295</v>
          </cell>
        </row>
        <row r="93">
          <cell r="A93">
            <v>16850501</v>
          </cell>
          <cell r="B93" t="str">
            <v>Equipo Medico y Cientifico</v>
          </cell>
          <cell r="C93">
            <v>-53295</v>
          </cell>
        </row>
        <row r="94">
          <cell r="A94">
            <v>168506</v>
          </cell>
          <cell r="B94" t="str">
            <v>MUEBLES, ENSERES Y EQUIPOS DE OFICINA</v>
          </cell>
          <cell r="C94">
            <v>-29462412</v>
          </cell>
        </row>
        <row r="95">
          <cell r="A95">
            <v>16850601</v>
          </cell>
          <cell r="B95" t="str">
            <v>Muebles, enseres y Equipo de Oficina</v>
          </cell>
          <cell r="C95">
            <v>-29462412</v>
          </cell>
        </row>
        <row r="96">
          <cell r="A96">
            <v>168507</v>
          </cell>
          <cell r="B96" t="str">
            <v>EQUIPOS DE COMUNICACION Y COMPUTACION</v>
          </cell>
          <cell r="C96">
            <v>-192042176</v>
          </cell>
        </row>
        <row r="97">
          <cell r="A97">
            <v>16850701</v>
          </cell>
          <cell r="B97" t="str">
            <v>Equipos de Comunicación y Computación</v>
          </cell>
          <cell r="C97">
            <v>-192042176</v>
          </cell>
        </row>
        <row r="98">
          <cell r="A98">
            <v>168509</v>
          </cell>
          <cell r="B98" t="str">
            <v>EQUIPOS DE COMEDOR COCINA DESPENSA Y HOTELERIA</v>
          </cell>
          <cell r="C98">
            <v>-869430</v>
          </cell>
        </row>
        <row r="99">
          <cell r="A99">
            <v>16850901</v>
          </cell>
          <cell r="B99" t="str">
            <v>Equipos de comedor, cocina, despensa y hotelería</v>
          </cell>
          <cell r="C99">
            <v>-869430</v>
          </cell>
        </row>
        <row r="100">
          <cell r="A100">
            <v>17</v>
          </cell>
          <cell r="B100" t="str">
            <v>BIENES DE USO PÚBLICO E HISTÓRICOS Y CULTURALES</v>
          </cell>
          <cell r="C100">
            <v>34788709318</v>
          </cell>
        </row>
        <row r="101">
          <cell r="A101">
            <v>1705</v>
          </cell>
          <cell r="B101" t="str">
            <v>BIENES DE USO P E HIST Y CULTURALES EN CONSTRUCCIO</v>
          </cell>
          <cell r="C101">
            <v>34788709318</v>
          </cell>
        </row>
        <row r="102">
          <cell r="A102">
            <v>170590</v>
          </cell>
          <cell r="B102" t="str">
            <v>OTROS BIENES DE USO P E HIT. Y CULTURALES EN CONST</v>
          </cell>
          <cell r="C102">
            <v>34788709318</v>
          </cell>
        </row>
        <row r="103">
          <cell r="A103">
            <v>17059001</v>
          </cell>
          <cell r="B103" t="str">
            <v>Inmueble Proyecto BRONX  Flauta CLL 9 15-04</v>
          </cell>
          <cell r="C103">
            <v>977905497</v>
          </cell>
        </row>
        <row r="104">
          <cell r="A104">
            <v>17059002</v>
          </cell>
          <cell r="B104" t="str">
            <v>Inmueble Proyecto BRONX Ant.Esc. de Med</v>
          </cell>
          <cell r="C104">
            <v>31656568090</v>
          </cell>
        </row>
        <row r="105">
          <cell r="A105">
            <v>17059003</v>
          </cell>
          <cell r="B105" t="str">
            <v>Inmueble Proyecto BRONX Esquina Redonda CR 15BIS 9</v>
          </cell>
          <cell r="C105">
            <v>834585418</v>
          </cell>
        </row>
        <row r="106">
          <cell r="A106">
            <v>17059004</v>
          </cell>
          <cell r="B106" t="str">
            <v>Inmueble proyecto BRONX  "la Huella" Edificio Crea</v>
          </cell>
          <cell r="C106">
            <v>1319650313</v>
          </cell>
        </row>
        <row r="107">
          <cell r="A107">
            <v>19</v>
          </cell>
          <cell r="B107" t="str">
            <v>OTROS ACTIVOS</v>
          </cell>
          <cell r="C107">
            <v>143074760087</v>
          </cell>
        </row>
        <row r="108">
          <cell r="A108">
            <v>1905</v>
          </cell>
          <cell r="B108" t="str">
            <v>BIENES Y SERVICIOS PAGADOS POR ANTICIPADO</v>
          </cell>
          <cell r="C108">
            <v>39015887</v>
          </cell>
        </row>
        <row r="109">
          <cell r="A109">
            <v>190501</v>
          </cell>
          <cell r="B109" t="str">
            <v>SEGUROS</v>
          </cell>
          <cell r="C109">
            <v>39015887</v>
          </cell>
        </row>
        <row r="110">
          <cell r="A110">
            <v>19050101</v>
          </cell>
          <cell r="B110" t="str">
            <v>Seguros Pólizas empleados, y bienes muebles e inmu</v>
          </cell>
          <cell r="C110">
            <v>39015887</v>
          </cell>
        </row>
        <row r="111">
          <cell r="A111">
            <v>1906</v>
          </cell>
          <cell r="B111" t="str">
            <v>AVANCES Y ANTICIPOS ENTREGADOS</v>
          </cell>
          <cell r="C111">
            <v>294554224</v>
          </cell>
        </row>
        <row r="112">
          <cell r="A112">
            <v>190604</v>
          </cell>
          <cell r="B112" t="str">
            <v>ANTICIPO PARA ADQUISICIÓN DE BIENES Y SERVICIOS</v>
          </cell>
          <cell r="C112">
            <v>294554224</v>
          </cell>
        </row>
        <row r="113">
          <cell r="A113">
            <v>19060401</v>
          </cell>
          <cell r="B113" t="str">
            <v>Anticipo para adquisición de bienes y servicios</v>
          </cell>
          <cell r="C113">
            <v>294554224</v>
          </cell>
        </row>
        <row r="114">
          <cell r="A114">
            <v>1908</v>
          </cell>
          <cell r="B114" t="str">
            <v>RECURSOS ENTREGADOS EN ADMINISTRACIÓN</v>
          </cell>
          <cell r="C114">
            <v>142657450386</v>
          </cell>
        </row>
        <row r="115">
          <cell r="A115">
            <v>190801</v>
          </cell>
          <cell r="B115" t="str">
            <v>EN ADMINISTRACIÓN</v>
          </cell>
          <cell r="C115">
            <v>8714200097</v>
          </cell>
        </row>
        <row r="116">
          <cell r="A116">
            <v>19080101</v>
          </cell>
          <cell r="B116" t="str">
            <v>SDH -DDT  Descuentos O.P</v>
          </cell>
          <cell r="C116">
            <v>122298410</v>
          </cell>
        </row>
        <row r="117">
          <cell r="A117">
            <v>19080102</v>
          </cell>
          <cell r="B117" t="str">
            <v>RECURSOS E. EN ADMINISTRACIÓN  ERU CONVEIO 072</v>
          </cell>
          <cell r="C117">
            <v>8591901687</v>
          </cell>
        </row>
        <row r="118">
          <cell r="A118">
            <v>190803</v>
          </cell>
          <cell r="B118" t="str">
            <v>ENCARGO FIDUCIARIO - FIDUCIA DE ADMINISTRACION</v>
          </cell>
          <cell r="C118">
            <v>133943250289</v>
          </cell>
        </row>
        <row r="119">
          <cell r="A119">
            <v>19080301</v>
          </cell>
          <cell r="B119" t="str">
            <v>Aportes al FONCEP Régimen Cesantias -Ley 50 -1990</v>
          </cell>
          <cell r="C119">
            <v>869231</v>
          </cell>
        </row>
        <row r="120">
          <cell r="A120">
            <v>19080302</v>
          </cell>
          <cell r="B120" t="str">
            <v>Con.164 ERU Patrimonio Autóno PAD Bronx Distrito</v>
          </cell>
          <cell r="C120">
            <v>133942381058</v>
          </cell>
        </row>
        <row r="121">
          <cell r="A121">
            <v>1970</v>
          </cell>
          <cell r="B121" t="str">
            <v>ACTIVOS INTANGIBLES</v>
          </cell>
          <cell r="C121">
            <v>97221914</v>
          </cell>
        </row>
        <row r="122">
          <cell r="A122">
            <v>197007</v>
          </cell>
          <cell r="B122" t="str">
            <v>LICENCIAS</v>
          </cell>
          <cell r="C122">
            <v>77263306</v>
          </cell>
        </row>
        <row r="123">
          <cell r="A123">
            <v>19700701</v>
          </cell>
          <cell r="B123" t="str">
            <v>Licencias</v>
          </cell>
          <cell r="C123">
            <v>77263306</v>
          </cell>
        </row>
        <row r="124">
          <cell r="A124">
            <v>197008</v>
          </cell>
          <cell r="B124" t="str">
            <v>SOFTWARES</v>
          </cell>
          <cell r="C124">
            <v>19958608</v>
          </cell>
        </row>
        <row r="125">
          <cell r="A125">
            <v>19700801</v>
          </cell>
          <cell r="B125" t="str">
            <v>Softwares</v>
          </cell>
          <cell r="C125">
            <v>19958608</v>
          </cell>
        </row>
        <row r="126">
          <cell r="A126">
            <v>1975</v>
          </cell>
          <cell r="B126" t="str">
            <v>AMORTIZACION  ACUM.DE ACTIVOS INTANG. (CR)</v>
          </cell>
          <cell r="C126">
            <v>-13482324</v>
          </cell>
        </row>
        <row r="127">
          <cell r="A127">
            <v>197507</v>
          </cell>
          <cell r="B127" t="str">
            <v>LICENCIAS</v>
          </cell>
          <cell r="C127">
            <v>-9715286</v>
          </cell>
        </row>
        <row r="128">
          <cell r="A128">
            <v>19750701</v>
          </cell>
          <cell r="B128" t="str">
            <v>Licencias</v>
          </cell>
          <cell r="C128">
            <v>-9715286</v>
          </cell>
        </row>
        <row r="129">
          <cell r="A129">
            <v>197508</v>
          </cell>
          <cell r="B129" t="str">
            <v>SOFTWARE</v>
          </cell>
          <cell r="C129">
            <v>-3767038</v>
          </cell>
        </row>
        <row r="130">
          <cell r="A130">
            <v>19750801</v>
          </cell>
          <cell r="B130" t="str">
            <v>Software</v>
          </cell>
          <cell r="C130">
            <v>-3767038</v>
          </cell>
        </row>
        <row r="131">
          <cell r="A131">
            <v>2</v>
          </cell>
          <cell r="B131" t="str">
            <v>PASIVO</v>
          </cell>
          <cell r="C131">
            <v>-3023003492</v>
          </cell>
        </row>
        <row r="132">
          <cell r="A132">
            <v>24</v>
          </cell>
          <cell r="B132" t="str">
            <v>CUENTAS POR PAGAR</v>
          </cell>
          <cell r="C132">
            <v>-777309772</v>
          </cell>
        </row>
        <row r="133">
          <cell r="A133">
            <v>2401</v>
          </cell>
          <cell r="B133" t="str">
            <v>ADQUISICION DE BIENES Y SERVICIOS NACIONALES</v>
          </cell>
          <cell r="C133">
            <v>-672420230</v>
          </cell>
        </row>
        <row r="134">
          <cell r="A134">
            <v>240101</v>
          </cell>
          <cell r="B134" t="str">
            <v>BIENES Y SERVICIOS</v>
          </cell>
          <cell r="C134">
            <v>-672420230</v>
          </cell>
        </row>
        <row r="135">
          <cell r="A135">
            <v>24010101</v>
          </cell>
          <cell r="B135" t="str">
            <v>Contratistas, proveedores y terceros</v>
          </cell>
          <cell r="C135">
            <v>-672420230</v>
          </cell>
        </row>
        <row r="136">
          <cell r="A136">
            <v>2407</v>
          </cell>
          <cell r="B136" t="str">
            <v>RECURSOS A FAVOR DE TERCEROS</v>
          </cell>
          <cell r="C136">
            <v>-11266045</v>
          </cell>
        </row>
        <row r="137">
          <cell r="A137">
            <v>240790</v>
          </cell>
          <cell r="B137" t="str">
            <v>OTROS RECAUDOS A FAVOR DE TERCEROS</v>
          </cell>
          <cell r="C137">
            <v>-11266045</v>
          </cell>
        </row>
        <row r="138">
          <cell r="A138">
            <v>24079001</v>
          </cell>
          <cell r="B138" t="str">
            <v>Rendimientos Financieros a favor de la SDH - DDT</v>
          </cell>
          <cell r="C138">
            <v>-11195764</v>
          </cell>
        </row>
        <row r="139">
          <cell r="A139">
            <v>24079003</v>
          </cell>
          <cell r="B139" t="str">
            <v>Otros recaudos a reintegrar a la SDH - DDT</v>
          </cell>
          <cell r="C139">
            <v>-70281</v>
          </cell>
        </row>
        <row r="140">
          <cell r="A140">
            <v>2424</v>
          </cell>
          <cell r="B140" t="str">
            <v>DESCUENTOS DE NÓMINA</v>
          </cell>
          <cell r="C140">
            <v>0</v>
          </cell>
        </row>
        <row r="141">
          <cell r="A141">
            <v>242401</v>
          </cell>
          <cell r="B141" t="str">
            <v>APORTES A FONDOS PENSIONALES</v>
          </cell>
          <cell r="C141">
            <v>0</v>
          </cell>
        </row>
        <row r="142">
          <cell r="A142">
            <v>24240101</v>
          </cell>
          <cell r="B142" t="str">
            <v>Aportes a fondos pensionales empleado</v>
          </cell>
          <cell r="C142">
            <v>0</v>
          </cell>
        </row>
        <row r="143">
          <cell r="A143">
            <v>24240102</v>
          </cell>
          <cell r="B143" t="str">
            <v>Aportes a Fondo de Solidaridad pensional</v>
          </cell>
          <cell r="C143">
            <v>0</v>
          </cell>
        </row>
        <row r="144">
          <cell r="A144">
            <v>242402</v>
          </cell>
          <cell r="B144" t="str">
            <v>APORTES A SEGURIDAD SOCIAL EN SALUD</v>
          </cell>
          <cell r="C144">
            <v>0</v>
          </cell>
        </row>
        <row r="145">
          <cell r="A145">
            <v>24240201</v>
          </cell>
          <cell r="B145" t="str">
            <v>Aportes a seg. social en salud empleado</v>
          </cell>
          <cell r="C145">
            <v>0</v>
          </cell>
        </row>
        <row r="146">
          <cell r="A146">
            <v>242404</v>
          </cell>
          <cell r="B146" t="str">
            <v>SINDICATOS</v>
          </cell>
          <cell r="C146">
            <v>0</v>
          </cell>
        </row>
        <row r="147">
          <cell r="A147">
            <v>24240401</v>
          </cell>
          <cell r="B147" t="str">
            <v>Sindicato - Sintracultur</v>
          </cell>
          <cell r="C147">
            <v>0</v>
          </cell>
        </row>
        <row r="148">
          <cell r="A148">
            <v>242405</v>
          </cell>
          <cell r="B148" t="str">
            <v>COOPERATIVAS</v>
          </cell>
          <cell r="C148">
            <v>0</v>
          </cell>
        </row>
        <row r="149">
          <cell r="A149">
            <v>24240501</v>
          </cell>
          <cell r="B149" t="str">
            <v>Ahorro Cooperativas</v>
          </cell>
          <cell r="C149">
            <v>0</v>
          </cell>
        </row>
        <row r="150">
          <cell r="A150">
            <v>242407</v>
          </cell>
          <cell r="B150" t="str">
            <v>LIBRANZAS</v>
          </cell>
          <cell r="C150">
            <v>0</v>
          </cell>
        </row>
        <row r="151">
          <cell r="A151">
            <v>24240701</v>
          </cell>
          <cell r="B151" t="str">
            <v>Libranzas</v>
          </cell>
          <cell r="C151">
            <v>0</v>
          </cell>
        </row>
        <row r="152">
          <cell r="A152">
            <v>242411</v>
          </cell>
          <cell r="B152" t="str">
            <v>EMBARGOS JUDICIALES</v>
          </cell>
          <cell r="C152">
            <v>0</v>
          </cell>
        </row>
        <row r="153">
          <cell r="A153">
            <v>24241101</v>
          </cell>
          <cell r="B153" t="str">
            <v>Juzgados</v>
          </cell>
          <cell r="C153">
            <v>0</v>
          </cell>
        </row>
        <row r="154">
          <cell r="A154">
            <v>242413</v>
          </cell>
          <cell r="B154" t="str">
            <v>CUENTAS DE AHOORO PARA EL FOMENTOA A LA CONSTRUCCI</v>
          </cell>
          <cell r="C154">
            <v>0</v>
          </cell>
        </row>
        <row r="155">
          <cell r="A155">
            <v>24241301</v>
          </cell>
          <cell r="B155" t="str">
            <v>Cuenta de ahorro para el fomento de la construcció</v>
          </cell>
          <cell r="C155">
            <v>0</v>
          </cell>
        </row>
        <row r="156">
          <cell r="A156">
            <v>242490</v>
          </cell>
          <cell r="B156" t="str">
            <v>OTROS DESCUENTOS DE NOMINA</v>
          </cell>
          <cell r="C156">
            <v>0</v>
          </cell>
        </row>
        <row r="157">
          <cell r="A157">
            <v>24249001</v>
          </cell>
          <cell r="B157" t="str">
            <v>ARL -Positiva</v>
          </cell>
          <cell r="C157">
            <v>0</v>
          </cell>
        </row>
        <row r="158">
          <cell r="A158">
            <v>24249002</v>
          </cell>
          <cell r="B158" t="str">
            <v>Caja de Compesanción Familiar</v>
          </cell>
          <cell r="C158">
            <v>0</v>
          </cell>
        </row>
        <row r="159">
          <cell r="A159">
            <v>2436</v>
          </cell>
          <cell r="B159" t="str">
            <v>RETENCION EN LA FUENTE E IMPUESTO DE TIMBRE</v>
          </cell>
          <cell r="C159">
            <v>-92336812</v>
          </cell>
        </row>
        <row r="160">
          <cell r="A160">
            <v>243603</v>
          </cell>
          <cell r="B160" t="str">
            <v>HONORARIOS</v>
          </cell>
          <cell r="C160">
            <v>-14124841</v>
          </cell>
        </row>
        <row r="161">
          <cell r="A161">
            <v>24360301</v>
          </cell>
          <cell r="B161" t="str">
            <v>Honorarios 10%</v>
          </cell>
          <cell r="C161">
            <v>0</v>
          </cell>
        </row>
        <row r="162">
          <cell r="A162">
            <v>24360302</v>
          </cell>
          <cell r="B162" t="str">
            <v>Honorarios 11%</v>
          </cell>
          <cell r="C162">
            <v>-14124841</v>
          </cell>
        </row>
        <row r="163">
          <cell r="A163">
            <v>243605</v>
          </cell>
          <cell r="B163" t="str">
            <v>SERVICIOS</v>
          </cell>
          <cell r="C163">
            <v>-25987378</v>
          </cell>
        </row>
        <row r="164">
          <cell r="A164">
            <v>24360502</v>
          </cell>
          <cell r="B164" t="str">
            <v>Servicios  2%</v>
          </cell>
          <cell r="C164">
            <v>0</v>
          </cell>
        </row>
        <row r="165">
          <cell r="A165">
            <v>24360503</v>
          </cell>
          <cell r="B165" t="str">
            <v>Servicios  3.5%</v>
          </cell>
          <cell r="C165">
            <v>0</v>
          </cell>
        </row>
        <row r="166">
          <cell r="A166">
            <v>24360504</v>
          </cell>
          <cell r="B166" t="str">
            <v>Servicios  4%</v>
          </cell>
          <cell r="C166">
            <v>-25987378</v>
          </cell>
        </row>
        <row r="167">
          <cell r="A167">
            <v>243606</v>
          </cell>
          <cell r="B167" t="str">
            <v>ARRENDAMIENTOS</v>
          </cell>
          <cell r="C167">
            <v>-115875</v>
          </cell>
        </row>
        <row r="168">
          <cell r="A168">
            <v>24360601</v>
          </cell>
          <cell r="B168" t="str">
            <v>Arrendamientos 3.5%</v>
          </cell>
          <cell r="C168">
            <v>-115875</v>
          </cell>
        </row>
        <row r="169">
          <cell r="A169">
            <v>243608</v>
          </cell>
          <cell r="B169" t="str">
            <v>COMPRAS</v>
          </cell>
          <cell r="C169">
            <v>-163937</v>
          </cell>
        </row>
        <row r="170">
          <cell r="A170">
            <v>24360802</v>
          </cell>
          <cell r="B170" t="str">
            <v>Compras 2.5%</v>
          </cell>
          <cell r="C170">
            <v>-163937</v>
          </cell>
        </row>
        <row r="171">
          <cell r="A171">
            <v>243615</v>
          </cell>
          <cell r="B171" t="str">
            <v>RENTAS DE TRABAJO</v>
          </cell>
          <cell r="C171">
            <v>-17507928</v>
          </cell>
        </row>
        <row r="172">
          <cell r="A172">
            <v>24361501</v>
          </cell>
          <cell r="B172" t="str">
            <v>Rentas de trabajo- Salarios</v>
          </cell>
          <cell r="C172">
            <v>-9848000</v>
          </cell>
        </row>
        <row r="173">
          <cell r="A173">
            <v>24361502</v>
          </cell>
          <cell r="B173" t="str">
            <v>Rentas de trabajo por Honorarios</v>
          </cell>
          <cell r="C173">
            <v>-7659929</v>
          </cell>
        </row>
        <row r="174">
          <cell r="A174">
            <v>243625</v>
          </cell>
          <cell r="B174" t="str">
            <v>IMPUESTO A LAS VENTAS RETENIDO POR CONSIGNAR</v>
          </cell>
          <cell r="C174">
            <v>-21441266</v>
          </cell>
        </row>
        <row r="175">
          <cell r="A175">
            <v>24362501</v>
          </cell>
          <cell r="B175" t="str">
            <v>Impuesto a las Ventas retenido por consignar</v>
          </cell>
          <cell r="C175">
            <v>-21441266</v>
          </cell>
        </row>
        <row r="176">
          <cell r="A176">
            <v>243626</v>
          </cell>
          <cell r="B176" t="str">
            <v>CONTRATOS DE CONSTRUCCIÓN</v>
          </cell>
          <cell r="C176">
            <v>0</v>
          </cell>
        </row>
        <row r="177">
          <cell r="A177">
            <v>24362601</v>
          </cell>
          <cell r="B177" t="str">
            <v>Contratos de obra</v>
          </cell>
          <cell r="C177">
            <v>0</v>
          </cell>
        </row>
        <row r="178">
          <cell r="A178">
            <v>243627</v>
          </cell>
          <cell r="B178" t="str">
            <v>RETENCION DE IMPUESTO DE INDUSTRIA Y COMERCIO POR</v>
          </cell>
          <cell r="C178">
            <v>-12995587</v>
          </cell>
        </row>
        <row r="179">
          <cell r="A179">
            <v>24362701</v>
          </cell>
          <cell r="B179" t="str">
            <v>Retención de Industria y Comercio por compras</v>
          </cell>
          <cell r="C179">
            <v>-12995587</v>
          </cell>
        </row>
        <row r="180">
          <cell r="A180">
            <v>2440</v>
          </cell>
          <cell r="B180" t="str">
            <v>IMPUESTOS, CONTRIBUCIONES Y TASAS POR PAGAR</v>
          </cell>
          <cell r="C180">
            <v>-588825</v>
          </cell>
        </row>
        <row r="181">
          <cell r="A181">
            <v>244023</v>
          </cell>
          <cell r="B181" t="str">
            <v>CONTRIBUCIONES</v>
          </cell>
          <cell r="C181">
            <v>350</v>
          </cell>
        </row>
        <row r="182">
          <cell r="A182">
            <v>24402301</v>
          </cell>
          <cell r="B182" t="str">
            <v>Contribución especial por Contrato de Obra Pública</v>
          </cell>
          <cell r="C182">
            <v>350</v>
          </cell>
        </row>
        <row r="183">
          <cell r="A183">
            <v>244035</v>
          </cell>
          <cell r="B183" t="str">
            <v>ESTAMPILLAS</v>
          </cell>
          <cell r="C183">
            <v>-589175</v>
          </cell>
        </row>
        <row r="184">
          <cell r="A184">
            <v>24403501</v>
          </cell>
          <cell r="B184" t="str">
            <v>Estampilla Universidad Distrital</v>
          </cell>
          <cell r="C184">
            <v>137795</v>
          </cell>
        </row>
        <row r="185">
          <cell r="A185">
            <v>24403502</v>
          </cell>
          <cell r="B185" t="str">
            <v>Estampilla Procultura</v>
          </cell>
          <cell r="C185">
            <v>-145456</v>
          </cell>
        </row>
        <row r="186">
          <cell r="A186">
            <v>24403503</v>
          </cell>
          <cell r="B186" t="str">
            <v>Estampilla para el Bienestar del Adulto Mayor</v>
          </cell>
          <cell r="C186">
            <v>-581475</v>
          </cell>
        </row>
        <row r="187">
          <cell r="A187">
            <v>24403504</v>
          </cell>
          <cell r="B187" t="str">
            <v>Estampilla Universidad Pedagogica Nacional</v>
          </cell>
          <cell r="C187">
            <v>-39</v>
          </cell>
        </row>
        <row r="188">
          <cell r="A188">
            <v>2445</v>
          </cell>
          <cell r="B188" t="str">
            <v>IMPUESTO AL VALOR AGREGADO-IVA</v>
          </cell>
          <cell r="C188">
            <v>-664700</v>
          </cell>
        </row>
        <row r="189">
          <cell r="A189">
            <v>244502</v>
          </cell>
          <cell r="B189" t="str">
            <v>VENTA DE SERVICIOS</v>
          </cell>
          <cell r="C189">
            <v>-664700</v>
          </cell>
        </row>
        <row r="190">
          <cell r="A190">
            <v>24450201</v>
          </cell>
          <cell r="B190" t="str">
            <v>Venta de Servicios</v>
          </cell>
          <cell r="C190">
            <v>-664700</v>
          </cell>
        </row>
        <row r="191">
          <cell r="A191">
            <v>2490</v>
          </cell>
          <cell r="B191" t="str">
            <v>OTRAS CUENTAS POR PAGAR</v>
          </cell>
          <cell r="C191">
            <v>-33160</v>
          </cell>
        </row>
        <row r="192">
          <cell r="A192">
            <v>249050</v>
          </cell>
          <cell r="B192" t="str">
            <v>APORTES AL ICBF Y AL SENA</v>
          </cell>
          <cell r="C192">
            <v>0</v>
          </cell>
        </row>
        <row r="193">
          <cell r="A193">
            <v>24905001</v>
          </cell>
          <cell r="B193" t="str">
            <v>Aportes al ICBF</v>
          </cell>
          <cell r="C193">
            <v>0</v>
          </cell>
        </row>
        <row r="194">
          <cell r="A194">
            <v>24905002</v>
          </cell>
          <cell r="B194" t="str">
            <v>Aportes al SENA</v>
          </cell>
          <cell r="C194">
            <v>0</v>
          </cell>
        </row>
        <row r="195">
          <cell r="A195">
            <v>249051</v>
          </cell>
          <cell r="B195" t="str">
            <v>SERVICIOS PÚBLICOS</v>
          </cell>
          <cell r="C195">
            <v>-33160</v>
          </cell>
        </row>
        <row r="196">
          <cell r="A196">
            <v>24905101</v>
          </cell>
          <cell r="B196" t="str">
            <v>Servicios Públicos</v>
          </cell>
          <cell r="C196">
            <v>-33160</v>
          </cell>
        </row>
        <row r="197">
          <cell r="A197">
            <v>25</v>
          </cell>
          <cell r="B197" t="str">
            <v>BENEFICIOS A LOS EMPLEADOS</v>
          </cell>
          <cell r="C197">
            <v>-695001304</v>
          </cell>
        </row>
        <row r="198">
          <cell r="A198">
            <v>2511</v>
          </cell>
          <cell r="B198" t="str">
            <v>BENEFICIOS A LOS EMPLEADOS A CORTO PLAZO</v>
          </cell>
          <cell r="C198">
            <v>-612028974</v>
          </cell>
        </row>
        <row r="199">
          <cell r="A199">
            <v>251101</v>
          </cell>
          <cell r="B199" t="str">
            <v>NOMINAS POR PAGAR</v>
          </cell>
          <cell r="C199">
            <v>0</v>
          </cell>
        </row>
        <row r="200">
          <cell r="A200">
            <v>25110101</v>
          </cell>
          <cell r="B200" t="str">
            <v>Nómina por pagar</v>
          </cell>
          <cell r="C200">
            <v>0</v>
          </cell>
        </row>
        <row r="201">
          <cell r="A201">
            <v>251102</v>
          </cell>
          <cell r="B201" t="str">
            <v>CESANTIAS</v>
          </cell>
          <cell r="C201">
            <v>-176934765</v>
          </cell>
        </row>
        <row r="202">
          <cell r="A202">
            <v>25110201</v>
          </cell>
          <cell r="B202" t="str">
            <v>Cesantias</v>
          </cell>
          <cell r="C202">
            <v>-176934765</v>
          </cell>
        </row>
        <row r="203">
          <cell r="A203">
            <v>251103</v>
          </cell>
          <cell r="B203" t="str">
            <v>INTERESES SOBRE CESANTIAS</v>
          </cell>
          <cell r="C203">
            <v>-1932278</v>
          </cell>
        </row>
        <row r="204">
          <cell r="A204">
            <v>25110301</v>
          </cell>
          <cell r="B204" t="str">
            <v>Intereses sobre Cesantias</v>
          </cell>
          <cell r="C204">
            <v>-1932278</v>
          </cell>
        </row>
        <row r="205">
          <cell r="A205">
            <v>251104</v>
          </cell>
          <cell r="B205" t="str">
            <v>VACACIONES</v>
          </cell>
          <cell r="C205">
            <v>-157421140</v>
          </cell>
        </row>
        <row r="206">
          <cell r="A206">
            <v>25110401</v>
          </cell>
          <cell r="B206" t="str">
            <v>Vacaciones</v>
          </cell>
          <cell r="C206">
            <v>-157421140</v>
          </cell>
        </row>
        <row r="207">
          <cell r="A207">
            <v>251105</v>
          </cell>
          <cell r="B207" t="str">
            <v>PRIMA DE VACACIONES</v>
          </cell>
          <cell r="C207">
            <v>-104834035</v>
          </cell>
        </row>
        <row r="208">
          <cell r="A208">
            <v>25110501</v>
          </cell>
          <cell r="B208" t="str">
            <v>Prima de Vacaciones</v>
          </cell>
          <cell r="C208">
            <v>-104834035</v>
          </cell>
        </row>
        <row r="209">
          <cell r="A209">
            <v>251106</v>
          </cell>
          <cell r="B209" t="str">
            <v>PRIMA DE SERVICIOS</v>
          </cell>
          <cell r="C209">
            <v>-37389697</v>
          </cell>
        </row>
        <row r="210">
          <cell r="A210">
            <v>25110601</v>
          </cell>
          <cell r="B210" t="str">
            <v>Prima de Servicios</v>
          </cell>
          <cell r="C210">
            <v>-37389697</v>
          </cell>
        </row>
        <row r="211">
          <cell r="A211">
            <v>251107</v>
          </cell>
          <cell r="B211" t="str">
            <v>PRIMA DE NAVIDAD</v>
          </cell>
          <cell r="C211">
            <v>-17412384</v>
          </cell>
        </row>
        <row r="212">
          <cell r="A212">
            <v>25110701</v>
          </cell>
          <cell r="B212" t="str">
            <v>Prima de Navidad</v>
          </cell>
          <cell r="C212">
            <v>-17412384</v>
          </cell>
        </row>
        <row r="213">
          <cell r="A213">
            <v>251109</v>
          </cell>
          <cell r="B213" t="str">
            <v>BONIFICACIONES</v>
          </cell>
          <cell r="C213">
            <v>-116104675</v>
          </cell>
        </row>
        <row r="214">
          <cell r="A214">
            <v>25110901</v>
          </cell>
          <cell r="B214" t="str">
            <v>Bonificaciones por servicios prestados</v>
          </cell>
          <cell r="C214">
            <v>-95493110</v>
          </cell>
        </row>
        <row r="215">
          <cell r="A215">
            <v>25110902</v>
          </cell>
          <cell r="B215" t="str">
            <v>Bonificación por recreación</v>
          </cell>
          <cell r="C215">
            <v>-20611565</v>
          </cell>
        </row>
        <row r="216">
          <cell r="A216">
            <v>251122</v>
          </cell>
          <cell r="B216" t="str">
            <v>APORTES A FONDO PENSIONALES-EMPLEADOR</v>
          </cell>
          <cell r="C216">
            <v>0</v>
          </cell>
        </row>
        <row r="217">
          <cell r="A217">
            <v>25112201</v>
          </cell>
          <cell r="B217" t="str">
            <v>Aportes a Fondo Pensionales-Empleador</v>
          </cell>
          <cell r="C217">
            <v>0</v>
          </cell>
        </row>
        <row r="218">
          <cell r="A218">
            <v>251123</v>
          </cell>
          <cell r="B218" t="str">
            <v>APORTES A SEGURIDAD SOCIAL EN SALUD</v>
          </cell>
          <cell r="C218">
            <v>0</v>
          </cell>
        </row>
        <row r="219">
          <cell r="A219">
            <v>25112301</v>
          </cell>
          <cell r="B219" t="str">
            <v>Aportes a seguridad social en salud - Empleador</v>
          </cell>
          <cell r="C219">
            <v>0</v>
          </cell>
        </row>
        <row r="220">
          <cell r="A220">
            <v>2512</v>
          </cell>
          <cell r="B220" t="str">
            <v>BENEFICIOS A LOS EMPLEADOS A LARGO PLAZO</v>
          </cell>
          <cell r="C220">
            <v>-82972330</v>
          </cell>
        </row>
        <row r="221">
          <cell r="A221">
            <v>251290</v>
          </cell>
          <cell r="B221" t="str">
            <v>OTROS BENEFICIOS A LOS EMPLEADOS A LARGO PLAZO</v>
          </cell>
          <cell r="C221">
            <v>-82972330</v>
          </cell>
        </row>
        <row r="222">
          <cell r="A222">
            <v>25129001</v>
          </cell>
          <cell r="B222" t="str">
            <v>Reconocimiento por Permanencia Causado</v>
          </cell>
          <cell r="C222">
            <v>-1401132</v>
          </cell>
        </row>
        <row r="223">
          <cell r="A223">
            <v>25129002</v>
          </cell>
          <cell r="B223" t="str">
            <v>Reconoc.por Perman.Cuota Exigible Prox. Vigencia</v>
          </cell>
          <cell r="C223">
            <v>-25141845</v>
          </cell>
        </row>
        <row r="224">
          <cell r="A224">
            <v>25129003</v>
          </cell>
          <cell r="B224" t="str">
            <v>Reconocimiento por Permanencia Estimado</v>
          </cell>
          <cell r="C224">
            <v>-56429353</v>
          </cell>
        </row>
        <row r="225">
          <cell r="A225">
            <v>27</v>
          </cell>
          <cell r="B225" t="str">
            <v>PROVISIONES</v>
          </cell>
          <cell r="C225">
            <v>-372795058</v>
          </cell>
        </row>
        <row r="226">
          <cell r="A226">
            <v>2701</v>
          </cell>
          <cell r="B226" t="str">
            <v>LITIGIOS Y DEMANDAS</v>
          </cell>
          <cell r="C226">
            <v>-372795058</v>
          </cell>
        </row>
        <row r="227">
          <cell r="A227">
            <v>270105</v>
          </cell>
          <cell r="B227" t="str">
            <v>LABORALES</v>
          </cell>
          <cell r="C227">
            <v>-372795058</v>
          </cell>
        </row>
        <row r="228">
          <cell r="A228">
            <v>27010501</v>
          </cell>
          <cell r="B228" t="str">
            <v>Laborales</v>
          </cell>
          <cell r="C228">
            <v>-372795058</v>
          </cell>
        </row>
        <row r="229">
          <cell r="A229">
            <v>29</v>
          </cell>
          <cell r="B229" t="str">
            <v>OTROS PASIVOS</v>
          </cell>
          <cell r="C229">
            <v>-1177897358</v>
          </cell>
        </row>
        <row r="230">
          <cell r="A230">
            <v>2902</v>
          </cell>
          <cell r="B230" t="str">
            <v>RECURSOS RECIBIDOS EN ADMINISTRACIÓN</v>
          </cell>
          <cell r="C230">
            <v>-1177897358</v>
          </cell>
        </row>
        <row r="231">
          <cell r="A231">
            <v>290201</v>
          </cell>
          <cell r="B231" t="str">
            <v>EN ADMINISTRACIÓN</v>
          </cell>
          <cell r="C231">
            <v>-1177897358</v>
          </cell>
        </row>
        <row r="232">
          <cell r="A232">
            <v>29020101</v>
          </cell>
          <cell r="B232" t="str">
            <v>En administración</v>
          </cell>
          <cell r="C232">
            <v>-746499281</v>
          </cell>
        </row>
        <row r="233">
          <cell r="A233">
            <v>29020102</v>
          </cell>
          <cell r="B233" t="str">
            <v>EN ADMINISTRACION FDL LOS MARTIRES</v>
          </cell>
          <cell r="C233">
            <v>-89423545</v>
          </cell>
        </row>
        <row r="234">
          <cell r="A234">
            <v>29020103</v>
          </cell>
          <cell r="B234" t="str">
            <v>EN ADMINISTRACION FDL LACANDELARIA</v>
          </cell>
          <cell r="C234">
            <v>-140573677</v>
          </cell>
        </row>
        <row r="235">
          <cell r="A235">
            <v>29020104</v>
          </cell>
          <cell r="B235" t="str">
            <v>EN ADMINISTRACION FDL SANTAFE</v>
          </cell>
          <cell r="C235">
            <v>-201400855</v>
          </cell>
        </row>
        <row r="236">
          <cell r="A236">
            <v>3</v>
          </cell>
          <cell r="B236" t="str">
            <v>PATRIMONIO</v>
          </cell>
          <cell r="C236">
            <v>-203135005489</v>
          </cell>
        </row>
        <row r="237">
          <cell r="A237">
            <v>31</v>
          </cell>
          <cell r="B237" t="str">
            <v>PATRIMONIO DE LAS ENTIDADES DE GOBIERNO</v>
          </cell>
          <cell r="C237">
            <v>-203135005489</v>
          </cell>
        </row>
        <row r="238">
          <cell r="A238">
            <v>3105</v>
          </cell>
          <cell r="B238" t="str">
            <v>CAPITAL FISCAL</v>
          </cell>
          <cell r="C238">
            <v>-7013250380</v>
          </cell>
        </row>
        <row r="239">
          <cell r="A239">
            <v>310506</v>
          </cell>
          <cell r="B239" t="str">
            <v>CAPITAL FISCAL</v>
          </cell>
          <cell r="C239">
            <v>-7013250380</v>
          </cell>
        </row>
        <row r="240">
          <cell r="A240">
            <v>31050601</v>
          </cell>
          <cell r="B240" t="str">
            <v>Fundación Gilberto Alzate Avendaño</v>
          </cell>
          <cell r="C240">
            <v>-7013250380</v>
          </cell>
        </row>
        <row r="241">
          <cell r="A241">
            <v>3109</v>
          </cell>
          <cell r="B241" t="str">
            <v>RESULTADOS DE EJERCICIOS ANTERIORES</v>
          </cell>
          <cell r="C241">
            <v>-196121755109</v>
          </cell>
        </row>
        <row r="242">
          <cell r="A242">
            <v>310901</v>
          </cell>
          <cell r="B242" t="str">
            <v>UTILIDADES O EXCEDENTES ACUMULADOS</v>
          </cell>
          <cell r="C242">
            <v>-198995616046</v>
          </cell>
        </row>
        <row r="243">
          <cell r="A243">
            <v>31090101</v>
          </cell>
          <cell r="B243" t="str">
            <v>Excedente acumulado</v>
          </cell>
          <cell r="C243">
            <v>-198995616046</v>
          </cell>
        </row>
        <row r="244">
          <cell r="A244">
            <v>310902</v>
          </cell>
          <cell r="B244" t="str">
            <v>PERDIDA O DEFICIT ACUMULADOS</v>
          </cell>
          <cell r="C244">
            <v>2873860937</v>
          </cell>
        </row>
        <row r="245">
          <cell r="A245">
            <v>31090201</v>
          </cell>
          <cell r="B245" t="str">
            <v>Déficit acumulado</v>
          </cell>
          <cell r="C245">
            <v>2873860937</v>
          </cell>
        </row>
        <row r="246">
          <cell r="A246">
            <v>3110</v>
          </cell>
          <cell r="B246" t="str">
            <v>RESULTADO DEL EJERCICIO</v>
          </cell>
          <cell r="C246">
            <v>0</v>
          </cell>
        </row>
        <row r="247">
          <cell r="A247">
            <v>311002</v>
          </cell>
          <cell r="B247" t="str">
            <v>PERDIDA O DEFICIT DEL EJERCICIO</v>
          </cell>
          <cell r="C247">
            <v>0</v>
          </cell>
        </row>
        <row r="248">
          <cell r="A248">
            <v>31100201</v>
          </cell>
          <cell r="B248" t="str">
            <v>Déficit del ejercicio</v>
          </cell>
          <cell r="C248">
            <v>0</v>
          </cell>
        </row>
        <row r="249">
          <cell r="A249">
            <v>4</v>
          </cell>
          <cell r="B249" t="str">
            <v>INGRESOS</v>
          </cell>
          <cell r="C249">
            <v>-2042635718</v>
          </cell>
        </row>
        <row r="250">
          <cell r="A250">
            <v>47</v>
          </cell>
          <cell r="B250" t="str">
            <v>OPERACIONES INTERINSTITUCIONALES</v>
          </cell>
          <cell r="C250">
            <v>-2032496464</v>
          </cell>
        </row>
        <row r="251">
          <cell r="A251">
            <v>4705</v>
          </cell>
          <cell r="B251" t="str">
            <v>FONDOS RECIBIDOS</v>
          </cell>
          <cell r="C251">
            <v>-2032496464</v>
          </cell>
        </row>
        <row r="252">
          <cell r="A252">
            <v>470508</v>
          </cell>
          <cell r="B252" t="str">
            <v>FUNCIONAMIENTO</v>
          </cell>
          <cell r="C252">
            <v>-451557204</v>
          </cell>
        </row>
        <row r="253">
          <cell r="A253">
            <v>47050801</v>
          </cell>
          <cell r="B253" t="str">
            <v>Transferencias recibidas de la SDH -Funcionamiento</v>
          </cell>
          <cell r="C253">
            <v>-451557204</v>
          </cell>
        </row>
        <row r="254">
          <cell r="A254">
            <v>470510</v>
          </cell>
          <cell r="B254" t="str">
            <v>INVERSION</v>
          </cell>
          <cell r="C254">
            <v>-1580939260</v>
          </cell>
        </row>
        <row r="255">
          <cell r="A255">
            <v>47051001</v>
          </cell>
          <cell r="B255" t="str">
            <v>Transferencias recibidas de la SDH -Inversión</v>
          </cell>
          <cell r="C255">
            <v>-1580939260</v>
          </cell>
        </row>
        <row r="256">
          <cell r="A256">
            <v>48</v>
          </cell>
          <cell r="B256" t="str">
            <v>OTROS INGRESOS</v>
          </cell>
          <cell r="C256">
            <v>-10139254</v>
          </cell>
        </row>
        <row r="257">
          <cell r="A257">
            <v>4802</v>
          </cell>
          <cell r="B257" t="str">
            <v>FINANCIEROS</v>
          </cell>
          <cell r="C257">
            <v>-292089</v>
          </cell>
        </row>
        <row r="258">
          <cell r="A258">
            <v>480201</v>
          </cell>
          <cell r="B258" t="str">
            <v>INTERESES SOBRE DEPOSITOS EN INSTITUCIONES FINANCI</v>
          </cell>
          <cell r="C258">
            <v>-292089</v>
          </cell>
        </row>
        <row r="259">
          <cell r="A259">
            <v>48020101</v>
          </cell>
          <cell r="B259" t="str">
            <v>Intereses recibidos sobre cuentas bancarias</v>
          </cell>
          <cell r="C259">
            <v>-292089</v>
          </cell>
        </row>
        <row r="260">
          <cell r="A260">
            <v>4808</v>
          </cell>
          <cell r="B260" t="str">
            <v>INGRESOS DIVERSOS</v>
          </cell>
          <cell r="C260">
            <v>-9847165</v>
          </cell>
        </row>
        <row r="261">
          <cell r="A261">
            <v>480817</v>
          </cell>
          <cell r="B261" t="str">
            <v>ARRENDAMIENTO OPERATIVO</v>
          </cell>
          <cell r="C261">
            <v>-3500000</v>
          </cell>
        </row>
        <row r="262">
          <cell r="A262">
            <v>48081701</v>
          </cell>
          <cell r="B262" t="str">
            <v>Arrendamiento Parqueadero</v>
          </cell>
          <cell r="C262">
            <v>-3500000</v>
          </cell>
        </row>
        <row r="263">
          <cell r="A263">
            <v>480829</v>
          </cell>
          <cell r="B263" t="str">
            <v>RESPONSABILIDADES FISCALES</v>
          </cell>
          <cell r="C263">
            <v>-6347082</v>
          </cell>
        </row>
        <row r="264">
          <cell r="A264">
            <v>48082901</v>
          </cell>
          <cell r="B264" t="str">
            <v>Responsabilidades Fiscales</v>
          </cell>
          <cell r="C264">
            <v>-6347082</v>
          </cell>
        </row>
        <row r="265">
          <cell r="A265">
            <v>480890</v>
          </cell>
          <cell r="B265" t="str">
            <v>OTROS INGRESOS DIVERSOS</v>
          </cell>
          <cell r="C265">
            <v>-83</v>
          </cell>
        </row>
        <row r="266">
          <cell r="A266">
            <v>48089001</v>
          </cell>
          <cell r="B266" t="str">
            <v>Otros ingresos Diversos</v>
          </cell>
          <cell r="C266">
            <v>-83</v>
          </cell>
        </row>
        <row r="267">
          <cell r="A267">
            <v>5</v>
          </cell>
          <cell r="B267" t="str">
            <v>GASTOS</v>
          </cell>
          <cell r="C267">
            <v>525705651</v>
          </cell>
        </row>
        <row r="268">
          <cell r="A268">
            <v>51</v>
          </cell>
          <cell r="B268" t="str">
            <v>DE ADMINISTRACIÓN Y OPERACIÓN</v>
          </cell>
          <cell r="C268">
            <v>458559690</v>
          </cell>
        </row>
        <row r="269">
          <cell r="A269">
            <v>5101</v>
          </cell>
          <cell r="B269" t="str">
            <v>SUELDOS Y SALARIOS</v>
          </cell>
          <cell r="C269">
            <v>198837045</v>
          </cell>
        </row>
        <row r="270">
          <cell r="A270">
            <v>510101</v>
          </cell>
          <cell r="B270" t="str">
            <v>SUELDOS</v>
          </cell>
          <cell r="C270">
            <v>117735538</v>
          </cell>
        </row>
        <row r="271">
          <cell r="A271">
            <v>51010101</v>
          </cell>
          <cell r="B271" t="str">
            <v>Sueldos</v>
          </cell>
          <cell r="C271">
            <v>117735538</v>
          </cell>
        </row>
        <row r="272">
          <cell r="A272">
            <v>510105</v>
          </cell>
          <cell r="B272" t="str">
            <v>GASTOS DE REPRESENTACIÓN</v>
          </cell>
          <cell r="C272">
            <v>16597073</v>
          </cell>
        </row>
        <row r="273">
          <cell r="A273">
            <v>51010501</v>
          </cell>
          <cell r="B273" t="str">
            <v>Gastos de Representación</v>
          </cell>
          <cell r="C273">
            <v>16597073</v>
          </cell>
        </row>
        <row r="274">
          <cell r="A274">
            <v>510110</v>
          </cell>
          <cell r="B274" t="str">
            <v>PRIMA TÉCNICA</v>
          </cell>
          <cell r="C274">
            <v>41451713</v>
          </cell>
        </row>
        <row r="275">
          <cell r="A275">
            <v>51011001</v>
          </cell>
          <cell r="B275" t="str">
            <v>Prima Técnica</v>
          </cell>
          <cell r="C275">
            <v>41451713</v>
          </cell>
        </row>
        <row r="276">
          <cell r="A276">
            <v>510119</v>
          </cell>
          <cell r="B276" t="str">
            <v>BONIFICACIONES</v>
          </cell>
          <cell r="C276">
            <v>22707617</v>
          </cell>
        </row>
        <row r="277">
          <cell r="A277">
            <v>51011901</v>
          </cell>
          <cell r="B277" t="str">
            <v>Bonificaciones por sevicios prestados</v>
          </cell>
          <cell r="C277">
            <v>16089998</v>
          </cell>
        </row>
        <row r="278">
          <cell r="A278">
            <v>51011902</v>
          </cell>
          <cell r="B278" t="str">
            <v>Reconocimiento por permanencia</v>
          </cell>
          <cell r="C278">
            <v>6617619</v>
          </cell>
        </row>
        <row r="279">
          <cell r="A279">
            <v>510123</v>
          </cell>
          <cell r="B279" t="str">
            <v>AUXILIO DE TRANSPORTE</v>
          </cell>
          <cell r="C279">
            <v>212908</v>
          </cell>
        </row>
        <row r="280">
          <cell r="A280">
            <v>51012301</v>
          </cell>
          <cell r="B280" t="str">
            <v>Auxilio de Transporte</v>
          </cell>
          <cell r="C280">
            <v>212908</v>
          </cell>
        </row>
        <row r="281">
          <cell r="A281">
            <v>510160</v>
          </cell>
          <cell r="B281" t="str">
            <v>SUBSIDIO DE ALIMENTACIÓN</v>
          </cell>
          <cell r="C281">
            <v>132196</v>
          </cell>
        </row>
        <row r="282">
          <cell r="A282">
            <v>51016001</v>
          </cell>
          <cell r="B282" t="str">
            <v>Subsidio de Alimentación</v>
          </cell>
          <cell r="C282">
            <v>132196</v>
          </cell>
        </row>
        <row r="283">
          <cell r="A283">
            <v>5103</v>
          </cell>
          <cell r="B283" t="str">
            <v>CONTRIBUCIONES EFECTIVAS</v>
          </cell>
          <cell r="C283">
            <v>49037300</v>
          </cell>
        </row>
        <row r="284">
          <cell r="A284">
            <v>510302</v>
          </cell>
          <cell r="B284" t="str">
            <v>APORTES A CAJAS DE COMPENSACION FAMILIAR</v>
          </cell>
          <cell r="C284">
            <v>7556200</v>
          </cell>
        </row>
        <row r="285">
          <cell r="A285">
            <v>51030201</v>
          </cell>
          <cell r="B285" t="str">
            <v>Aportes a Cajas de Compensación Familiar</v>
          </cell>
          <cell r="C285">
            <v>7556200</v>
          </cell>
        </row>
        <row r="286">
          <cell r="A286">
            <v>510303</v>
          </cell>
          <cell r="B286" t="str">
            <v>COTIZACIONES A SEGURIDAD SOCIAL EN SALUD</v>
          </cell>
          <cell r="C286">
            <v>16382900</v>
          </cell>
        </row>
        <row r="287">
          <cell r="A287">
            <v>51030301</v>
          </cell>
          <cell r="B287" t="str">
            <v>Cotizaciones a Seguridad Social en Salud</v>
          </cell>
          <cell r="C287">
            <v>16382900</v>
          </cell>
        </row>
        <row r="288">
          <cell r="A288">
            <v>510305</v>
          </cell>
          <cell r="B288" t="str">
            <v>COTIZACIONES A RIESGOS PROFESIONALES</v>
          </cell>
          <cell r="C288">
            <v>1969500</v>
          </cell>
        </row>
        <row r="289">
          <cell r="A289">
            <v>51030501</v>
          </cell>
          <cell r="B289" t="str">
            <v>Cotizaciones a Riesgos Profesionales</v>
          </cell>
          <cell r="C289">
            <v>1969500</v>
          </cell>
        </row>
        <row r="290">
          <cell r="A290">
            <v>510306</v>
          </cell>
          <cell r="B290" t="str">
            <v>COTIZACIONES A ENTIDADES REGIMEN PRIMA MEDIA</v>
          </cell>
          <cell r="C290">
            <v>15583100</v>
          </cell>
        </row>
        <row r="291">
          <cell r="A291">
            <v>51030601</v>
          </cell>
          <cell r="B291" t="str">
            <v>Colpensiones</v>
          </cell>
          <cell r="C291">
            <v>15583100</v>
          </cell>
        </row>
        <row r="292">
          <cell r="A292">
            <v>510307</v>
          </cell>
          <cell r="B292" t="str">
            <v>COTIZACIONES A ENTIDADES REGIMEN AHORRO INDIVIDUAL</v>
          </cell>
          <cell r="C292">
            <v>7545600</v>
          </cell>
        </row>
        <row r="293">
          <cell r="A293">
            <v>51030701</v>
          </cell>
          <cell r="B293" t="str">
            <v>Fondos Privados de Pensiones</v>
          </cell>
          <cell r="C293">
            <v>7545600</v>
          </cell>
        </row>
        <row r="294">
          <cell r="A294">
            <v>5104</v>
          </cell>
          <cell r="B294" t="str">
            <v>APORTES SOBRE LA NOMINA</v>
          </cell>
          <cell r="C294">
            <v>9446400</v>
          </cell>
        </row>
        <row r="295">
          <cell r="A295">
            <v>510401</v>
          </cell>
          <cell r="B295" t="str">
            <v>APORTES AL ICBF</v>
          </cell>
          <cell r="C295">
            <v>5667600</v>
          </cell>
        </row>
        <row r="296">
          <cell r="A296">
            <v>51040101</v>
          </cell>
          <cell r="B296" t="str">
            <v>Aportes al ICBF</v>
          </cell>
          <cell r="C296">
            <v>5667600</v>
          </cell>
        </row>
        <row r="297">
          <cell r="A297">
            <v>510402</v>
          </cell>
          <cell r="B297" t="str">
            <v>APORTES AL SENA</v>
          </cell>
          <cell r="C297">
            <v>3778800</v>
          </cell>
        </row>
        <row r="298">
          <cell r="A298">
            <v>51040201</v>
          </cell>
          <cell r="B298" t="str">
            <v>Aportes al SENA</v>
          </cell>
          <cell r="C298">
            <v>3778800</v>
          </cell>
        </row>
        <row r="299">
          <cell r="A299">
            <v>5107</v>
          </cell>
          <cell r="B299" t="str">
            <v>PRESTACIONES SOCIALES</v>
          </cell>
          <cell r="C299">
            <v>94538618</v>
          </cell>
        </row>
        <row r="300">
          <cell r="A300">
            <v>510701</v>
          </cell>
          <cell r="B300" t="str">
            <v>VACACIONES</v>
          </cell>
          <cell r="C300">
            <v>11782284</v>
          </cell>
        </row>
        <row r="301">
          <cell r="A301">
            <v>51070101</v>
          </cell>
          <cell r="B301" t="str">
            <v>Vacaciones</v>
          </cell>
          <cell r="C301">
            <v>11782284</v>
          </cell>
        </row>
        <row r="302">
          <cell r="A302">
            <v>510702</v>
          </cell>
          <cell r="B302" t="str">
            <v>CESANTIAS</v>
          </cell>
          <cell r="C302">
            <v>16102295</v>
          </cell>
        </row>
        <row r="303">
          <cell r="A303">
            <v>51070201</v>
          </cell>
          <cell r="B303" t="str">
            <v>Cesantias</v>
          </cell>
          <cell r="C303">
            <v>16102295</v>
          </cell>
        </row>
        <row r="304">
          <cell r="A304">
            <v>510703</v>
          </cell>
          <cell r="B304" t="str">
            <v>INTERESES A LAS CESANTIAS</v>
          </cell>
          <cell r="C304">
            <v>1932278</v>
          </cell>
        </row>
        <row r="305">
          <cell r="A305">
            <v>51070301</v>
          </cell>
          <cell r="B305" t="str">
            <v>Intereses a las Cesantias</v>
          </cell>
          <cell r="C305">
            <v>1932278</v>
          </cell>
        </row>
        <row r="306">
          <cell r="A306">
            <v>510704</v>
          </cell>
          <cell r="B306" t="str">
            <v>PRIMA DE VACACIONES</v>
          </cell>
          <cell r="C306">
            <v>8358589</v>
          </cell>
        </row>
        <row r="307">
          <cell r="A307">
            <v>51070401</v>
          </cell>
          <cell r="B307" t="str">
            <v>Prima de Vacaciones</v>
          </cell>
          <cell r="C307">
            <v>8358589</v>
          </cell>
        </row>
        <row r="308">
          <cell r="A308">
            <v>510705</v>
          </cell>
          <cell r="B308" t="str">
            <v>PRIMA DE NAVIDAD</v>
          </cell>
          <cell r="C308">
            <v>17412384</v>
          </cell>
        </row>
        <row r="309">
          <cell r="A309">
            <v>51070501</v>
          </cell>
          <cell r="B309" t="str">
            <v>Prima de Navidad</v>
          </cell>
          <cell r="C309">
            <v>17412384</v>
          </cell>
        </row>
        <row r="310">
          <cell r="A310">
            <v>510706</v>
          </cell>
          <cell r="B310" t="str">
            <v>PRIMA DE SERVICIOS</v>
          </cell>
          <cell r="C310">
            <v>37389697</v>
          </cell>
        </row>
        <row r="311">
          <cell r="A311">
            <v>51070601</v>
          </cell>
          <cell r="B311" t="str">
            <v>Prima de Servicios</v>
          </cell>
          <cell r="C311">
            <v>37389697</v>
          </cell>
        </row>
        <row r="312">
          <cell r="A312">
            <v>510707</v>
          </cell>
          <cell r="B312" t="str">
            <v>BONIFICACIÓN ESPECIAL DE RECREACIÓN</v>
          </cell>
          <cell r="C312">
            <v>924142</v>
          </cell>
        </row>
        <row r="313">
          <cell r="A313">
            <v>51070701</v>
          </cell>
          <cell r="B313" t="str">
            <v>Bonificación Especial de Recreación</v>
          </cell>
          <cell r="C313">
            <v>924142</v>
          </cell>
        </row>
        <row r="314">
          <cell r="A314">
            <v>510790</v>
          </cell>
          <cell r="B314" t="str">
            <v>OTRAS PRIMAS</v>
          </cell>
          <cell r="C314">
            <v>636949</v>
          </cell>
        </row>
        <row r="315">
          <cell r="A315">
            <v>51079001</v>
          </cell>
          <cell r="B315" t="str">
            <v>Prima de Antigüedad</v>
          </cell>
          <cell r="C315">
            <v>636949</v>
          </cell>
        </row>
        <row r="316">
          <cell r="A316">
            <v>5111</v>
          </cell>
          <cell r="B316" t="str">
            <v>GENERALES</v>
          </cell>
          <cell r="C316">
            <v>106700327</v>
          </cell>
        </row>
        <row r="317">
          <cell r="A317">
            <v>511114</v>
          </cell>
          <cell r="B317" t="str">
            <v>MATERIALES Y SUMINISTROS</v>
          </cell>
          <cell r="C317">
            <v>78230764</v>
          </cell>
        </row>
        <row r="318">
          <cell r="A318">
            <v>51111402</v>
          </cell>
          <cell r="B318" t="str">
            <v>Control Administrativo</v>
          </cell>
          <cell r="C318">
            <v>78230764</v>
          </cell>
        </row>
        <row r="319">
          <cell r="A319">
            <v>511117</v>
          </cell>
          <cell r="B319" t="str">
            <v>SERVICIOS PUBLICOS</v>
          </cell>
          <cell r="C319">
            <v>3328664</v>
          </cell>
        </row>
        <row r="320">
          <cell r="A320">
            <v>51111701</v>
          </cell>
          <cell r="B320" t="str">
            <v>Servicios Públicos</v>
          </cell>
          <cell r="C320">
            <v>3328664</v>
          </cell>
        </row>
        <row r="321">
          <cell r="A321">
            <v>511123</v>
          </cell>
          <cell r="B321" t="str">
            <v>COMUNICACIONES Y TRANSPORTE</v>
          </cell>
          <cell r="C321">
            <v>354680</v>
          </cell>
        </row>
        <row r="322">
          <cell r="A322">
            <v>51112301</v>
          </cell>
          <cell r="B322" t="str">
            <v>Comunicaciones y Transporte</v>
          </cell>
          <cell r="C322">
            <v>354680</v>
          </cell>
        </row>
        <row r="323">
          <cell r="A323">
            <v>511125</v>
          </cell>
          <cell r="B323" t="str">
            <v>SEGUROS GENERALES</v>
          </cell>
          <cell r="C323">
            <v>19438783</v>
          </cell>
        </row>
        <row r="324">
          <cell r="A324">
            <v>51112503</v>
          </cell>
          <cell r="B324" t="str">
            <v>Seguro de Manejo</v>
          </cell>
          <cell r="C324">
            <v>1520918</v>
          </cell>
        </row>
        <row r="325">
          <cell r="A325">
            <v>51112505</v>
          </cell>
          <cell r="B325" t="str">
            <v>Seguro de Sustracción</v>
          </cell>
          <cell r="C325">
            <v>836505</v>
          </cell>
        </row>
        <row r="326">
          <cell r="A326">
            <v>51112506</v>
          </cell>
          <cell r="B326" t="str">
            <v>Seguro de Responsabilidad Civil</v>
          </cell>
          <cell r="C326">
            <v>3599506</v>
          </cell>
        </row>
        <row r="327">
          <cell r="A327">
            <v>51112507</v>
          </cell>
          <cell r="B327" t="str">
            <v>Seguro de Terremoto</v>
          </cell>
          <cell r="C327">
            <v>381074</v>
          </cell>
        </row>
        <row r="328">
          <cell r="A328">
            <v>51112508</v>
          </cell>
          <cell r="B328" t="str">
            <v>Seguro de Equipo eléctrico</v>
          </cell>
          <cell r="C328">
            <v>9606133</v>
          </cell>
        </row>
        <row r="329">
          <cell r="A329">
            <v>51112509</v>
          </cell>
          <cell r="B329" t="str">
            <v>Seguro de Manejo global</v>
          </cell>
          <cell r="C329">
            <v>3473523</v>
          </cell>
        </row>
        <row r="330">
          <cell r="A330">
            <v>51112512</v>
          </cell>
          <cell r="B330" t="str">
            <v>Maquinaria y Equipo</v>
          </cell>
          <cell r="C330">
            <v>21124</v>
          </cell>
        </row>
        <row r="331">
          <cell r="A331">
            <v>511133</v>
          </cell>
          <cell r="B331" t="str">
            <v>SEGURIDAD INDUSTRIAL</v>
          </cell>
          <cell r="C331">
            <v>3975500</v>
          </cell>
        </row>
        <row r="332">
          <cell r="A332">
            <v>51113311</v>
          </cell>
          <cell r="B332" t="str">
            <v>SEGURIDAD INDUSTRIAL</v>
          </cell>
          <cell r="C332">
            <v>3975500</v>
          </cell>
        </row>
        <row r="333">
          <cell r="A333">
            <v>511155</v>
          </cell>
          <cell r="B333" t="str">
            <v>ELEMENTOS DE ASEO,LAVANDERIA Y CAFETERIA</v>
          </cell>
          <cell r="C333">
            <v>1371936</v>
          </cell>
        </row>
        <row r="334">
          <cell r="A334">
            <v>51115501</v>
          </cell>
          <cell r="B334" t="str">
            <v>Elementos de aseo, lavanderia y cafeteria</v>
          </cell>
          <cell r="C334">
            <v>1371936</v>
          </cell>
        </row>
        <row r="335">
          <cell r="A335">
            <v>53</v>
          </cell>
          <cell r="B335" t="str">
            <v>DETERIORO, DEPRECIACIONES, AMORTIZACIONES Y PROVIS</v>
          </cell>
          <cell r="C335">
            <v>38565474</v>
          </cell>
        </row>
        <row r="336">
          <cell r="A336">
            <v>5360</v>
          </cell>
          <cell r="B336" t="str">
            <v>DEPRECIACIÓN DE PROPIEDADES, PLANTA Y EQUIPO</v>
          </cell>
          <cell r="C336">
            <v>36540018</v>
          </cell>
        </row>
        <row r="337">
          <cell r="A337">
            <v>536001</v>
          </cell>
          <cell r="B337" t="str">
            <v>EDIFICACIONES</v>
          </cell>
          <cell r="C337">
            <v>24646054</v>
          </cell>
        </row>
        <row r="338">
          <cell r="A338">
            <v>53600101</v>
          </cell>
          <cell r="B338" t="str">
            <v>Edificaciones</v>
          </cell>
          <cell r="C338">
            <v>24646054</v>
          </cell>
        </row>
        <row r="339">
          <cell r="A339">
            <v>536004</v>
          </cell>
          <cell r="B339" t="str">
            <v>MAQUINARIA Y EQUIPO</v>
          </cell>
          <cell r="C339">
            <v>599958</v>
          </cell>
        </row>
        <row r="340">
          <cell r="A340">
            <v>53600401</v>
          </cell>
          <cell r="B340" t="str">
            <v>Maquinaria y equipo</v>
          </cell>
          <cell r="C340">
            <v>599958</v>
          </cell>
        </row>
        <row r="341">
          <cell r="A341">
            <v>536005</v>
          </cell>
          <cell r="B341" t="str">
            <v>EQUIPO MÉDICO Y CIENTIFICO</v>
          </cell>
          <cell r="C341">
            <v>53295</v>
          </cell>
        </row>
        <row r="342">
          <cell r="A342">
            <v>53600501</v>
          </cell>
          <cell r="B342" t="str">
            <v>Equipo médico y científico</v>
          </cell>
          <cell r="C342">
            <v>53295</v>
          </cell>
        </row>
        <row r="343">
          <cell r="A343">
            <v>536006</v>
          </cell>
          <cell r="B343" t="str">
            <v>MUEBLES ENSERES Y EQUIPO DE OFICINA</v>
          </cell>
          <cell r="C343">
            <v>1104675</v>
          </cell>
        </row>
        <row r="344">
          <cell r="A344">
            <v>53600601</v>
          </cell>
          <cell r="B344" t="str">
            <v>Muebles, enseres y equipo de oficina</v>
          </cell>
          <cell r="C344">
            <v>1104675</v>
          </cell>
        </row>
        <row r="345">
          <cell r="A345">
            <v>536007</v>
          </cell>
          <cell r="B345" t="str">
            <v>EQUIPO DE COMUNICACIÓN Y COMPUTACIÓN</v>
          </cell>
          <cell r="C345">
            <v>10099810</v>
          </cell>
        </row>
        <row r="346">
          <cell r="A346">
            <v>53600701</v>
          </cell>
          <cell r="B346" t="str">
            <v>Equipos de comunicación y computación</v>
          </cell>
          <cell r="C346">
            <v>10099810</v>
          </cell>
        </row>
        <row r="347">
          <cell r="A347">
            <v>536009</v>
          </cell>
          <cell r="B347" t="str">
            <v>EQUIPO DE COMEDOR, COCINA, DESPENSA Y HOTELERIA</v>
          </cell>
          <cell r="C347">
            <v>36226</v>
          </cell>
        </row>
        <row r="348">
          <cell r="A348">
            <v>53600901</v>
          </cell>
          <cell r="B348" t="str">
            <v>Equipos de comedor, cocina, despensa y hotelería</v>
          </cell>
          <cell r="C348">
            <v>36226</v>
          </cell>
        </row>
        <row r="349">
          <cell r="A349">
            <v>5366</v>
          </cell>
          <cell r="B349" t="str">
            <v>AMORTIZACION DE ACTIVOS INTANGIBLES</v>
          </cell>
          <cell r="C349">
            <v>2025456</v>
          </cell>
        </row>
        <row r="350">
          <cell r="A350">
            <v>536605</v>
          </cell>
          <cell r="B350" t="str">
            <v>LICENCIAS</v>
          </cell>
          <cell r="C350">
            <v>1609652</v>
          </cell>
        </row>
        <row r="351">
          <cell r="A351">
            <v>53660501</v>
          </cell>
          <cell r="B351" t="str">
            <v>Licencias</v>
          </cell>
          <cell r="C351">
            <v>1609652</v>
          </cell>
        </row>
        <row r="352">
          <cell r="A352">
            <v>536606</v>
          </cell>
          <cell r="B352" t="str">
            <v>SOFTWARE</v>
          </cell>
          <cell r="C352">
            <v>415804</v>
          </cell>
        </row>
        <row r="353">
          <cell r="A353">
            <v>53660601</v>
          </cell>
          <cell r="B353" t="str">
            <v>Software</v>
          </cell>
          <cell r="C353">
            <v>415804</v>
          </cell>
        </row>
        <row r="354">
          <cell r="A354">
            <v>55</v>
          </cell>
          <cell r="B354" t="str">
            <v>GASTOS PUBLICO SOCIAL</v>
          </cell>
          <cell r="C354">
            <v>15454853</v>
          </cell>
        </row>
        <row r="355">
          <cell r="A355">
            <v>5506</v>
          </cell>
          <cell r="B355" t="str">
            <v>CULTURAL</v>
          </cell>
          <cell r="C355">
            <v>15454853</v>
          </cell>
        </row>
        <row r="356">
          <cell r="A356">
            <v>550606</v>
          </cell>
          <cell r="B356" t="str">
            <v>ASIGNACION BIENES Y SERVICIOS</v>
          </cell>
          <cell r="C356">
            <v>15454853</v>
          </cell>
        </row>
        <row r="357">
          <cell r="A357">
            <v>55060603</v>
          </cell>
          <cell r="B357" t="str">
            <v>1164- INTERVENCIÓN PARA TRANSF. DEL CENTRO BOGOTÁ</v>
          </cell>
          <cell r="C357">
            <v>9205111</v>
          </cell>
        </row>
        <row r="358">
          <cell r="A358">
            <v>55060606</v>
          </cell>
          <cell r="B358" t="str">
            <v>7032-189 DOTACION ADECUACIÓN Y MANTENIMIENTO</v>
          </cell>
          <cell r="C358">
            <v>889756</v>
          </cell>
        </row>
        <row r="359">
          <cell r="A359">
            <v>55060610</v>
          </cell>
          <cell r="B359" t="str">
            <v>7682-DESARROLLO Y FOMENTO A LAS PRACTICAS ARTISTIC</v>
          </cell>
          <cell r="C359">
            <v>5359986</v>
          </cell>
        </row>
        <row r="360">
          <cell r="A360">
            <v>58</v>
          </cell>
          <cell r="B360" t="str">
            <v>OTROS GASTOS</v>
          </cell>
          <cell r="C360">
            <v>13125634</v>
          </cell>
        </row>
        <row r="361">
          <cell r="A361">
            <v>5802</v>
          </cell>
          <cell r="B361" t="str">
            <v>COMISONES</v>
          </cell>
          <cell r="C361">
            <v>16000</v>
          </cell>
        </row>
        <row r="362">
          <cell r="A362">
            <v>580240</v>
          </cell>
          <cell r="B362" t="str">
            <v>COMISIONES SERVICIOS FINANCIEROS</v>
          </cell>
          <cell r="C362">
            <v>16000</v>
          </cell>
        </row>
        <row r="363">
          <cell r="A363">
            <v>58024001</v>
          </cell>
          <cell r="B363" t="str">
            <v>Comisiones cobrada por los bancos</v>
          </cell>
          <cell r="C363">
            <v>16000</v>
          </cell>
        </row>
        <row r="364">
          <cell r="A364">
            <v>5890</v>
          </cell>
          <cell r="B364" t="str">
            <v>GASTOS DIVERSOS</v>
          </cell>
          <cell r="C364">
            <v>13109634</v>
          </cell>
        </row>
        <row r="365">
          <cell r="A365">
            <v>589019</v>
          </cell>
          <cell r="B365" t="str">
            <v>PERDIDA POR BAJA EN CUENTAS DE ACTIVOS NO FINANCIE</v>
          </cell>
          <cell r="C365">
            <v>12941751</v>
          </cell>
        </row>
        <row r="366">
          <cell r="A366">
            <v>58901901</v>
          </cell>
          <cell r="B366" t="str">
            <v>Pérdida por baja en cta de activo no monetarios</v>
          </cell>
          <cell r="C366">
            <v>12941751</v>
          </cell>
        </row>
        <row r="367">
          <cell r="A367">
            <v>589090</v>
          </cell>
          <cell r="B367" t="str">
            <v>OTROS GASTOS DIVERSOS</v>
          </cell>
          <cell r="C367">
            <v>167883</v>
          </cell>
        </row>
        <row r="368">
          <cell r="A368">
            <v>58909001</v>
          </cell>
          <cell r="B368" t="str">
            <v>OTROS GASTOS</v>
          </cell>
          <cell r="C368">
            <v>167883</v>
          </cell>
        </row>
        <row r="369">
          <cell r="A369">
            <v>81</v>
          </cell>
          <cell r="B369" t="str">
            <v>ACTIVOS CONTINGENTES</v>
          </cell>
          <cell r="C369">
            <v>41508737</v>
          </cell>
        </row>
        <row r="370">
          <cell r="A370">
            <v>8120</v>
          </cell>
          <cell r="B370" t="str">
            <v>LITIGIOS Y MECANISMOS ALTERNATIVOS DE SOLUCIÓN DE</v>
          </cell>
          <cell r="C370">
            <v>41508737</v>
          </cell>
        </row>
        <row r="371">
          <cell r="A371">
            <v>812004</v>
          </cell>
          <cell r="B371" t="str">
            <v>ADMINISTRATIVAS</v>
          </cell>
          <cell r="C371">
            <v>41508737</v>
          </cell>
        </row>
        <row r="372">
          <cell r="A372">
            <v>81200401</v>
          </cell>
          <cell r="B372" t="str">
            <v>Administrativas</v>
          </cell>
          <cell r="C372">
            <v>41508737</v>
          </cell>
        </row>
        <row r="373">
          <cell r="A373">
            <v>83</v>
          </cell>
          <cell r="B373" t="str">
            <v>DEUDORAS DE CONTROL</v>
          </cell>
          <cell r="C373">
            <v>134756680</v>
          </cell>
        </row>
        <row r="374">
          <cell r="A374">
            <v>8347</v>
          </cell>
          <cell r="B374" t="str">
            <v>BIENES ENTREGADOS A TERCEROS</v>
          </cell>
          <cell r="C374">
            <v>60730137</v>
          </cell>
        </row>
        <row r="375">
          <cell r="A375">
            <v>834704</v>
          </cell>
          <cell r="B375" t="str">
            <v>PROPIEDADES PLANTA Y EQUIPO</v>
          </cell>
          <cell r="C375">
            <v>60730137</v>
          </cell>
        </row>
        <row r="376">
          <cell r="A376">
            <v>83470401</v>
          </cell>
          <cell r="B376" t="str">
            <v>Bienes entregados a IDARTES en comodato</v>
          </cell>
          <cell r="C376">
            <v>60730137</v>
          </cell>
        </row>
        <row r="377">
          <cell r="A377">
            <v>8361</v>
          </cell>
          <cell r="B377" t="str">
            <v>RESPONSABILIDADES</v>
          </cell>
          <cell r="C377">
            <v>74026543</v>
          </cell>
        </row>
        <row r="378">
          <cell r="A378">
            <v>836102</v>
          </cell>
          <cell r="B378" t="str">
            <v>EN PROCESO ANTE AUTORIDAD COMPETENTE</v>
          </cell>
          <cell r="C378">
            <v>74026543</v>
          </cell>
        </row>
        <row r="379">
          <cell r="A379">
            <v>83610201</v>
          </cell>
          <cell r="B379" t="str">
            <v>En proceso ante autoridad competente</v>
          </cell>
          <cell r="C379">
            <v>74026543</v>
          </cell>
        </row>
        <row r="380">
          <cell r="A380">
            <v>89</v>
          </cell>
          <cell r="B380" t="str">
            <v>DEUDORAS POR CONTRA (CR)</v>
          </cell>
          <cell r="C380">
            <v>-176265417</v>
          </cell>
        </row>
        <row r="381">
          <cell r="A381">
            <v>8905</v>
          </cell>
          <cell r="B381" t="str">
            <v>DERECHOS CONTINGENTES POR _ CONTRA (CR)</v>
          </cell>
          <cell r="C381">
            <v>-41508737</v>
          </cell>
        </row>
        <row r="382">
          <cell r="A382">
            <v>890506</v>
          </cell>
          <cell r="B382" t="str">
            <v>LITIGIOS Y MECANISMOS ALTERNATIVOS DE SOLUCIÓN DE</v>
          </cell>
          <cell r="C382">
            <v>-41508737</v>
          </cell>
        </row>
        <row r="383">
          <cell r="A383">
            <v>89050601</v>
          </cell>
          <cell r="B383" t="str">
            <v>Litigios y mecanismos alternativos de solución</v>
          </cell>
          <cell r="C383">
            <v>-41508737</v>
          </cell>
        </row>
        <row r="384">
          <cell r="A384">
            <v>8915</v>
          </cell>
          <cell r="B384" t="str">
            <v>DEUDORAS DE CONTROL POR CONTRA (CR)</v>
          </cell>
          <cell r="C384">
            <v>-134756680</v>
          </cell>
        </row>
        <row r="385">
          <cell r="A385">
            <v>891518</v>
          </cell>
          <cell r="B385" t="str">
            <v>BIENES ENTRAGOS A TERCEROS</v>
          </cell>
          <cell r="C385">
            <v>-60730137</v>
          </cell>
        </row>
        <row r="386">
          <cell r="A386">
            <v>89151801</v>
          </cell>
          <cell r="B386" t="str">
            <v>Bienes entregados a IDARTES en comodato</v>
          </cell>
          <cell r="C386">
            <v>-60730137</v>
          </cell>
        </row>
        <row r="387">
          <cell r="A387">
            <v>891521</v>
          </cell>
          <cell r="B387" t="str">
            <v>RESPONSABILIDADES EN PROCESOS</v>
          </cell>
          <cell r="C387">
            <v>-74026543</v>
          </cell>
        </row>
        <row r="388">
          <cell r="A388">
            <v>89152101</v>
          </cell>
          <cell r="B388" t="str">
            <v>Responsabilidades</v>
          </cell>
          <cell r="C388">
            <v>-74026543</v>
          </cell>
        </row>
        <row r="389">
          <cell r="A389">
            <v>91</v>
          </cell>
          <cell r="B389" t="str">
            <v>PASIVOS CONTINGENTES</v>
          </cell>
          <cell r="C389">
            <v>-372795058</v>
          </cell>
        </row>
        <row r="390">
          <cell r="A390">
            <v>9120</v>
          </cell>
          <cell r="B390" t="str">
            <v>LITIGIOS Y MECANISMOS ALTERNATIVOS DE SOLUCIÓN DE</v>
          </cell>
          <cell r="C390">
            <v>-372795058</v>
          </cell>
        </row>
        <row r="391">
          <cell r="A391">
            <v>912004</v>
          </cell>
          <cell r="B391" t="str">
            <v>ADMINISTRATIVOS</v>
          </cell>
          <cell r="C391">
            <v>-372795058</v>
          </cell>
        </row>
        <row r="392">
          <cell r="A392">
            <v>91200401</v>
          </cell>
          <cell r="B392" t="str">
            <v>Administrativos</v>
          </cell>
          <cell r="C392">
            <v>-372795058</v>
          </cell>
        </row>
        <row r="393">
          <cell r="A393">
            <v>99</v>
          </cell>
          <cell r="B393" t="str">
            <v>ACREEDORAS POR CONTRA (DB)</v>
          </cell>
          <cell r="C393">
            <v>372795058</v>
          </cell>
        </row>
        <row r="394">
          <cell r="A394">
            <v>9905</v>
          </cell>
          <cell r="B394" t="str">
            <v>PASIVOS CONTINGENTES POR CONTRA (DB)</v>
          </cell>
          <cell r="C394">
            <v>372795058</v>
          </cell>
        </row>
        <row r="395">
          <cell r="A395">
            <v>990505</v>
          </cell>
          <cell r="B395" t="str">
            <v>LITIGIOS Y MECANISMOS ALTERNATIVOS DE SOLUCIÓN DE</v>
          </cell>
          <cell r="C395">
            <v>372795058</v>
          </cell>
        </row>
        <row r="396">
          <cell r="A396">
            <v>99050501</v>
          </cell>
          <cell r="B396" t="str">
            <v>Litigios y mecanismos alternativos de solución de</v>
          </cell>
          <cell r="C396">
            <v>372795058</v>
          </cell>
        </row>
        <row r="397">
          <cell r="A397">
            <v>99159004</v>
          </cell>
          <cell r="B397" t="str">
            <v>LITIGIOS O DEMANDAS</v>
          </cell>
          <cell r="C397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CC6B-9139-4236-816F-F35F31E6CDD9}">
  <dimension ref="D4:R84"/>
  <sheetViews>
    <sheetView tabSelected="1" topLeftCell="C47" workbookViewId="0">
      <selection activeCell="H69" sqref="H69"/>
    </sheetView>
  </sheetViews>
  <sheetFormatPr baseColWidth="10" defaultRowHeight="15" x14ac:dyDescent="0.25"/>
  <cols>
    <col min="4" max="4" width="11.42578125" style="111"/>
    <col min="6" max="6" width="23" bestFit="1" customWidth="1"/>
    <col min="7" max="7" width="21.140625" bestFit="1" customWidth="1"/>
    <col min="8" max="8" width="15.42578125" bestFit="1" customWidth="1"/>
    <col min="9" max="9" width="18.5703125" bestFit="1" customWidth="1"/>
    <col min="10" max="10" width="34.85546875" customWidth="1"/>
    <col min="11" max="11" width="18.85546875" bestFit="1" customWidth="1"/>
    <col min="12" max="12" width="18.7109375" style="5" bestFit="1" customWidth="1"/>
    <col min="13" max="13" width="16.85546875" bestFit="1" customWidth="1"/>
    <col min="14" max="14" width="15.140625" bestFit="1" customWidth="1"/>
    <col min="15" max="15" width="17.28515625" bestFit="1" customWidth="1"/>
    <col min="17" max="17" width="18.85546875" bestFit="1" customWidth="1"/>
    <col min="18" max="18" width="11.85546875" bestFit="1" customWidth="1"/>
  </cols>
  <sheetData>
    <row r="4" spans="4:14" x14ac:dyDescent="0.25">
      <c r="D4" s="253" t="s">
        <v>1</v>
      </c>
      <c r="E4" s="250" t="s">
        <v>2</v>
      </c>
      <c r="F4" s="253" t="s">
        <v>3</v>
      </c>
      <c r="G4" s="253"/>
      <c r="H4" s="254" t="s">
        <v>4</v>
      </c>
      <c r="I4" s="251" t="s">
        <v>866</v>
      </c>
    </row>
    <row r="5" spans="4:14" x14ac:dyDescent="0.25">
      <c r="D5" s="253"/>
      <c r="E5" s="250"/>
      <c r="F5" s="24" t="s">
        <v>996</v>
      </c>
      <c r="G5" s="117" t="s">
        <v>979</v>
      </c>
      <c r="H5" s="255"/>
      <c r="I5" s="252"/>
      <c r="N5" s="5"/>
    </row>
    <row r="6" spans="4:14" ht="39" x14ac:dyDescent="0.25">
      <c r="D6" s="37">
        <v>11</v>
      </c>
      <c r="E6" s="2" t="s">
        <v>0</v>
      </c>
      <c r="F6" s="4">
        <v>1292389945</v>
      </c>
      <c r="G6" s="4">
        <v>731628045</v>
      </c>
      <c r="H6" s="4">
        <f>+G6-F6</f>
        <v>-560761900</v>
      </c>
      <c r="I6" s="206">
        <f>+(G6/F6-1)</f>
        <v>-0.43389528227875529</v>
      </c>
      <c r="J6" s="40">
        <f>+H6-I6</f>
        <v>-560761899.56610477</v>
      </c>
      <c r="K6" s="214">
        <f>+H6/F6</f>
        <v>-0.43389528227875529</v>
      </c>
      <c r="N6" s="5"/>
    </row>
    <row r="7" spans="4:14" x14ac:dyDescent="0.25">
      <c r="N7" s="5"/>
    </row>
    <row r="9" spans="4:14" x14ac:dyDescent="0.25">
      <c r="D9" s="253"/>
      <c r="E9" s="250"/>
      <c r="F9" s="253"/>
      <c r="G9" s="253"/>
      <c r="H9" s="254"/>
      <c r="I9" s="251"/>
    </row>
    <row r="10" spans="4:14" x14ac:dyDescent="0.25">
      <c r="D10" s="253"/>
      <c r="E10" s="250"/>
      <c r="F10" s="209"/>
      <c r="G10" s="209"/>
      <c r="H10" s="255"/>
      <c r="I10" s="252"/>
    </row>
    <row r="11" spans="4:14" x14ac:dyDescent="0.25">
      <c r="D11" s="37"/>
      <c r="E11" s="2"/>
      <c r="F11" s="4"/>
      <c r="G11" s="4"/>
      <c r="H11" s="4"/>
      <c r="I11" s="206"/>
    </row>
    <row r="13" spans="4:14" x14ac:dyDescent="0.25">
      <c r="D13" s="253"/>
      <c r="E13" s="250"/>
      <c r="F13" s="253"/>
      <c r="G13" s="253"/>
      <c r="H13" s="254"/>
    </row>
    <row r="14" spans="4:14" s="25" customFormat="1" x14ac:dyDescent="0.25">
      <c r="D14" s="253"/>
      <c r="E14" s="250"/>
      <c r="F14" s="117"/>
      <c r="G14" s="117"/>
      <c r="H14" s="255"/>
      <c r="L14" s="5"/>
    </row>
    <row r="15" spans="4:14" s="25" customFormat="1" x14ac:dyDescent="0.25">
      <c r="D15" s="37"/>
      <c r="E15" s="2"/>
      <c r="F15" s="4"/>
      <c r="G15" s="4"/>
      <c r="H15" s="4"/>
      <c r="I15" s="33">
        <v>1009632388</v>
      </c>
      <c r="J15" s="40">
        <f>+H15-I15</f>
        <v>-1009632388</v>
      </c>
      <c r="L15" s="5">
        <f>+J17+J18</f>
        <v>3573228939</v>
      </c>
    </row>
    <row r="16" spans="4:14" s="25" customFormat="1" x14ac:dyDescent="0.25">
      <c r="D16" s="111"/>
      <c r="L16" s="5"/>
    </row>
    <row r="17" spans="4:18" s="25" customFormat="1" x14ac:dyDescent="0.25">
      <c r="D17" s="111"/>
      <c r="J17" s="40">
        <v>2154235731</v>
      </c>
      <c r="K17" s="39" t="s">
        <v>850</v>
      </c>
      <c r="L17" s="256" t="s">
        <v>852</v>
      </c>
    </row>
    <row r="18" spans="4:18" x14ac:dyDescent="0.25">
      <c r="D18" s="253" t="s">
        <v>1</v>
      </c>
      <c r="E18" s="250" t="s">
        <v>2</v>
      </c>
      <c r="F18" s="253" t="s">
        <v>3</v>
      </c>
      <c r="G18" s="253"/>
      <c r="H18" s="254" t="s">
        <v>4</v>
      </c>
      <c r="I18" s="251" t="s">
        <v>866</v>
      </c>
      <c r="J18" s="20">
        <v>1418993208</v>
      </c>
      <c r="K18" s="20" t="s">
        <v>851</v>
      </c>
      <c r="L18" s="256"/>
    </row>
    <row r="19" spans="4:18" x14ac:dyDescent="0.25">
      <c r="D19" s="253"/>
      <c r="E19" s="250"/>
      <c r="F19" s="117" t="s">
        <v>997</v>
      </c>
      <c r="G19" s="117" t="s">
        <v>998</v>
      </c>
      <c r="H19" s="255"/>
      <c r="I19" s="252"/>
      <c r="J19" s="40">
        <v>1217872628</v>
      </c>
      <c r="K19" s="39"/>
      <c r="L19" s="39" t="s">
        <v>853</v>
      </c>
    </row>
    <row r="20" spans="4:18" ht="38.25" x14ac:dyDescent="0.25">
      <c r="D20" s="6">
        <v>17</v>
      </c>
      <c r="E20" s="7" t="s">
        <v>5</v>
      </c>
      <c r="F20" s="4">
        <v>34788709318</v>
      </c>
      <c r="G20" s="4">
        <v>46491804422</v>
      </c>
      <c r="H20" s="4">
        <f>+G20-F20</f>
        <v>11703095104</v>
      </c>
      <c r="I20" s="206">
        <f>+(G20/F20-1)</f>
        <v>0.33640498119729645</v>
      </c>
      <c r="J20" s="40">
        <v>81104877</v>
      </c>
      <c r="K20" s="39"/>
      <c r="L20" s="39" t="s">
        <v>854</v>
      </c>
    </row>
    <row r="21" spans="4:18" x14ac:dyDescent="0.25">
      <c r="I21" s="40"/>
      <c r="J21" s="5">
        <f>SUM(J17:J20)</f>
        <v>4872206444</v>
      </c>
      <c r="K21" s="39">
        <v>9815583773</v>
      </c>
      <c r="L21" s="116">
        <f>+K21-H20</f>
        <v>-1887511331</v>
      </c>
    </row>
    <row r="22" spans="4:18" x14ac:dyDescent="0.25">
      <c r="J22" s="5">
        <v>4872206444</v>
      </c>
      <c r="K22" s="39"/>
      <c r="L22" s="39"/>
    </row>
    <row r="24" spans="4:18" x14ac:dyDescent="0.25">
      <c r="D24" s="253" t="s">
        <v>1</v>
      </c>
      <c r="E24" s="250" t="s">
        <v>2</v>
      </c>
      <c r="F24" s="253" t="s">
        <v>3</v>
      </c>
      <c r="G24" s="253"/>
      <c r="H24" s="254" t="s">
        <v>4</v>
      </c>
      <c r="I24" s="251" t="s">
        <v>866</v>
      </c>
    </row>
    <row r="25" spans="4:18" x14ac:dyDescent="0.25">
      <c r="D25" s="253"/>
      <c r="E25" s="250"/>
      <c r="F25" s="117" t="s">
        <v>997</v>
      </c>
      <c r="G25" s="209" t="s">
        <v>998</v>
      </c>
      <c r="H25" s="255"/>
      <c r="I25" s="252"/>
      <c r="K25" s="207">
        <v>2544227333</v>
      </c>
      <c r="M25" s="10"/>
    </row>
    <row r="26" spans="4:18" ht="25.5" x14ac:dyDescent="0.25">
      <c r="D26" s="6">
        <v>19</v>
      </c>
      <c r="E26" s="7" t="s">
        <v>10</v>
      </c>
      <c r="F26" s="4">
        <v>142936428050</v>
      </c>
      <c r="G26" s="4">
        <v>131054491450</v>
      </c>
      <c r="H26" s="4">
        <f>+G26-F26</f>
        <v>-11881936600</v>
      </c>
      <c r="I26" s="206">
        <f>+(G26/F26-1)</f>
        <v>-8.3127420784879447E-2</v>
      </c>
      <c r="J26" s="34">
        <v>145307091101</v>
      </c>
      <c r="K26" s="207">
        <v>7271356440</v>
      </c>
    </row>
    <row r="27" spans="4:18" ht="15.75" x14ac:dyDescent="0.25">
      <c r="I27" s="40">
        <f>+H26-I26</f>
        <v>-11881936599.916872</v>
      </c>
      <c r="K27" s="9">
        <f>+K25+K26</f>
        <v>9815583773</v>
      </c>
      <c r="M27" s="9"/>
      <c r="Q27" s="16"/>
      <c r="R27" s="10">
        <f>+M27+Q27</f>
        <v>0</v>
      </c>
    </row>
    <row r="28" spans="4:18" ht="15.75" x14ac:dyDescent="0.25">
      <c r="K28" s="10"/>
      <c r="M28" s="12"/>
      <c r="Q28" s="14"/>
    </row>
    <row r="29" spans="4:18" ht="15.75" x14ac:dyDescent="0.25">
      <c r="M29" s="11"/>
      <c r="Q29" s="5"/>
    </row>
    <row r="30" spans="4:18" x14ac:dyDescent="0.25">
      <c r="D30" s="253" t="s">
        <v>1</v>
      </c>
      <c r="E30" s="250" t="s">
        <v>2</v>
      </c>
      <c r="F30" s="253" t="s">
        <v>3</v>
      </c>
      <c r="G30" s="253"/>
      <c r="H30" s="254" t="s">
        <v>4</v>
      </c>
      <c r="M30" s="10"/>
      <c r="Q30" s="10"/>
    </row>
    <row r="31" spans="4:18" x14ac:dyDescent="0.25">
      <c r="D31" s="253"/>
      <c r="E31" s="250"/>
      <c r="F31" s="26" t="s">
        <v>811</v>
      </c>
      <c r="G31" s="26" t="s">
        <v>812</v>
      </c>
      <c r="H31" s="255"/>
      <c r="I31" s="4"/>
      <c r="M31" s="10"/>
    </row>
    <row r="32" spans="4:18" ht="25.5" x14ac:dyDescent="0.3">
      <c r="D32" s="6">
        <v>24</v>
      </c>
      <c r="E32" s="7" t="s">
        <v>6</v>
      </c>
      <c r="F32" s="4"/>
      <c r="G32" s="4"/>
      <c r="H32" s="4">
        <f>+G32-F32</f>
        <v>0</v>
      </c>
      <c r="I32" s="17"/>
      <c r="J32" s="10"/>
      <c r="K32" s="5"/>
      <c r="M32" s="10"/>
    </row>
    <row r="33" spans="4:15" x14ac:dyDescent="0.25">
      <c r="I33" s="10"/>
      <c r="J33" s="23"/>
      <c r="K33" s="10"/>
      <c r="M33" s="13"/>
    </row>
    <row r="34" spans="4:15" ht="15.75" x14ac:dyDescent="0.25">
      <c r="L34" s="212">
        <v>634616934</v>
      </c>
      <c r="M34" s="10"/>
      <c r="O34" s="15"/>
    </row>
    <row r="35" spans="4:15" x14ac:dyDescent="0.25">
      <c r="D35" s="253" t="s">
        <v>1</v>
      </c>
      <c r="E35" s="250" t="s">
        <v>2</v>
      </c>
      <c r="F35" s="253" t="s">
        <v>3</v>
      </c>
      <c r="G35" s="253"/>
      <c r="H35" s="254" t="s">
        <v>4</v>
      </c>
      <c r="L35" s="210">
        <v>636433904</v>
      </c>
      <c r="M35" s="10"/>
    </row>
    <row r="36" spans="4:15" x14ac:dyDescent="0.25">
      <c r="D36" s="253"/>
      <c r="E36" s="250"/>
      <c r="F36" s="26" t="s">
        <v>832</v>
      </c>
      <c r="G36" s="26" t="s">
        <v>833</v>
      </c>
      <c r="H36" s="255"/>
      <c r="K36" s="22"/>
      <c r="L36" s="210">
        <v>406417</v>
      </c>
    </row>
    <row r="37" spans="4:15" ht="25.5" x14ac:dyDescent="0.25">
      <c r="D37" s="6">
        <v>27</v>
      </c>
      <c r="E37" s="7" t="s">
        <v>810</v>
      </c>
      <c r="F37" s="4"/>
      <c r="G37" s="4"/>
      <c r="H37" s="4">
        <f>+G37-F37</f>
        <v>0</v>
      </c>
      <c r="J37" s="29">
        <v>203910561086</v>
      </c>
    </row>
    <row r="38" spans="4:15" x14ac:dyDescent="0.25">
      <c r="J38" s="29">
        <v>205117871009</v>
      </c>
    </row>
    <row r="39" spans="4:15" x14ac:dyDescent="0.25">
      <c r="J39" s="29">
        <f>+J37-J38</f>
        <v>-1207309923</v>
      </c>
    </row>
    <row r="40" spans="4:15" ht="15.75" x14ac:dyDescent="0.25">
      <c r="D40" s="253" t="s">
        <v>1</v>
      </c>
      <c r="E40" s="250" t="s">
        <v>2</v>
      </c>
      <c r="F40" s="253" t="s">
        <v>3</v>
      </c>
      <c r="G40" s="253"/>
      <c r="H40" s="254" t="s">
        <v>4</v>
      </c>
      <c r="I40" s="251" t="s">
        <v>866</v>
      </c>
      <c r="J40" s="28"/>
      <c r="K40" s="30">
        <v>-1155135666</v>
      </c>
    </row>
    <row r="41" spans="4:15" ht="15.75" x14ac:dyDescent="0.25">
      <c r="D41" s="253"/>
      <c r="E41" s="250"/>
      <c r="F41" s="117" t="s">
        <v>996</v>
      </c>
      <c r="G41" s="117" t="s">
        <v>999</v>
      </c>
      <c r="H41" s="255"/>
      <c r="I41" s="252"/>
      <c r="J41" s="28"/>
      <c r="K41" s="8"/>
    </row>
    <row r="42" spans="4:15" x14ac:dyDescent="0.25">
      <c r="D42" s="112">
        <v>29</v>
      </c>
      <c r="E42" s="35" t="s">
        <v>7</v>
      </c>
      <c r="F42" s="4">
        <v>-1011351990</v>
      </c>
      <c r="G42" s="4">
        <v>-579475853</v>
      </c>
      <c r="H42" s="36">
        <f>+G42-F42</f>
        <v>431876137</v>
      </c>
      <c r="I42" s="206">
        <f>+(G42/F42-1)</f>
        <v>-0.42702851358407867</v>
      </c>
      <c r="J42" s="28"/>
    </row>
    <row r="43" spans="4:15" ht="15.75" x14ac:dyDescent="0.25">
      <c r="J43" s="11"/>
      <c r="K43" s="11"/>
      <c r="L43" s="18"/>
    </row>
    <row r="44" spans="4:15" ht="15.75" x14ac:dyDescent="0.25">
      <c r="J44" s="116"/>
      <c r="K44" s="11"/>
    </row>
    <row r="45" spans="4:15" ht="15.75" x14ac:dyDescent="0.25">
      <c r="D45" s="253" t="s">
        <v>1</v>
      </c>
      <c r="E45" s="250" t="s">
        <v>2</v>
      </c>
      <c r="F45" s="253" t="s">
        <v>3</v>
      </c>
      <c r="G45" s="253"/>
      <c r="H45" s="253" t="s">
        <v>4</v>
      </c>
      <c r="I45" s="250" t="s">
        <v>866</v>
      </c>
      <c r="J45" s="11"/>
      <c r="K45" s="11"/>
    </row>
    <row r="46" spans="4:15" ht="15.75" x14ac:dyDescent="0.25">
      <c r="D46" s="253"/>
      <c r="E46" s="250"/>
      <c r="F46" s="117" t="s">
        <v>980</v>
      </c>
      <c r="G46" s="117" t="s">
        <v>979</v>
      </c>
      <c r="H46" s="253"/>
      <c r="I46" s="250"/>
      <c r="J46" s="11"/>
      <c r="K46" s="11"/>
      <c r="M46" s="5"/>
    </row>
    <row r="47" spans="4:15" ht="15.75" x14ac:dyDescent="0.25">
      <c r="D47" s="113">
        <v>31</v>
      </c>
      <c r="E47" s="3" t="s">
        <v>8</v>
      </c>
      <c r="F47" s="300">
        <v>-203444243708</v>
      </c>
      <c r="G47" s="300">
        <v>-204289263765</v>
      </c>
      <c r="H47" s="249">
        <f>+G47-F47</f>
        <v>-845020057</v>
      </c>
      <c r="I47" s="238">
        <f>+(G47/F47-1)</f>
        <v>4.1535707356401552E-3</v>
      </c>
      <c r="J47" s="11"/>
      <c r="K47" s="11"/>
      <c r="M47" s="5"/>
    </row>
    <row r="48" spans="4:15" ht="16.5" thickBot="1" x14ac:dyDescent="0.3">
      <c r="E48" s="1"/>
      <c r="J48" s="11"/>
      <c r="K48" s="11"/>
      <c r="M48" s="5"/>
    </row>
    <row r="49" spans="4:14" ht="15.75" x14ac:dyDescent="0.25">
      <c r="J49" s="11"/>
      <c r="K49" s="11"/>
      <c r="M49" s="5"/>
    </row>
    <row r="50" spans="4:14" ht="15.75" x14ac:dyDescent="0.25">
      <c r="D50" s="253" t="s">
        <v>1</v>
      </c>
      <c r="E50" s="250" t="s">
        <v>2</v>
      </c>
      <c r="F50" s="253" t="s">
        <v>3</v>
      </c>
      <c r="G50" s="253"/>
      <c r="H50" s="253" t="s">
        <v>4</v>
      </c>
      <c r="I50" s="250" t="s">
        <v>866</v>
      </c>
      <c r="J50" s="116"/>
      <c r="K50" s="33"/>
      <c r="M50" s="208"/>
    </row>
    <row r="51" spans="4:14" x14ac:dyDescent="0.25">
      <c r="D51" s="253"/>
      <c r="E51" s="250"/>
      <c r="F51" s="117" t="s">
        <v>996</v>
      </c>
      <c r="G51" s="211" t="s">
        <v>998</v>
      </c>
      <c r="H51" s="253"/>
      <c r="I51" s="250"/>
      <c r="J51" s="114"/>
      <c r="K51" s="115"/>
      <c r="M51" s="5"/>
    </row>
    <row r="52" spans="4:14" ht="51" x14ac:dyDescent="0.25">
      <c r="D52" s="6">
        <v>47</v>
      </c>
      <c r="E52" s="7" t="s">
        <v>9</v>
      </c>
      <c r="F52" s="222">
        <v>-7494269787</v>
      </c>
      <c r="G52" s="222">
        <v>-7649304542</v>
      </c>
      <c r="H52" s="4">
        <f>+G52-F52</f>
        <v>-155034755</v>
      </c>
      <c r="I52" s="206">
        <f>+(G52/F52-1)</f>
        <v>2.0687106203319816E-2</v>
      </c>
      <c r="J52" s="109"/>
      <c r="K52" s="116"/>
      <c r="M52" s="19"/>
      <c r="N52" s="116"/>
    </row>
    <row r="53" spans="4:14" x14ac:dyDescent="0.25">
      <c r="J53" s="109"/>
      <c r="K53" s="20"/>
      <c r="M53" s="19"/>
    </row>
    <row r="54" spans="4:14" hidden="1" x14ac:dyDescent="0.25">
      <c r="J54" s="40"/>
      <c r="K54" s="21"/>
    </row>
    <row r="55" spans="4:14" ht="15.75" hidden="1" x14ac:dyDescent="0.25">
      <c r="J55" s="40"/>
      <c r="K55" s="11"/>
    </row>
    <row r="56" spans="4:14" ht="15.75" hidden="1" x14ac:dyDescent="0.25">
      <c r="D56" s="253" t="s">
        <v>1</v>
      </c>
      <c r="E56" s="250" t="s">
        <v>2</v>
      </c>
      <c r="F56" s="253" t="s">
        <v>3</v>
      </c>
      <c r="G56" s="253"/>
      <c r="H56" s="253" t="s">
        <v>4</v>
      </c>
      <c r="I56" s="31"/>
      <c r="J56" s="31"/>
      <c r="K56" s="11"/>
    </row>
    <row r="57" spans="4:14" ht="15.75" hidden="1" x14ac:dyDescent="0.25">
      <c r="D57" s="253"/>
      <c r="E57" s="250"/>
      <c r="F57" s="27" t="s">
        <v>824</v>
      </c>
      <c r="G57" s="27" t="s">
        <v>823</v>
      </c>
      <c r="H57" s="253"/>
      <c r="K57" s="11"/>
      <c r="M57" s="116"/>
    </row>
    <row r="58" spans="4:14" ht="38.25" hidden="1" x14ac:dyDescent="0.25">
      <c r="D58" s="6">
        <v>9</v>
      </c>
      <c r="E58" s="7" t="s">
        <v>825</v>
      </c>
      <c r="F58" s="4"/>
      <c r="G58" s="4"/>
      <c r="H58" s="4">
        <f>+G58-F58</f>
        <v>0</v>
      </c>
      <c r="K58" s="5"/>
      <c r="L58" s="4"/>
      <c r="M58" s="22"/>
    </row>
    <row r="59" spans="4:14" hidden="1" x14ac:dyDescent="0.25">
      <c r="K59" s="19"/>
    </row>
    <row r="60" spans="4:14" hidden="1" x14ac:dyDescent="0.25">
      <c r="K60" s="19"/>
    </row>
    <row r="61" spans="4:14" hidden="1" x14ac:dyDescent="0.25"/>
    <row r="62" spans="4:14" hidden="1" x14ac:dyDescent="0.25"/>
    <row r="63" spans="4:14" hidden="1" x14ac:dyDescent="0.25">
      <c r="D63" s="253" t="s">
        <v>1</v>
      </c>
      <c r="E63" s="250" t="s">
        <v>2</v>
      </c>
      <c r="F63" s="253" t="s">
        <v>3</v>
      </c>
      <c r="G63" s="253"/>
      <c r="H63" s="253" t="s">
        <v>4</v>
      </c>
    </row>
    <row r="64" spans="4:14" hidden="1" x14ac:dyDescent="0.25">
      <c r="D64" s="253"/>
      <c r="E64" s="250"/>
      <c r="F64" s="32" t="s">
        <v>832</v>
      </c>
      <c r="G64" s="32" t="s">
        <v>833</v>
      </c>
      <c r="H64" s="253"/>
    </row>
    <row r="65" spans="4:12" ht="25.5" hidden="1" x14ac:dyDescent="0.25">
      <c r="D65" s="6">
        <v>83</v>
      </c>
      <c r="E65" s="7" t="s">
        <v>834</v>
      </c>
      <c r="F65" s="4">
        <v>152172379</v>
      </c>
      <c r="G65" s="4">
        <v>74026543</v>
      </c>
      <c r="H65" s="4">
        <f>+G65-F65</f>
        <v>-78145836</v>
      </c>
    </row>
    <row r="68" spans="4:12" x14ac:dyDescent="0.25">
      <c r="I68" s="116">
        <f>+J68+J70</f>
        <v>16438337</v>
      </c>
      <c r="J68" s="233">
        <v>-318916187</v>
      </c>
      <c r="K68" t="s">
        <v>985</v>
      </c>
    </row>
    <row r="69" spans="4:12" x14ac:dyDescent="0.25">
      <c r="J69" s="239">
        <v>1032429556</v>
      </c>
      <c r="K69" t="s">
        <v>984</v>
      </c>
    </row>
    <row r="70" spans="4:12" x14ac:dyDescent="0.25">
      <c r="J70" s="240">
        <v>335354524</v>
      </c>
      <c r="K70" s="116" t="s">
        <v>986</v>
      </c>
    </row>
    <row r="71" spans="4:12" x14ac:dyDescent="0.25">
      <c r="J71" s="239">
        <v>5988968</v>
      </c>
      <c r="K71" t="s">
        <v>987</v>
      </c>
    </row>
    <row r="72" spans="4:12" x14ac:dyDescent="0.25">
      <c r="J72" s="247"/>
    </row>
    <row r="73" spans="4:12" x14ac:dyDescent="0.25">
      <c r="J73" s="241"/>
    </row>
    <row r="74" spans="4:12" x14ac:dyDescent="0.25">
      <c r="J74" s="242">
        <v>-108426661</v>
      </c>
      <c r="K74" s="243" t="s">
        <v>981</v>
      </c>
    </row>
    <row r="75" spans="4:12" x14ac:dyDescent="0.25">
      <c r="J75" s="244">
        <v>-226832458</v>
      </c>
      <c r="K75" t="s">
        <v>982</v>
      </c>
    </row>
    <row r="76" spans="4:12" s="115" customFormat="1" x14ac:dyDescent="0.25">
      <c r="D76" s="213"/>
      <c r="J76" s="5">
        <v>-1632390</v>
      </c>
      <c r="K76" s="115" t="s">
        <v>988</v>
      </c>
      <c r="L76" s="5"/>
    </row>
    <row r="77" spans="4:12" x14ac:dyDescent="0.25">
      <c r="J77" s="245">
        <v>13974307</v>
      </c>
      <c r="K77" t="s">
        <v>983</v>
      </c>
    </row>
    <row r="78" spans="4:12" x14ac:dyDescent="0.25">
      <c r="J78" s="246">
        <v>103402430</v>
      </c>
      <c r="K78" t="s">
        <v>989</v>
      </c>
    </row>
    <row r="79" spans="4:12" x14ac:dyDescent="0.25">
      <c r="J79" s="116"/>
    </row>
    <row r="80" spans="4:12" x14ac:dyDescent="0.25">
      <c r="J80" s="248">
        <f>SUM(J68:J79)</f>
        <v>835342089</v>
      </c>
      <c r="K80" s="116"/>
    </row>
    <row r="81" spans="9:11" x14ac:dyDescent="0.25">
      <c r="J81" s="116">
        <f>+J80+H47</f>
        <v>-9677968</v>
      </c>
    </row>
    <row r="82" spans="9:11" x14ac:dyDescent="0.25">
      <c r="I82" s="5"/>
      <c r="J82" s="5">
        <v>8883400</v>
      </c>
      <c r="K82" t="s">
        <v>1000</v>
      </c>
    </row>
    <row r="83" spans="9:11" x14ac:dyDescent="0.25">
      <c r="J83" s="116">
        <f>+J81+J82</f>
        <v>-794568</v>
      </c>
      <c r="K83" t="s">
        <v>1001</v>
      </c>
    </row>
    <row r="84" spans="9:11" x14ac:dyDescent="0.25">
      <c r="J84" s="116"/>
    </row>
  </sheetData>
  <mergeCells count="56">
    <mergeCell ref="L17:L18"/>
    <mergeCell ref="D63:D64"/>
    <mergeCell ref="E63:E64"/>
    <mergeCell ref="F63:G63"/>
    <mergeCell ref="H63:H64"/>
    <mergeCell ref="D56:D57"/>
    <mergeCell ref="E56:E57"/>
    <mergeCell ref="F56:G56"/>
    <mergeCell ref="H56:H57"/>
    <mergeCell ref="D18:D19"/>
    <mergeCell ref="E18:E19"/>
    <mergeCell ref="F18:G18"/>
    <mergeCell ref="H18:H19"/>
    <mergeCell ref="D30:D31"/>
    <mergeCell ref="E30:E31"/>
    <mergeCell ref="F30:G30"/>
    <mergeCell ref="H30:H31"/>
    <mergeCell ref="D24:D25"/>
    <mergeCell ref="E24:E25"/>
    <mergeCell ref="F24:G24"/>
    <mergeCell ref="H24:H25"/>
    <mergeCell ref="D35:D36"/>
    <mergeCell ref="E35:E36"/>
    <mergeCell ref="F35:G35"/>
    <mergeCell ref="H35:H36"/>
    <mergeCell ref="F4:G4"/>
    <mergeCell ref="D4:D5"/>
    <mergeCell ref="E4:E5"/>
    <mergeCell ref="H4:H5"/>
    <mergeCell ref="D9:D10"/>
    <mergeCell ref="E9:E10"/>
    <mergeCell ref="F9:G9"/>
    <mergeCell ref="H9:H10"/>
    <mergeCell ref="D13:D14"/>
    <mergeCell ref="E13:E14"/>
    <mergeCell ref="F13:G13"/>
    <mergeCell ref="H13:H14"/>
    <mergeCell ref="D50:D51"/>
    <mergeCell ref="E50:E51"/>
    <mergeCell ref="F50:G50"/>
    <mergeCell ref="H50:H51"/>
    <mergeCell ref="D40:D41"/>
    <mergeCell ref="E40:E41"/>
    <mergeCell ref="F40:G40"/>
    <mergeCell ref="H40:H41"/>
    <mergeCell ref="D45:D46"/>
    <mergeCell ref="E45:E46"/>
    <mergeCell ref="F45:G45"/>
    <mergeCell ref="H45:H46"/>
    <mergeCell ref="I45:I46"/>
    <mergeCell ref="I50:I51"/>
    <mergeCell ref="I4:I5"/>
    <mergeCell ref="I9:I10"/>
    <mergeCell ref="I18:I19"/>
    <mergeCell ref="I24:I25"/>
    <mergeCell ref="I40:I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CB8D-187D-4997-A088-7BE0F1D61DF4}">
  <dimension ref="A1:IT102"/>
  <sheetViews>
    <sheetView topLeftCell="A13" workbookViewId="0">
      <selection activeCell="B16" sqref="B16"/>
    </sheetView>
  </sheetViews>
  <sheetFormatPr baseColWidth="10" defaultRowHeight="15" x14ac:dyDescent="0.25"/>
  <cols>
    <col min="2" max="2" width="50.5703125" bestFit="1" customWidth="1"/>
    <col min="4" max="4" width="30.28515625" bestFit="1" customWidth="1"/>
    <col min="6" max="6" width="30.28515625" bestFit="1" customWidth="1"/>
    <col min="7" max="7" width="19.5703125" bestFit="1" customWidth="1"/>
    <col min="9" max="9" width="11.7109375" customWidth="1"/>
    <col min="10" max="10" width="68.5703125" bestFit="1" customWidth="1"/>
    <col min="11" max="11" width="30.28515625" bestFit="1" customWidth="1"/>
    <col min="13" max="13" width="30.28515625" bestFit="1" customWidth="1"/>
    <col min="14" max="14" width="21.140625" bestFit="1" customWidth="1"/>
  </cols>
  <sheetData>
    <row r="1" spans="1:254" ht="21" x14ac:dyDescent="0.35">
      <c r="A1" s="41"/>
      <c r="B1" s="42"/>
      <c r="C1" s="42"/>
      <c r="D1" s="42"/>
      <c r="E1" s="42"/>
      <c r="F1" s="42"/>
      <c r="G1" s="42"/>
      <c r="H1" s="42"/>
      <c r="I1" s="42"/>
      <c r="J1" s="43"/>
      <c r="K1" s="44"/>
      <c r="L1" s="43"/>
      <c r="M1" s="45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</row>
    <row r="2" spans="1:254" ht="21" x14ac:dyDescent="0.35">
      <c r="A2" s="118"/>
      <c r="B2" s="119"/>
      <c r="C2" s="260" t="s">
        <v>11</v>
      </c>
      <c r="D2" s="260"/>
      <c r="E2" s="260"/>
      <c r="F2" s="260"/>
      <c r="G2" s="260"/>
      <c r="H2" s="260"/>
      <c r="I2" s="260"/>
      <c r="J2" s="261"/>
      <c r="K2" s="261"/>
      <c r="L2" s="261"/>
      <c r="M2" s="262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</row>
    <row r="3" spans="1:254" ht="21" x14ac:dyDescent="0.35">
      <c r="A3" s="118"/>
      <c r="B3" s="119"/>
      <c r="C3" s="119"/>
      <c r="D3" s="263" t="s">
        <v>12</v>
      </c>
      <c r="E3" s="263"/>
      <c r="F3" s="263"/>
      <c r="G3" s="263"/>
      <c r="H3" s="263"/>
      <c r="I3" s="119"/>
      <c r="J3" s="261"/>
      <c r="K3" s="261"/>
      <c r="L3" s="261"/>
      <c r="M3" s="262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</row>
    <row r="4" spans="1:254" ht="21" x14ac:dyDescent="0.35">
      <c r="A4" s="118"/>
      <c r="B4" s="119"/>
      <c r="C4" s="260" t="s">
        <v>13</v>
      </c>
      <c r="D4" s="260"/>
      <c r="E4" s="260"/>
      <c r="F4" s="260"/>
      <c r="G4" s="260"/>
      <c r="H4" s="260"/>
      <c r="I4" s="119"/>
      <c r="J4" s="261"/>
      <c r="K4" s="261"/>
      <c r="L4" s="261"/>
      <c r="M4" s="262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21" x14ac:dyDescent="0.35">
      <c r="A5" s="118"/>
      <c r="B5" s="119"/>
      <c r="C5" s="267" t="s">
        <v>14</v>
      </c>
      <c r="D5" s="267"/>
      <c r="E5" s="267"/>
      <c r="F5" s="260"/>
      <c r="G5" s="260"/>
      <c r="H5" s="260"/>
      <c r="I5" s="119"/>
      <c r="J5" s="261"/>
      <c r="K5" s="261"/>
      <c r="L5" s="261"/>
      <c r="M5" s="262"/>
      <c r="N5" s="101"/>
      <c r="O5" s="101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54" ht="21.75" thickBot="1" x14ac:dyDescent="0.4">
      <c r="A6" s="120"/>
      <c r="B6" s="121"/>
      <c r="C6" s="268" t="s">
        <v>15</v>
      </c>
      <c r="D6" s="268"/>
      <c r="E6" s="268"/>
      <c r="F6" s="268"/>
      <c r="G6" s="268"/>
      <c r="H6" s="268"/>
      <c r="I6" s="121"/>
      <c r="J6" s="121"/>
      <c r="K6" s="122"/>
      <c r="L6" s="121"/>
      <c r="M6" s="123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54" ht="20.25" x14ac:dyDescent="0.3">
      <c r="A7" s="46"/>
      <c r="B7" s="47"/>
      <c r="C7" s="124"/>
      <c r="D7" s="125" t="str">
        <f>CONCATENATE([1]Actual!F1," de ",[1]Actual!D1)</f>
        <v>Enero de 2021</v>
      </c>
      <c r="E7" s="126"/>
      <c r="F7" s="125" t="str">
        <f>CONCATENATE([1]Actual!F1," de ",[1]Actual!C1)</f>
        <v>Enero de 2022</v>
      </c>
      <c r="G7" s="125"/>
      <c r="H7" s="47"/>
      <c r="I7" s="47"/>
      <c r="J7" s="127"/>
      <c r="K7" s="128" t="str">
        <f>D7</f>
        <v>Enero de 2021</v>
      </c>
      <c r="L7" s="126"/>
      <c r="M7" s="126" t="str">
        <f>F7</f>
        <v>Enero de 2022</v>
      </c>
      <c r="N7" s="49"/>
      <c r="O7" s="49"/>
      <c r="P7" s="49"/>
      <c r="Q7" s="49"/>
      <c r="R7" s="49"/>
      <c r="S7" s="49"/>
      <c r="T7" s="49"/>
      <c r="U7" s="4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54" ht="20.25" x14ac:dyDescent="0.3">
      <c r="A8" s="129">
        <v>1</v>
      </c>
      <c r="B8" s="130" t="s">
        <v>16</v>
      </c>
      <c r="C8" s="131"/>
      <c r="D8" s="131"/>
      <c r="E8" s="131"/>
      <c r="F8" s="56"/>
      <c r="G8" s="132"/>
      <c r="H8" s="130">
        <v>2</v>
      </c>
      <c r="I8" s="130" t="s">
        <v>17</v>
      </c>
      <c r="J8" s="133"/>
      <c r="K8" s="134"/>
      <c r="L8" s="133"/>
      <c r="M8" s="131"/>
      <c r="N8" s="77"/>
      <c r="O8" s="77"/>
      <c r="P8" s="77"/>
      <c r="Q8" s="77"/>
      <c r="R8" s="77"/>
      <c r="S8" s="77"/>
      <c r="T8" s="77"/>
      <c r="U8" s="77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54" ht="20.25" x14ac:dyDescent="0.3">
      <c r="A9" s="135"/>
      <c r="B9" s="130"/>
      <c r="C9" s="131"/>
      <c r="D9" s="131"/>
      <c r="E9" s="131"/>
      <c r="F9" s="56"/>
      <c r="G9" s="132"/>
      <c r="H9" s="130"/>
      <c r="I9" s="130"/>
      <c r="J9" s="133"/>
      <c r="K9" s="134"/>
      <c r="L9" s="133"/>
      <c r="M9" s="131"/>
      <c r="N9" s="77"/>
      <c r="O9" s="77"/>
      <c r="P9" s="77"/>
      <c r="Q9" s="77"/>
      <c r="R9" s="77"/>
      <c r="S9" s="77"/>
      <c r="T9" s="77"/>
      <c r="U9" s="77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54" ht="21" x14ac:dyDescent="0.35">
      <c r="A10" s="129"/>
      <c r="B10" s="130" t="s">
        <v>18</v>
      </c>
      <c r="C10" s="136"/>
      <c r="D10" s="137">
        <f>+D12+D21+D26</f>
        <v>1748422795</v>
      </c>
      <c r="E10" s="136"/>
      <c r="F10" s="137">
        <f>+F12+F21+F26</f>
        <v>1711790885</v>
      </c>
      <c r="G10" s="138"/>
      <c r="H10" s="130"/>
      <c r="I10" s="48"/>
      <c r="J10" s="130" t="s">
        <v>19</v>
      </c>
      <c r="K10" s="137">
        <f>+K12+K27+K31</f>
        <v>2567236104</v>
      </c>
      <c r="L10" s="133"/>
      <c r="M10" s="137">
        <f>+M12+M27+M31</f>
        <v>1828747346</v>
      </c>
      <c r="N10" s="78"/>
      <c r="O10" s="78"/>
      <c r="P10" s="78"/>
      <c r="Q10" s="78"/>
      <c r="R10" s="78"/>
      <c r="S10" s="78"/>
      <c r="T10" s="78"/>
      <c r="U10" s="7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54" ht="21" x14ac:dyDescent="0.35">
      <c r="A11" s="135"/>
      <c r="B11" s="130"/>
      <c r="C11" s="131"/>
      <c r="D11" s="131"/>
      <c r="E11" s="131"/>
      <c r="F11" s="56"/>
      <c r="G11" s="138"/>
      <c r="H11" s="130"/>
      <c r="I11" s="130"/>
      <c r="J11" s="133"/>
      <c r="K11" s="139"/>
      <c r="L11" s="133"/>
      <c r="M11" s="131"/>
      <c r="N11" s="79"/>
      <c r="O11" s="79"/>
      <c r="P11" s="79"/>
      <c r="Q11" s="79"/>
      <c r="R11" s="79"/>
      <c r="S11" s="79"/>
      <c r="T11" s="79"/>
      <c r="U11" s="7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</row>
    <row r="12" spans="1:254" ht="41.25" x14ac:dyDescent="0.35">
      <c r="A12" s="140">
        <v>11</v>
      </c>
      <c r="B12" s="141" t="s">
        <v>20</v>
      </c>
      <c r="C12" s="139"/>
      <c r="D12" s="139">
        <f>+D14+D16+D18</f>
        <v>1527651293</v>
      </c>
      <c r="E12" s="139"/>
      <c r="F12" s="142">
        <f>+F14+F16+F18</f>
        <v>1486411827</v>
      </c>
      <c r="G12" s="138"/>
      <c r="H12" s="143">
        <v>24</v>
      </c>
      <c r="I12" s="48"/>
      <c r="J12" s="143" t="s">
        <v>21</v>
      </c>
      <c r="K12" s="139">
        <f>+K14+K16+K18+K20+K22+K23+K25</f>
        <v>777309772</v>
      </c>
      <c r="L12" s="144"/>
      <c r="M12" s="139">
        <f>+M14+M16+M18+M20+M22+M23+M25</f>
        <v>59020428</v>
      </c>
      <c r="N12" s="49"/>
      <c r="O12" s="49"/>
      <c r="P12" s="49"/>
      <c r="Q12" s="49"/>
      <c r="R12" s="49"/>
      <c r="S12" s="49"/>
      <c r="T12" s="49"/>
      <c r="U12" s="4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</row>
    <row r="13" spans="1:254" ht="20.25" x14ac:dyDescent="0.3">
      <c r="A13" s="140"/>
      <c r="B13" s="140"/>
      <c r="C13" s="139"/>
      <c r="D13" s="139"/>
      <c r="E13" s="139"/>
      <c r="F13" s="56"/>
      <c r="G13" s="138"/>
      <c r="H13" s="56"/>
      <c r="I13" s="56"/>
      <c r="J13" s="145"/>
      <c r="K13" s="146"/>
      <c r="L13" s="145"/>
      <c r="M13" s="56"/>
      <c r="N13" s="49"/>
      <c r="O13" s="49"/>
      <c r="P13" s="49"/>
      <c r="Q13" s="49"/>
      <c r="R13" s="49"/>
      <c r="S13" s="49"/>
      <c r="T13" s="49"/>
      <c r="U13" s="4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</row>
    <row r="14" spans="1:254" ht="20.25" x14ac:dyDescent="0.3">
      <c r="A14" s="147">
        <v>1105</v>
      </c>
      <c r="B14" s="147" t="s">
        <v>22</v>
      </c>
      <c r="C14" s="148"/>
      <c r="D14" s="148">
        <f>IFERROR(VLOOKUP(A14,[1]Anter!$A$3:$C$500,3,0),0)</f>
        <v>0</v>
      </c>
      <c r="E14" s="148"/>
      <c r="F14" s="149">
        <f>IFERROR(VLOOKUP(A14,[1]Actual!$A$3:$C$500,3,0),0)</f>
        <v>0</v>
      </c>
      <c r="G14" s="138"/>
      <c r="H14" s="147">
        <v>2401</v>
      </c>
      <c r="I14" s="269" t="s">
        <v>23</v>
      </c>
      <c r="J14" s="269"/>
      <c r="K14" s="266">
        <f>IFERROR(VLOOKUP(H14,[1]Anter!$A$3:$C$500,3,0),0)*-1</f>
        <v>672420230</v>
      </c>
      <c r="L14" s="150"/>
      <c r="M14" s="272">
        <f>IFERROR(VLOOKUP(H14,[1]Actual!$A$3:$C$500,3,0),0)*-1</f>
        <v>3162525</v>
      </c>
      <c r="N14" s="49"/>
      <c r="O14" s="49"/>
      <c r="P14" s="49"/>
      <c r="Q14" s="49"/>
      <c r="R14" s="49"/>
      <c r="S14" s="49"/>
      <c r="T14" s="49"/>
      <c r="U14" s="4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spans="1:254" ht="20.25" x14ac:dyDescent="0.3">
      <c r="A15" s="147"/>
      <c r="B15" s="147"/>
      <c r="C15" s="148"/>
      <c r="D15" s="148"/>
      <c r="E15" s="148"/>
      <c r="F15" s="149"/>
      <c r="G15" s="138"/>
      <c r="H15" s="147"/>
      <c r="I15" s="269"/>
      <c r="J15" s="269"/>
      <c r="K15" s="266"/>
      <c r="L15" s="150"/>
      <c r="M15" s="272"/>
      <c r="N15" s="49"/>
      <c r="O15" s="49"/>
      <c r="P15" s="49"/>
      <c r="Q15" s="49"/>
      <c r="R15" s="49"/>
      <c r="S15" s="49"/>
      <c r="T15" s="49"/>
      <c r="U15" s="4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54" ht="40.5" x14ac:dyDescent="0.3">
      <c r="A16" s="151">
        <v>1110</v>
      </c>
      <c r="B16" s="152" t="s">
        <v>24</v>
      </c>
      <c r="C16" s="149"/>
      <c r="D16" s="149">
        <f>IFERROR(VLOOKUP(A16,[1]Anter!$A$3:$C$500,3,0),0)</f>
        <v>1047651293</v>
      </c>
      <c r="E16" s="149"/>
      <c r="F16" s="149">
        <f>IFERROR(VLOOKUP(A16,[1]Actual!$A$3:$C$500,3,0),0)</f>
        <v>1486411827</v>
      </c>
      <c r="G16" s="138"/>
      <c r="H16" s="151">
        <v>2407</v>
      </c>
      <c r="I16" s="258" t="s">
        <v>25</v>
      </c>
      <c r="J16" s="258"/>
      <c r="K16" s="266">
        <f>IFERROR(VLOOKUP(H16,[1]Anter!$A$3:$C$500,3,0),0)*-1</f>
        <v>11266045</v>
      </c>
      <c r="L16" s="150"/>
      <c r="M16" s="148">
        <f>IFERROR(VLOOKUP(H16,[1]Actual!$A$3:$C$500,3,0),0)*-1</f>
        <v>5066967</v>
      </c>
      <c r="N16" s="49"/>
      <c r="O16" s="49"/>
      <c r="P16" s="49"/>
      <c r="Q16" s="49"/>
      <c r="R16" s="49"/>
      <c r="S16" s="49"/>
      <c r="T16" s="49"/>
      <c r="U16" s="4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 ht="20.25" x14ac:dyDescent="0.3">
      <c r="A17" s="147"/>
      <c r="B17" s="147"/>
      <c r="C17" s="149"/>
      <c r="D17" s="149"/>
      <c r="E17" s="149"/>
      <c r="F17" s="56"/>
      <c r="G17" s="138"/>
      <c r="H17" s="151"/>
      <c r="I17" s="258"/>
      <c r="J17" s="258"/>
      <c r="K17" s="266"/>
      <c r="L17" s="150"/>
      <c r="M17" s="148"/>
      <c r="N17" s="49"/>
      <c r="O17" s="49"/>
      <c r="P17" s="49"/>
      <c r="Q17" s="49"/>
      <c r="R17" s="49"/>
      <c r="S17" s="49"/>
      <c r="T17" s="49"/>
      <c r="U17" s="49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ht="21" thickBot="1" x14ac:dyDescent="0.35">
      <c r="A18" s="147">
        <v>1133</v>
      </c>
      <c r="B18" s="147" t="s">
        <v>26</v>
      </c>
      <c r="C18" s="148"/>
      <c r="D18" s="62">
        <f>IFERROR(VLOOKUP(A18,[1]Anter!$A$3:$C$500,3,0),0)</f>
        <v>480000000</v>
      </c>
      <c r="E18" s="148"/>
      <c r="F18" s="153">
        <f>IFERROR(VLOOKUP(A18,[1]Actual!$A$3:$C$500,3,0),0)</f>
        <v>0</v>
      </c>
      <c r="G18" s="138"/>
      <c r="H18" s="147">
        <v>2424</v>
      </c>
      <c r="I18" s="264" t="s">
        <v>27</v>
      </c>
      <c r="J18" s="264"/>
      <c r="K18" s="154">
        <f>IFERROR(VLOOKUP(H18,[1]Anter!$A$3:$C$500,3,0),0)*-1</f>
        <v>0</v>
      </c>
      <c r="L18" s="155"/>
      <c r="M18" s="148">
        <f>IFERROR(VLOOKUP(H18,[1]Actual!$A$3:$C$500,3,0),0)*-1</f>
        <v>458000</v>
      </c>
      <c r="N18" s="80"/>
      <c r="O18" s="80"/>
      <c r="P18" s="80"/>
      <c r="Q18" s="80"/>
      <c r="R18" s="80"/>
      <c r="S18" s="80"/>
      <c r="T18" s="80"/>
      <c r="U18" s="80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ht="20.25" x14ac:dyDescent="0.3">
      <c r="A19" s="147"/>
      <c r="B19" s="147"/>
      <c r="C19" s="148"/>
      <c r="D19" s="148"/>
      <c r="E19" s="148"/>
      <c r="F19" s="56"/>
      <c r="G19" s="138"/>
      <c r="H19" s="55"/>
      <c r="I19" s="264"/>
      <c r="J19" s="264"/>
      <c r="K19" s="146"/>
      <c r="L19" s="156"/>
      <c r="M19" s="56"/>
      <c r="N19" s="80"/>
      <c r="O19" s="80"/>
      <c r="P19" s="80"/>
      <c r="Q19" s="80"/>
      <c r="R19" s="80"/>
      <c r="S19" s="80"/>
      <c r="T19" s="80"/>
      <c r="U19" s="80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ht="21" x14ac:dyDescent="0.35">
      <c r="A20" s="55"/>
      <c r="B20" s="56"/>
      <c r="C20" s="56"/>
      <c r="D20" s="56"/>
      <c r="E20" s="56"/>
      <c r="F20" s="56"/>
      <c r="G20" s="138"/>
      <c r="H20" s="55">
        <v>2436</v>
      </c>
      <c r="I20" s="265" t="s">
        <v>28</v>
      </c>
      <c r="J20" s="265"/>
      <c r="K20" s="266">
        <f>IFERROR(VLOOKUP(H20,[1]Anter!$A$3:$C$500,3,0),0)*-1</f>
        <v>92336812</v>
      </c>
      <c r="L20" s="150"/>
      <c r="M20" s="148">
        <f>IFERROR(VLOOKUP(H20,[1]Actual!$A$3:$C$500,3,0),0)*-1</f>
        <v>49233306</v>
      </c>
      <c r="N20" s="76"/>
      <c r="O20" s="76"/>
      <c r="P20" s="76"/>
      <c r="Q20" s="76"/>
      <c r="R20" s="76"/>
      <c r="S20" s="76"/>
      <c r="T20" s="76"/>
      <c r="U20" s="76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 ht="21" x14ac:dyDescent="0.35">
      <c r="A21" s="140">
        <v>13</v>
      </c>
      <c r="B21" s="140" t="s">
        <v>29</v>
      </c>
      <c r="C21" s="139"/>
      <c r="D21" s="139">
        <f>+D22+D23</f>
        <v>2904427</v>
      </c>
      <c r="E21" s="139"/>
      <c r="F21" s="142">
        <f>+F22+F23</f>
        <v>5190380</v>
      </c>
      <c r="G21" s="138"/>
      <c r="H21" s="48"/>
      <c r="I21" s="48"/>
      <c r="J21" s="157"/>
      <c r="K21" s="266"/>
      <c r="L21" s="150"/>
      <c r="M21" s="48"/>
      <c r="N21" s="76"/>
      <c r="O21" s="49"/>
      <c r="P21" s="49"/>
      <c r="Q21" s="49"/>
      <c r="R21" s="49"/>
      <c r="S21" s="49"/>
      <c r="T21" s="49"/>
      <c r="U21" s="49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 ht="40.5" x14ac:dyDescent="0.35">
      <c r="A22" s="151">
        <v>1311</v>
      </c>
      <c r="B22" s="158" t="s">
        <v>30</v>
      </c>
      <c r="C22" s="148"/>
      <c r="D22" s="148">
        <f>IFERROR(VLOOKUP(A22,[1]Anter!$A$3:$C$500,3,0),0)</f>
        <v>2886727</v>
      </c>
      <c r="E22" s="148"/>
      <c r="F22" s="149">
        <f>IFERROR(VLOOKUP(A22,[1]Actual!$A$3:$C$500,3,0),0)</f>
        <v>5000000</v>
      </c>
      <c r="G22" s="138"/>
      <c r="H22" s="151">
        <v>2440</v>
      </c>
      <c r="I22" s="273" t="s">
        <v>31</v>
      </c>
      <c r="J22" s="273"/>
      <c r="K22" s="159">
        <f>IFERROR(VLOOKUP(H22,[1]Anter!$A$3:$C$500,3,0),0)*-1</f>
        <v>588825</v>
      </c>
      <c r="L22" s="160"/>
      <c r="M22" s="161">
        <f>IFERROR(VLOOKUP(H22,[1]Actual!$A$3:$C$500,3,0),0)*-1</f>
        <v>0</v>
      </c>
      <c r="N22" s="53"/>
      <c r="O22" s="76"/>
      <c r="P22" s="76"/>
      <c r="Q22" s="76"/>
      <c r="R22" s="76"/>
      <c r="S22" s="76"/>
      <c r="T22" s="76"/>
      <c r="U22" s="76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</row>
    <row r="23" spans="1:254" ht="21.75" thickBot="1" x14ac:dyDescent="0.4">
      <c r="A23" s="151">
        <v>1384</v>
      </c>
      <c r="B23" s="158" t="s">
        <v>32</v>
      </c>
      <c r="C23" s="148"/>
      <c r="D23" s="62">
        <f>IFERROR(VLOOKUP(A23,[1]Anter!$A$3:$C$500,3,0),0)</f>
        <v>17700</v>
      </c>
      <c r="E23" s="148"/>
      <c r="F23" s="153">
        <f>IFERROR(VLOOKUP(A23,[1]Actual!$A$3:$C$500,3,0),0)</f>
        <v>190380</v>
      </c>
      <c r="G23" s="138"/>
      <c r="H23" s="151">
        <v>2445</v>
      </c>
      <c r="I23" s="273" t="s">
        <v>33</v>
      </c>
      <c r="J23" s="273"/>
      <c r="K23" s="162">
        <f>IFERROR(VLOOKUP(H23,[1]Anter!$A$3:$C$500,3,0),0)*-1</f>
        <v>664700</v>
      </c>
      <c r="L23" s="152"/>
      <c r="M23" s="163">
        <f>IFERROR(VLOOKUP(H23,[1]Actual!$A$3:$C$500,3,0),0)*-1</f>
        <v>642530</v>
      </c>
      <c r="N23" s="53"/>
      <c r="O23" s="76"/>
      <c r="P23" s="76"/>
      <c r="Q23" s="76"/>
      <c r="R23" s="76"/>
      <c r="S23" s="76"/>
      <c r="T23" s="76"/>
      <c r="U23" s="76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</row>
    <row r="24" spans="1:254" ht="21" x14ac:dyDescent="0.35">
      <c r="A24" s="147"/>
      <c r="B24" s="147"/>
      <c r="C24" s="148"/>
      <c r="D24" s="148"/>
      <c r="E24" s="148"/>
      <c r="F24" s="56"/>
      <c r="G24" s="138"/>
      <c r="H24" s="57"/>
      <c r="I24" s="57"/>
      <c r="J24" s="58"/>
      <c r="K24" s="59"/>
      <c r="L24" s="58"/>
      <c r="M24" s="57"/>
      <c r="N24" s="53"/>
      <c r="O24" s="76"/>
      <c r="P24" s="76"/>
      <c r="Q24" s="76"/>
      <c r="R24" s="76"/>
      <c r="S24" s="76"/>
      <c r="T24" s="76"/>
      <c r="U24" s="76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spans="1:254" ht="21" x14ac:dyDescent="0.35">
      <c r="A25" s="47"/>
      <c r="B25" s="47"/>
      <c r="C25" s="148"/>
      <c r="D25" s="148"/>
      <c r="E25" s="148"/>
      <c r="F25" s="56"/>
      <c r="G25" s="138"/>
      <c r="H25" s="151">
        <v>2490</v>
      </c>
      <c r="I25" s="258" t="s">
        <v>34</v>
      </c>
      <c r="J25" s="258"/>
      <c r="K25" s="164">
        <f>IFERROR(VLOOKUP(H25,[1]Anter!$A$3:$C$500,3,0),0)*-1</f>
        <v>33160</v>
      </c>
      <c r="L25" s="165"/>
      <c r="M25" s="165">
        <f>IFERROR(VLOOKUP(H25,[1]Actual!$A$3:$C$500,3,0),0)*-1</f>
        <v>457100</v>
      </c>
      <c r="N25" s="53"/>
      <c r="O25" s="76"/>
      <c r="P25" s="76"/>
      <c r="Q25" s="76"/>
      <c r="R25" s="76"/>
      <c r="S25" s="76"/>
      <c r="T25" s="76"/>
      <c r="U25" s="76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pans="1:254" ht="21" x14ac:dyDescent="0.35">
      <c r="A26" s="140">
        <v>15</v>
      </c>
      <c r="B26" s="140" t="s">
        <v>35</v>
      </c>
      <c r="C26" s="139"/>
      <c r="D26" s="139">
        <f>+D28+D29</f>
        <v>217867075</v>
      </c>
      <c r="E26" s="139"/>
      <c r="F26" s="142">
        <f>+F28+F29</f>
        <v>220188678</v>
      </c>
      <c r="G26" s="138"/>
      <c r="H26" s="48"/>
      <c r="I26" s="48"/>
      <c r="J26" s="157"/>
      <c r="K26" s="166"/>
      <c r="L26" s="157"/>
      <c r="M26" s="48"/>
      <c r="N26" s="76"/>
      <c r="O26" s="76"/>
      <c r="P26" s="76"/>
      <c r="Q26" s="76"/>
      <c r="R26" s="76"/>
      <c r="S26" s="76"/>
      <c r="T26" s="76"/>
      <c r="U26" s="76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pans="1:254" ht="21" x14ac:dyDescent="0.35">
      <c r="A27" s="140"/>
      <c r="B27" s="140"/>
      <c r="C27" s="139"/>
      <c r="D27" s="139"/>
      <c r="E27" s="139"/>
      <c r="F27" s="56"/>
      <c r="G27" s="138"/>
      <c r="H27" s="143">
        <v>25</v>
      </c>
      <c r="I27" s="167" t="s">
        <v>36</v>
      </c>
      <c r="J27" s="167"/>
      <c r="K27" s="139">
        <f>+K29</f>
        <v>612028974</v>
      </c>
      <c r="L27" s="167"/>
      <c r="M27" s="139">
        <f>+M29</f>
        <v>797071959</v>
      </c>
      <c r="N27" s="76"/>
      <c r="O27" s="76"/>
      <c r="P27" s="76"/>
      <c r="Q27" s="76"/>
      <c r="R27" s="76"/>
      <c r="S27" s="76"/>
      <c r="T27" s="76"/>
      <c r="U27" s="76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pans="1:254" ht="21" x14ac:dyDescent="0.35">
      <c r="A28" s="147">
        <v>1510</v>
      </c>
      <c r="B28" s="147" t="s">
        <v>37</v>
      </c>
      <c r="C28" s="148"/>
      <c r="D28" s="148">
        <f>IFERROR(VLOOKUP(A28,[1]Anter!$A$3:$C$500,3,0),0)</f>
        <v>217867075</v>
      </c>
      <c r="E28" s="148"/>
      <c r="F28" s="149">
        <f>IFERROR(VLOOKUP(A28,[1]Actual!$A$3:$C$500,3,0),0)</f>
        <v>220188678</v>
      </c>
      <c r="G28" s="138"/>
      <c r="H28" s="147"/>
      <c r="I28" s="147"/>
      <c r="J28" s="127"/>
      <c r="K28" s="168"/>
      <c r="L28" s="127"/>
      <c r="M28" s="139"/>
      <c r="N28" s="76"/>
      <c r="O28" s="76"/>
      <c r="P28" s="76"/>
      <c r="Q28" s="76"/>
      <c r="R28" s="76"/>
      <c r="S28" s="76"/>
      <c r="T28" s="76"/>
      <c r="U28" s="76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pans="1:254" ht="21.75" thickBot="1" x14ac:dyDescent="0.4">
      <c r="A29" s="147">
        <v>1520</v>
      </c>
      <c r="B29" s="147" t="s">
        <v>38</v>
      </c>
      <c r="C29" s="148"/>
      <c r="D29" s="62">
        <f>IFERROR(VLOOKUP(A29,[1]Anter!$A$3:$C$500,3,0),0)</f>
        <v>0</v>
      </c>
      <c r="E29" s="148"/>
      <c r="F29" s="153">
        <f>IFERROR(VLOOKUP(A29,[1]Actual!$A$3:$C$500,3,0),0)</f>
        <v>0</v>
      </c>
      <c r="G29" s="138"/>
      <c r="H29" s="147">
        <v>2511</v>
      </c>
      <c r="I29" s="258" t="s">
        <v>39</v>
      </c>
      <c r="J29" s="258"/>
      <c r="K29" s="163">
        <f>IFERROR(VLOOKUP(H29,[1]Anter!$A$3:$C$500,3,0),0)*-1</f>
        <v>612028974</v>
      </c>
      <c r="L29" s="152"/>
      <c r="M29" s="163">
        <f>IFERROR(VLOOKUP(H29,[1]Actual!$A$3:$C$500,3,0),0)*-1</f>
        <v>797071959</v>
      </c>
      <c r="N29" s="76"/>
      <c r="O29" s="76"/>
      <c r="P29" s="76"/>
      <c r="Q29" s="76"/>
      <c r="R29" s="76"/>
      <c r="S29" s="76"/>
      <c r="T29" s="76"/>
      <c r="U29" s="76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pans="1:254" ht="21" x14ac:dyDescent="0.35">
      <c r="A30" s="147"/>
      <c r="B30" s="147"/>
      <c r="C30" s="148"/>
      <c r="D30" s="148"/>
      <c r="E30" s="148"/>
      <c r="F30" s="56"/>
      <c r="G30" s="138"/>
      <c r="H30" s="147"/>
      <c r="I30" s="152"/>
      <c r="J30" s="152"/>
      <c r="K30" s="162"/>
      <c r="L30" s="152"/>
      <c r="M30" s="163"/>
      <c r="N30" s="76"/>
      <c r="O30" s="49"/>
      <c r="P30" s="49"/>
      <c r="Q30" s="49"/>
      <c r="R30" s="49"/>
      <c r="S30" s="49"/>
      <c r="T30" s="49"/>
      <c r="U30" s="49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pans="1:254" ht="20.25" x14ac:dyDescent="0.3">
      <c r="A31" s="147"/>
      <c r="B31" s="130"/>
      <c r="C31" s="148"/>
      <c r="D31" s="148"/>
      <c r="E31" s="148"/>
      <c r="F31" s="149"/>
      <c r="G31" s="143"/>
      <c r="H31" s="140">
        <v>29</v>
      </c>
      <c r="I31" s="140" t="s">
        <v>40</v>
      </c>
      <c r="J31" s="169"/>
      <c r="K31" s="139">
        <f>+K33+K35</f>
        <v>1177897358</v>
      </c>
      <c r="L31" s="169"/>
      <c r="M31" s="139">
        <f>+M33+M35+M32</f>
        <v>972654959</v>
      </c>
      <c r="N31" s="49"/>
      <c r="O31" s="49"/>
      <c r="P31" s="49"/>
      <c r="Q31" s="49"/>
      <c r="R31" s="49"/>
      <c r="S31" s="49"/>
      <c r="T31" s="49"/>
      <c r="U31" s="4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pans="1:254" ht="21" x14ac:dyDescent="0.35">
      <c r="A32" s="147"/>
      <c r="B32" s="130" t="s">
        <v>41</v>
      </c>
      <c r="C32" s="148"/>
      <c r="D32" s="137">
        <f>+D33+D52+D49</f>
        <v>205926516254</v>
      </c>
      <c r="E32" s="170"/>
      <c r="F32" s="137">
        <f>+F33+F52+F49</f>
        <v>205460429296</v>
      </c>
      <c r="G32" s="138"/>
      <c r="H32" s="147">
        <v>2901</v>
      </c>
      <c r="I32" s="258" t="s">
        <v>831</v>
      </c>
      <c r="J32" s="258"/>
      <c r="K32" s="168" t="s">
        <v>855</v>
      </c>
      <c r="L32" s="127"/>
      <c r="M32" s="163">
        <f>IFERROR(VLOOKUP(H32,[1]Actual!$A$3:$C$500,3,0),0)*-1</f>
        <v>2481600</v>
      </c>
      <c r="N32" s="49"/>
      <c r="O32" s="76"/>
      <c r="P32" s="76"/>
      <c r="Q32" s="76"/>
      <c r="R32" s="76"/>
      <c r="S32" s="76"/>
      <c r="T32" s="76"/>
      <c r="U32" s="76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pans="1:254" ht="41.25" x14ac:dyDescent="0.35">
      <c r="A33" s="140">
        <v>16</v>
      </c>
      <c r="B33" s="141" t="s">
        <v>42</v>
      </c>
      <c r="C33" s="148"/>
      <c r="D33" s="142">
        <f>SUM(D35:D47)</f>
        <v>28063046849</v>
      </c>
      <c r="E33" s="148"/>
      <c r="F33" s="142">
        <f>SUM(F35:F47)</f>
        <v>27881975006</v>
      </c>
      <c r="G33" s="138"/>
      <c r="H33" s="147">
        <v>2902</v>
      </c>
      <c r="I33" s="258" t="s">
        <v>43</v>
      </c>
      <c r="J33" s="258"/>
      <c r="K33" s="148">
        <f>IFERROR(VLOOKUP(H33,[1]Anter!$A$3:$C$500,3,0),0)*-1</f>
        <v>1177897358</v>
      </c>
      <c r="L33" s="171"/>
      <c r="M33" s="163">
        <f>IFERROR(VLOOKUP(H33,[1]Actual!$A$3:$C$500,3,0),0)*-1</f>
        <v>970173359</v>
      </c>
      <c r="N33" s="49"/>
      <c r="O33" s="76"/>
      <c r="P33" s="76"/>
      <c r="Q33" s="76"/>
      <c r="R33" s="76"/>
      <c r="S33" s="76"/>
      <c r="T33" s="76"/>
      <c r="U33" s="76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pans="1:254" ht="21" x14ac:dyDescent="0.35">
      <c r="A34" s="147"/>
      <c r="B34" s="147"/>
      <c r="C34" s="148"/>
      <c r="D34" s="148"/>
      <c r="E34" s="148"/>
      <c r="F34" s="56"/>
      <c r="G34" s="138"/>
      <c r="H34" s="147"/>
      <c r="I34" s="56"/>
      <c r="J34" s="145"/>
      <c r="K34" s="146"/>
      <c r="L34" s="145"/>
      <c r="M34" s="163"/>
      <c r="N34" s="76"/>
      <c r="O34" s="76"/>
      <c r="P34" s="76"/>
      <c r="Q34" s="76"/>
      <c r="R34" s="76"/>
      <c r="S34" s="76"/>
      <c r="T34" s="76"/>
      <c r="U34" s="76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 ht="21" x14ac:dyDescent="0.35">
      <c r="A35" s="147">
        <v>1605</v>
      </c>
      <c r="B35" s="152" t="s">
        <v>44</v>
      </c>
      <c r="C35" s="148"/>
      <c r="D35" s="148">
        <f>IFERROR(VLOOKUP(A35,[1]Anter!$A$3:$C$500,3,0),0)</f>
        <v>5954040000</v>
      </c>
      <c r="E35" s="148"/>
      <c r="F35" s="149">
        <f>IFERROR(VLOOKUP(A35,[1]Actual!$A$3:$C$500,3,0),0)</f>
        <v>5954040000</v>
      </c>
      <c r="G35" s="138"/>
      <c r="H35" s="147">
        <v>2903</v>
      </c>
      <c r="I35" s="147" t="s">
        <v>45</v>
      </c>
      <c r="J35" s="172"/>
      <c r="K35" s="60">
        <f>IFERROR(VLOOKUP(H35,[1]Anter!$A$3:$C$500,3,0),0)*-1</f>
        <v>0</v>
      </c>
      <c r="L35" s="127"/>
      <c r="M35" s="173">
        <f>IFERROR(VLOOKUP(H35,[1]Actual!$A$3:$C$500,3,0),0)*-1</f>
        <v>0</v>
      </c>
      <c r="N35" s="76"/>
      <c r="O35" s="76"/>
      <c r="P35" s="76"/>
      <c r="Q35" s="76"/>
      <c r="R35" s="76"/>
      <c r="S35" s="76"/>
      <c r="T35" s="76"/>
      <c r="U35" s="76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 ht="21" x14ac:dyDescent="0.35">
      <c r="A36" s="147">
        <v>1615</v>
      </c>
      <c r="B36" s="147" t="s">
        <v>46</v>
      </c>
      <c r="C36" s="148"/>
      <c r="D36" s="148">
        <f>IFERROR(VLOOKUP(A36,[1]Anter!$A$3:$C$500,3,0),0)</f>
        <v>1064234106</v>
      </c>
      <c r="E36" s="148"/>
      <c r="F36" s="149">
        <f>IFERROR(VLOOKUP(A36,[1]Actual!$A$3:$C$500,3,0),0)</f>
        <v>1207226401</v>
      </c>
      <c r="G36" s="138"/>
      <c r="H36" s="48"/>
      <c r="I36" s="48"/>
      <c r="J36" s="157"/>
      <c r="K36" s="166"/>
      <c r="L36" s="157"/>
      <c r="M36" s="48"/>
      <c r="N36" s="81"/>
      <c r="O36" s="76"/>
      <c r="P36" s="76"/>
      <c r="Q36" s="76"/>
      <c r="R36" s="76"/>
      <c r="S36" s="76"/>
      <c r="T36" s="76"/>
      <c r="U36" s="76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 ht="21" x14ac:dyDescent="0.35">
      <c r="A37" s="147">
        <v>1635</v>
      </c>
      <c r="B37" s="147" t="s">
        <v>47</v>
      </c>
      <c r="C37" s="148"/>
      <c r="D37" s="148">
        <f>IFERROR(VLOOKUP(A37,[1]Anter!$A$3:$C$500,3,0),0)</f>
        <v>252462027</v>
      </c>
      <c r="E37" s="148"/>
      <c r="F37" s="149">
        <f>IFERROR(VLOOKUP(A37,[1]Actual!$A$3:$C$500,3,0),0)</f>
        <v>122313720</v>
      </c>
      <c r="G37" s="138"/>
      <c r="H37" s="48"/>
      <c r="I37" s="130" t="s">
        <v>48</v>
      </c>
      <c r="J37" s="157"/>
      <c r="K37" s="170">
        <f>+K40+K43</f>
        <v>455767388</v>
      </c>
      <c r="L37" s="157"/>
      <c r="M37" s="170">
        <f>+M40+M43</f>
        <v>255686036</v>
      </c>
      <c r="N37" s="76"/>
      <c r="O37" s="76"/>
      <c r="P37" s="76"/>
      <c r="Q37" s="76"/>
      <c r="R37" s="76"/>
      <c r="S37" s="76"/>
      <c r="T37" s="76"/>
      <c r="U37" s="76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</row>
    <row r="38" spans="1:254" ht="21" x14ac:dyDescent="0.35">
      <c r="A38" s="147">
        <v>1640</v>
      </c>
      <c r="B38" s="147" t="s">
        <v>49</v>
      </c>
      <c r="C38" s="148"/>
      <c r="D38" s="148">
        <f>IFERROR(VLOOKUP(A38,[1]Anter!$A$3:$C$500,3,0),0)</f>
        <v>18548450340</v>
      </c>
      <c r="E38" s="148"/>
      <c r="F38" s="149">
        <f>IFERROR(VLOOKUP(A38,[1]Actual!$A$3:$C$500,3,0),0)</f>
        <v>18548450340</v>
      </c>
      <c r="G38" s="138"/>
      <c r="H38" s="48"/>
      <c r="I38" s="48"/>
      <c r="J38" s="157"/>
      <c r="K38" s="166"/>
      <c r="L38" s="157"/>
      <c r="M38" s="48"/>
      <c r="N38" s="76"/>
      <c r="O38" s="49"/>
      <c r="P38" s="49"/>
      <c r="Q38" s="49"/>
      <c r="R38" s="49"/>
      <c r="S38" s="49"/>
      <c r="T38" s="49"/>
      <c r="U38" s="49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</row>
    <row r="39" spans="1:254" ht="21" x14ac:dyDescent="0.35">
      <c r="A39" s="147"/>
      <c r="B39" s="147"/>
      <c r="C39" s="148"/>
      <c r="D39" s="148"/>
      <c r="E39" s="148"/>
      <c r="F39" s="149"/>
      <c r="G39" s="138"/>
      <c r="H39" s="48"/>
      <c r="I39" s="48"/>
      <c r="J39" s="157"/>
      <c r="K39" s="166"/>
      <c r="L39" s="157"/>
      <c r="M39" s="48"/>
      <c r="N39" s="76"/>
      <c r="O39" s="49"/>
      <c r="P39" s="49"/>
      <c r="Q39" s="49"/>
      <c r="R39" s="49"/>
      <c r="S39" s="49"/>
      <c r="T39" s="49"/>
      <c r="U39" s="49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</row>
    <row r="40" spans="1:254" ht="21" x14ac:dyDescent="0.35">
      <c r="A40" s="147">
        <v>1655</v>
      </c>
      <c r="B40" s="147" t="s">
        <v>50</v>
      </c>
      <c r="C40" s="148"/>
      <c r="D40" s="148">
        <f>IFERROR(VLOOKUP(A40,[1]Anter!$A$3:$C$500,3,0),0)</f>
        <v>75806791</v>
      </c>
      <c r="E40" s="148"/>
      <c r="F40" s="149">
        <f>IFERROR(VLOOKUP(A40,[1]Actual!$A$3:$C$500,3,0),0)</f>
        <v>75806791</v>
      </c>
      <c r="G40" s="138"/>
      <c r="H40" s="143">
        <v>25</v>
      </c>
      <c r="I40" s="259" t="s">
        <v>36</v>
      </c>
      <c r="J40" s="259"/>
      <c r="K40" s="139">
        <f>+K42</f>
        <v>82972330</v>
      </c>
      <c r="L40" s="167"/>
      <c r="M40" s="139">
        <f>+M42</f>
        <v>96413335</v>
      </c>
      <c r="N40" s="76"/>
      <c r="O40" s="49"/>
      <c r="P40" s="49"/>
      <c r="Q40" s="49"/>
      <c r="R40" s="49"/>
      <c r="S40" s="49"/>
      <c r="T40" s="49"/>
      <c r="U40" s="49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</row>
    <row r="41" spans="1:254" ht="21" x14ac:dyDescent="0.35">
      <c r="A41" s="147">
        <v>1660</v>
      </c>
      <c r="B41" s="147" t="s">
        <v>51</v>
      </c>
      <c r="C41" s="148"/>
      <c r="D41" s="148">
        <f>IFERROR(VLOOKUP(A41,[1]Anter!$A$3:$C$500,3,0),0)</f>
        <v>5116350</v>
      </c>
      <c r="E41" s="148"/>
      <c r="F41" s="149">
        <f>IFERROR(VLOOKUP(A41,[1]Actual!$A$3:$C$500,3,0),0)</f>
        <v>5116350</v>
      </c>
      <c r="G41" s="138"/>
      <c r="H41" s="147"/>
      <c r="I41" s="147"/>
      <c r="J41" s="127"/>
      <c r="K41" s="168"/>
      <c r="L41" s="127"/>
      <c r="M41" s="148"/>
      <c r="N41" s="76"/>
      <c r="O41" s="49"/>
      <c r="P41" s="49"/>
      <c r="Q41" s="49"/>
      <c r="R41" s="49"/>
      <c r="S41" s="49"/>
      <c r="T41" s="49"/>
      <c r="U41" s="49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</row>
    <row r="42" spans="1:254" ht="41.25" x14ac:dyDescent="0.35">
      <c r="A42" s="147">
        <v>1665</v>
      </c>
      <c r="B42" s="152" t="s">
        <v>52</v>
      </c>
      <c r="C42" s="148"/>
      <c r="D42" s="148">
        <f>IFERROR(VLOOKUP(A42,[1]Anter!$A$3:$C$500,3,0),0)</f>
        <v>112043794</v>
      </c>
      <c r="E42" s="148"/>
      <c r="F42" s="149">
        <f>IFERROR(VLOOKUP(A42,[1]Actual!$A$3:$C$500,3,0),0)</f>
        <v>116625294</v>
      </c>
      <c r="G42" s="138"/>
      <c r="H42" s="151">
        <v>2512</v>
      </c>
      <c r="I42" s="48"/>
      <c r="J42" s="174" t="s">
        <v>53</v>
      </c>
      <c r="K42" s="173">
        <f>IFERROR(VLOOKUP(H42,[1]Anter!$A$3:$C$500,3,0),0)*-1</f>
        <v>82972330</v>
      </c>
      <c r="L42" s="174"/>
      <c r="M42" s="173">
        <f>IFERROR(VLOOKUP(H42,[1]Actual!$A$3:$C$500,3,0),0)*-1</f>
        <v>96413335</v>
      </c>
      <c r="N42" s="76"/>
      <c r="O42" s="49"/>
      <c r="P42" s="49"/>
      <c r="Q42" s="49"/>
      <c r="R42" s="49"/>
      <c r="S42" s="49"/>
      <c r="T42" s="49"/>
      <c r="U42" s="49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</row>
    <row r="43" spans="1:254" ht="41.25" x14ac:dyDescent="0.35">
      <c r="A43" s="147">
        <v>1670</v>
      </c>
      <c r="B43" s="152" t="s">
        <v>54</v>
      </c>
      <c r="C43" s="148"/>
      <c r="D43" s="148">
        <f>IFERROR(VLOOKUP(A43,[1]Anter!$A$3:$C$500,3,0),0)</f>
        <v>640493938</v>
      </c>
      <c r="E43" s="148"/>
      <c r="F43" s="149">
        <f>IFERROR(VLOOKUP(A43,[1]Actual!$A$3:$C$500,3,0),0)</f>
        <v>898571489</v>
      </c>
      <c r="G43" s="138"/>
      <c r="H43" s="143">
        <v>27</v>
      </c>
      <c r="I43" s="259" t="s">
        <v>55</v>
      </c>
      <c r="J43" s="259"/>
      <c r="K43" s="139">
        <f>+K45</f>
        <v>372795058</v>
      </c>
      <c r="L43" s="167"/>
      <c r="M43" s="139">
        <f>+M45</f>
        <v>159272701</v>
      </c>
      <c r="N43" s="76"/>
      <c r="O43" s="49"/>
      <c r="P43" s="49"/>
      <c r="Q43" s="49"/>
      <c r="R43" s="49"/>
      <c r="S43" s="49"/>
      <c r="T43" s="49"/>
      <c r="U43" s="49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</row>
    <row r="44" spans="1:254" ht="41.25" x14ac:dyDescent="0.35">
      <c r="A44" s="147">
        <v>1675</v>
      </c>
      <c r="B44" s="152" t="s">
        <v>56</v>
      </c>
      <c r="C44" s="148"/>
      <c r="D44" s="148">
        <f>IFERROR(VLOOKUP(A44,[1]Anter!$A$3:$C$500,3,0),0)</f>
        <v>0</v>
      </c>
      <c r="E44" s="148"/>
      <c r="F44" s="149">
        <f>IFERROR(VLOOKUP(A44,[1]Actual!$A$3:$C$500,3,0),0)</f>
        <v>0</v>
      </c>
      <c r="G44" s="138"/>
      <c r="H44" s="147"/>
      <c r="I44" s="174"/>
      <c r="J44" s="174"/>
      <c r="K44" s="162"/>
      <c r="L44" s="174"/>
      <c r="M44" s="148"/>
      <c r="N44" s="76"/>
      <c r="O44" s="80"/>
      <c r="P44" s="80"/>
      <c r="Q44" s="80"/>
      <c r="R44" s="80"/>
      <c r="S44" s="80"/>
      <c r="T44" s="80"/>
      <c r="U44" s="80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</row>
    <row r="45" spans="1:254" ht="21" x14ac:dyDescent="0.35">
      <c r="A45" s="147">
        <v>1680</v>
      </c>
      <c r="B45" s="152" t="s">
        <v>57</v>
      </c>
      <c r="C45" s="148"/>
      <c r="D45" s="148">
        <f>IFERROR(VLOOKUP(A45,[1]Anter!$A$3:$C$500,3,0),0)</f>
        <v>2173576</v>
      </c>
      <c r="E45" s="148"/>
      <c r="F45" s="149">
        <f>IFERROR(VLOOKUP(A45,[1]Actual!$A$3:$C$500,3,0),0)</f>
        <v>2173576</v>
      </c>
      <c r="G45" s="138"/>
      <c r="H45" s="151">
        <v>2701</v>
      </c>
      <c r="I45" s="175" t="s">
        <v>58</v>
      </c>
      <c r="J45" s="175"/>
      <c r="K45" s="173">
        <f>IFERROR(VLOOKUP(H45,[1]Anter!$A$3:$C$500,3,0),0)*-1</f>
        <v>372795058</v>
      </c>
      <c r="L45" s="141"/>
      <c r="M45" s="173">
        <f>IFERROR(VLOOKUP(H45,[1]Actual!$A$3:$C$500,3,0),0)*-1</f>
        <v>159272701</v>
      </c>
      <c r="N45" s="76"/>
      <c r="O45" s="80"/>
      <c r="P45" s="80"/>
      <c r="Q45" s="80"/>
      <c r="R45" s="80"/>
      <c r="S45" s="80"/>
      <c r="T45" s="80"/>
      <c r="U45" s="80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</row>
    <row r="46" spans="1:254" ht="21" x14ac:dyDescent="0.35">
      <c r="A46" s="147">
        <v>1681</v>
      </c>
      <c r="B46" s="147" t="s">
        <v>59</v>
      </c>
      <c r="C46" s="148"/>
      <c r="D46" s="148">
        <f>IFERROR(VLOOKUP(A46,[1]Anter!$A$3:$C$500,3,0),0)</f>
        <v>2443405623</v>
      </c>
      <c r="E46" s="148"/>
      <c r="F46" s="149">
        <f>IFERROR(VLOOKUP(A46,[1]Actual!$A$3:$C$500,3,0),0)</f>
        <v>2443405623</v>
      </c>
      <c r="G46" s="138"/>
      <c r="H46" s="130" t="s">
        <v>60</v>
      </c>
      <c r="I46" s="48"/>
      <c r="J46" s="157"/>
      <c r="K46" s="137">
        <f>+K10+K37</f>
        <v>3023003492</v>
      </c>
      <c r="L46" s="157"/>
      <c r="M46" s="137">
        <f>+M10+M37</f>
        <v>2084433382</v>
      </c>
      <c r="N46" s="80"/>
      <c r="O46" s="80"/>
      <c r="P46" s="80"/>
      <c r="Q46" s="80"/>
      <c r="R46" s="80"/>
      <c r="S46" s="80"/>
      <c r="T46" s="80"/>
      <c r="U46" s="80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</row>
    <row r="47" spans="1:254" ht="41.25" thickBot="1" x14ac:dyDescent="0.4">
      <c r="A47" s="147">
        <v>1685</v>
      </c>
      <c r="B47" s="158" t="s">
        <v>61</v>
      </c>
      <c r="C47" s="148"/>
      <c r="D47" s="62">
        <f>IFERROR(VLOOKUP(A47,[1]Anter!$A$3:$C$500,3,0),0)</f>
        <v>-1035179696</v>
      </c>
      <c r="E47" s="148"/>
      <c r="F47" s="153">
        <f>IFERROR(VLOOKUP(A47,[1]Actual!$A$3:$C$500,3,0),0)</f>
        <v>-1491754578</v>
      </c>
      <c r="G47" s="138"/>
      <c r="H47" s="48"/>
      <c r="I47" s="48"/>
      <c r="J47" s="157"/>
      <c r="K47" s="166"/>
      <c r="L47" s="157"/>
      <c r="M47" s="170"/>
      <c r="N47" s="76"/>
      <c r="O47" s="76"/>
      <c r="P47" s="76"/>
      <c r="Q47" s="76"/>
      <c r="R47" s="76"/>
      <c r="S47" s="76"/>
      <c r="T47" s="76"/>
      <c r="U47" s="76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</row>
    <row r="48" spans="1:254" ht="21" x14ac:dyDescent="0.35">
      <c r="A48" s="147"/>
      <c r="B48" s="147"/>
      <c r="C48" s="148"/>
      <c r="D48" s="148"/>
      <c r="E48" s="148"/>
      <c r="F48" s="149"/>
      <c r="G48" s="138"/>
      <c r="H48" s="176">
        <v>3</v>
      </c>
      <c r="I48" s="176" t="s">
        <v>62</v>
      </c>
      <c r="J48" s="177"/>
      <c r="K48" s="178"/>
      <c r="L48" s="177"/>
      <c r="M48" s="179"/>
      <c r="N48" s="76"/>
      <c r="O48" s="76"/>
      <c r="P48" s="76"/>
      <c r="Q48" s="76"/>
      <c r="R48" s="76"/>
      <c r="S48" s="76"/>
      <c r="T48" s="76"/>
      <c r="U48" s="76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</row>
    <row r="49" spans="1:254" ht="40.5" x14ac:dyDescent="0.35">
      <c r="A49" s="180">
        <v>17</v>
      </c>
      <c r="B49" s="181" t="s">
        <v>63</v>
      </c>
      <c r="C49" s="56"/>
      <c r="D49" s="182">
        <f>D50</f>
        <v>34788709318</v>
      </c>
      <c r="E49" s="149"/>
      <c r="F49" s="182">
        <f>F50</f>
        <v>44604293091</v>
      </c>
      <c r="G49" s="183"/>
      <c r="H49" s="103"/>
      <c r="I49" s="103"/>
      <c r="J49" s="104"/>
      <c r="K49" s="105"/>
      <c r="L49" s="104"/>
      <c r="M49" s="103"/>
      <c r="N49" s="76"/>
      <c r="O49" s="76"/>
      <c r="P49" s="76"/>
      <c r="Q49" s="76"/>
      <c r="R49" s="76"/>
      <c r="S49" s="76"/>
      <c r="T49" s="76"/>
      <c r="U49" s="76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</row>
    <row r="50" spans="1:254" ht="54" x14ac:dyDescent="0.35">
      <c r="A50" s="102">
        <v>1705</v>
      </c>
      <c r="B50" s="107" t="s">
        <v>64</v>
      </c>
      <c r="C50" s="184"/>
      <c r="D50" s="185">
        <f>IFERROR(VLOOKUP(A50,[1]Anter!$A$3:$C$500,3,0),0)</f>
        <v>34788709318</v>
      </c>
      <c r="E50" s="185"/>
      <c r="F50" s="185">
        <f>IFERROR(VLOOKUP(A50,[1]Actual!$A$3:$C$500,3,0),0)</f>
        <v>44604293091</v>
      </c>
      <c r="G50" s="138"/>
      <c r="H50" s="176">
        <v>31</v>
      </c>
      <c r="I50" s="186" t="s">
        <v>65</v>
      </c>
      <c r="J50" s="186"/>
      <c r="K50" s="178"/>
      <c r="L50" s="186"/>
      <c r="M50" s="48"/>
      <c r="N50" s="106"/>
      <c r="O50" s="106"/>
      <c r="P50" s="106"/>
      <c r="Q50" s="106"/>
      <c r="R50" s="106"/>
      <c r="S50" s="106"/>
      <c r="T50" s="106"/>
      <c r="U50" s="106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</row>
    <row r="51" spans="1:254" ht="21" x14ac:dyDescent="0.35">
      <c r="A51" s="55"/>
      <c r="B51" s="56"/>
      <c r="C51" s="56"/>
      <c r="D51" s="56"/>
      <c r="E51" s="56"/>
      <c r="F51" s="56"/>
      <c r="G51" s="138"/>
      <c r="H51" s="147"/>
      <c r="I51" s="147"/>
      <c r="J51" s="127"/>
      <c r="K51" s="168"/>
      <c r="L51" s="127"/>
      <c r="M51" s="148"/>
      <c r="N51" s="76"/>
      <c r="O51" s="76"/>
      <c r="P51" s="76"/>
      <c r="Q51" s="76"/>
      <c r="R51" s="76"/>
      <c r="S51" s="76"/>
      <c r="T51" s="76"/>
      <c r="U51" s="76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</row>
    <row r="52" spans="1:254" ht="21" x14ac:dyDescent="0.35">
      <c r="A52" s="140">
        <v>19</v>
      </c>
      <c r="B52" s="140" t="s">
        <v>66</v>
      </c>
      <c r="C52" s="139"/>
      <c r="D52" s="142">
        <f>+D54+D55+D56+D57+D58</f>
        <v>143074760087</v>
      </c>
      <c r="E52" s="139"/>
      <c r="F52" s="142">
        <f>+F54+F55+F56+F57+F58</f>
        <v>132974161199</v>
      </c>
      <c r="G52" s="138"/>
      <c r="H52" s="147">
        <v>3105</v>
      </c>
      <c r="I52" s="140"/>
      <c r="J52" s="175" t="s">
        <v>67</v>
      </c>
      <c r="K52" s="148">
        <f>IFERROR(VLOOKUP(H52,[1]Anter!$A$3:$C$500,3,0),0)*-1</f>
        <v>7013250380</v>
      </c>
      <c r="L52" s="175"/>
      <c r="M52" s="148">
        <f>IFERROR(VLOOKUP(H52,[1]Actual!$A$3:$C$500,3,0),0)*-1</f>
        <v>7013250380</v>
      </c>
      <c r="N52" s="76"/>
      <c r="O52" s="76"/>
      <c r="P52" s="76"/>
      <c r="Q52" s="76"/>
      <c r="R52" s="76"/>
      <c r="S52" s="76"/>
      <c r="T52" s="76"/>
      <c r="U52" s="76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</row>
    <row r="53" spans="1:254" ht="21" x14ac:dyDescent="0.35">
      <c r="A53" s="140"/>
      <c r="B53" s="140"/>
      <c r="C53" s="139"/>
      <c r="D53" s="139"/>
      <c r="E53" s="139"/>
      <c r="F53" s="142"/>
      <c r="G53" s="138"/>
      <c r="H53" s="147">
        <v>3109</v>
      </c>
      <c r="I53" s="48"/>
      <c r="J53" s="187" t="s">
        <v>68</v>
      </c>
      <c r="K53" s="148">
        <f>IFERROR(VLOOKUP(H53,[1]Anter!$A$3:$C$500,3,0),0)*-1</f>
        <v>196121755109</v>
      </c>
      <c r="L53" s="48"/>
      <c r="M53" s="148">
        <f>IFERROR(VLOOKUP(H53,[1]Actual!$A$3:$C$500,3,0),0)*-1</f>
        <v>197495528157</v>
      </c>
      <c r="N53" s="76"/>
      <c r="O53" s="76"/>
      <c r="P53" s="76"/>
      <c r="Q53" s="76"/>
      <c r="R53" s="76"/>
      <c r="S53" s="76"/>
      <c r="T53" s="76"/>
      <c r="U53" s="76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</row>
    <row r="54" spans="1:254" ht="41.25" x14ac:dyDescent="0.35">
      <c r="A54" s="147">
        <v>1905</v>
      </c>
      <c r="B54" s="152" t="s">
        <v>69</v>
      </c>
      <c r="C54" s="148"/>
      <c r="D54" s="148">
        <f>IFERROR(VLOOKUP(A54,[1]Anter!$A$3:$C$500,3,0),0)</f>
        <v>39015887</v>
      </c>
      <c r="E54" s="148"/>
      <c r="F54" s="149">
        <f>IFERROR(VLOOKUP(A54,[1]Actual!$A$3:$C$500,3,0),0)</f>
        <v>141934892</v>
      </c>
      <c r="G54" s="138"/>
      <c r="H54" s="55">
        <v>3110</v>
      </c>
      <c r="I54" s="56"/>
      <c r="J54" s="188" t="s">
        <v>70</v>
      </c>
      <c r="K54" s="163">
        <f>SUM(IFERROR(VLOOKUP(4,[1]Anter!$A$3:$C$500,3,0),0),IFERROR(VLOOKUP(5,[1]Anter!$A$3:$C$500,3,0),0),IFERROR(VLOOKUP(62,[1]Anter!$A$3:$C$500,3,0),0))*-1</f>
        <v>1516930067</v>
      </c>
      <c r="L54" s="189"/>
      <c r="M54" s="163">
        <f>SUM(IFERROR(VLOOKUP(4,[1]Actual!$A$3:$C$500,3,0),0),IFERROR(VLOOKUP(5,[1]Actual!$A$3:$C$500,3,0),0),IFERROR(VLOOKUP(62,[1]Actual!$A$3:$C$500,3,0),0))*-1</f>
        <v>579008261</v>
      </c>
      <c r="N54" s="76"/>
      <c r="O54" s="76"/>
      <c r="P54" s="76"/>
      <c r="Q54" s="76"/>
      <c r="R54" s="76"/>
      <c r="S54" s="76"/>
      <c r="T54" s="76"/>
      <c r="U54" s="76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</row>
    <row r="55" spans="1:254" ht="41.25" x14ac:dyDescent="0.35">
      <c r="A55" s="147">
        <v>1906</v>
      </c>
      <c r="B55" s="152" t="s">
        <v>71</v>
      </c>
      <c r="C55" s="148"/>
      <c r="D55" s="148">
        <f>IFERROR(VLOOKUP(A55,[1]Anter!$A$3:$C$500,3,0),0)</f>
        <v>294554224</v>
      </c>
      <c r="E55" s="148"/>
      <c r="F55" s="149">
        <f>IFERROR(VLOOKUP(A55,[1]Actual!$A$3:$C$500,3,0),0)</f>
        <v>0</v>
      </c>
      <c r="G55" s="138"/>
      <c r="H55" s="151">
        <v>3145</v>
      </c>
      <c r="I55" s="147"/>
      <c r="J55" s="190" t="s">
        <v>72</v>
      </c>
      <c r="K55" s="148">
        <f>IFERROR(VLOOKUP(H55,[1]Anter!$A$3:$C$500,3,0),0)*-1</f>
        <v>0</v>
      </c>
      <c r="L55" s="187"/>
      <c r="M55" s="148">
        <f>IFERROR(VLOOKUP(H55,[1]Actual!$A$3:$C$500,3,0),0)*-1</f>
        <v>0</v>
      </c>
      <c r="N55" s="54"/>
      <c r="O55" s="76"/>
      <c r="P55" s="76"/>
      <c r="Q55" s="76"/>
      <c r="R55" s="76"/>
      <c r="S55" s="76"/>
      <c r="T55" s="76"/>
      <c r="U55" s="76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</row>
    <row r="56" spans="1:254" ht="41.25" x14ac:dyDescent="0.35">
      <c r="A56" s="147">
        <v>1908</v>
      </c>
      <c r="B56" s="152" t="s">
        <v>73</v>
      </c>
      <c r="C56" s="148"/>
      <c r="D56" s="148">
        <f>IFERROR(VLOOKUP(A56,[1]Anter!$A$3:$C$500,3,0),0)</f>
        <v>142657450386</v>
      </c>
      <c r="E56" s="148"/>
      <c r="F56" s="149">
        <f>IFERROR(VLOOKUP(A56,[1]Actual!$A$3:$C$500,3,0),0)</f>
        <v>132750068367</v>
      </c>
      <c r="G56" s="138"/>
      <c r="H56" s="48"/>
      <c r="I56" s="48"/>
      <c r="J56" s="48"/>
      <c r="K56" s="48"/>
      <c r="L56" s="48"/>
      <c r="M56" s="48"/>
      <c r="N56" s="76"/>
      <c r="O56" s="76"/>
      <c r="P56" s="76"/>
      <c r="Q56" s="76"/>
      <c r="R56" s="76"/>
      <c r="S56" s="76"/>
      <c r="T56" s="76"/>
      <c r="U56" s="76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</row>
    <row r="57" spans="1:254" ht="21" x14ac:dyDescent="0.35">
      <c r="A57" s="147">
        <v>1970</v>
      </c>
      <c r="B57" s="147" t="s">
        <v>74</v>
      </c>
      <c r="C57" s="148"/>
      <c r="D57" s="148">
        <f>IFERROR(VLOOKUP(A57,[1]Anter!$A$3:$C$500,3,0),0)</f>
        <v>97221914</v>
      </c>
      <c r="E57" s="148"/>
      <c r="F57" s="149">
        <f>IFERROR(VLOOKUP(A57,[1]Actual!$A$3:$C$500,3,0),0)</f>
        <v>130928293</v>
      </c>
      <c r="G57" s="138"/>
      <c r="H57" s="147"/>
      <c r="I57" s="147"/>
      <c r="J57" s="127"/>
      <c r="K57" s="168"/>
      <c r="L57" s="127"/>
      <c r="M57" s="148"/>
      <c r="N57" s="76"/>
      <c r="O57" s="76"/>
      <c r="P57" s="76"/>
      <c r="Q57" s="76"/>
      <c r="R57" s="76"/>
      <c r="S57" s="76"/>
      <c r="T57" s="76"/>
      <c r="U57" s="76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</row>
    <row r="58" spans="1:254" ht="21.75" thickBot="1" x14ac:dyDescent="0.4">
      <c r="A58" s="147">
        <v>1975</v>
      </c>
      <c r="B58" s="258" t="s">
        <v>75</v>
      </c>
      <c r="C58" s="258"/>
      <c r="D58" s="153">
        <f>IFERROR(VLOOKUP(A58,[1]Anter!$A$3:$C$500,3,0),0)</f>
        <v>-13482324</v>
      </c>
      <c r="E58" s="152"/>
      <c r="F58" s="153">
        <f>IFERROR(VLOOKUP(A58,[1]Actual!$A$3:$C$500,3,0),0)</f>
        <v>-48770353</v>
      </c>
      <c r="G58" s="138"/>
      <c r="H58" s="191" t="s">
        <v>76</v>
      </c>
      <c r="I58" s="191"/>
      <c r="J58" s="192"/>
      <c r="K58" s="193">
        <f>+K52+K53+K54+K55</f>
        <v>204651935556</v>
      </c>
      <c r="L58" s="192"/>
      <c r="M58" s="193">
        <f>+M52+M53+M54+M55</f>
        <v>205087786798</v>
      </c>
      <c r="N58" s="76"/>
      <c r="O58" s="76"/>
      <c r="P58" s="76"/>
      <c r="Q58" s="76"/>
      <c r="R58" s="76"/>
      <c r="S58" s="76"/>
      <c r="T58" s="76"/>
      <c r="U58" s="76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</row>
    <row r="59" spans="1:254" ht="21" x14ac:dyDescent="0.35">
      <c r="A59" s="140"/>
      <c r="B59" s="140"/>
      <c r="C59" s="148"/>
      <c r="D59" s="148"/>
      <c r="E59" s="148"/>
      <c r="F59" s="149"/>
      <c r="G59" s="138"/>
      <c r="H59" s="140"/>
      <c r="I59" s="140"/>
      <c r="J59" s="169"/>
      <c r="K59" s="194"/>
      <c r="L59" s="169"/>
      <c r="M59" s="139"/>
      <c r="N59" s="76"/>
      <c r="O59" s="76"/>
      <c r="P59" s="76"/>
      <c r="Q59" s="76"/>
      <c r="R59" s="76"/>
      <c r="S59" s="76"/>
      <c r="T59" s="76"/>
      <c r="U59" s="76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</row>
    <row r="60" spans="1:254" ht="21" x14ac:dyDescent="0.35">
      <c r="A60" s="147"/>
      <c r="B60" s="147"/>
      <c r="C60" s="148"/>
      <c r="D60" s="148"/>
      <c r="E60" s="148"/>
      <c r="F60" s="149"/>
      <c r="G60" s="138"/>
      <c r="H60" s="130" t="s">
        <v>77</v>
      </c>
      <c r="I60" s="130"/>
      <c r="J60" s="133"/>
      <c r="K60" s="170">
        <f>+K58+K46+1</f>
        <v>207674939049</v>
      </c>
      <c r="L60" s="133"/>
      <c r="M60" s="170">
        <f>+M58+M46+1</f>
        <v>207172220181</v>
      </c>
      <c r="N60" s="76"/>
      <c r="O60" s="76"/>
      <c r="P60" s="76"/>
      <c r="Q60" s="76"/>
      <c r="R60" s="76"/>
      <c r="S60" s="76"/>
      <c r="T60" s="76"/>
      <c r="U60" s="76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</row>
    <row r="61" spans="1:254" ht="21" x14ac:dyDescent="0.35">
      <c r="A61" s="147"/>
      <c r="B61" s="48"/>
      <c r="C61" s="48"/>
      <c r="D61" s="48"/>
      <c r="E61" s="48"/>
      <c r="F61" s="48"/>
      <c r="G61" s="138"/>
      <c r="H61" s="147"/>
      <c r="I61" s="147"/>
      <c r="J61" s="127"/>
      <c r="K61" s="148">
        <f>+D62-K60</f>
        <v>0</v>
      </c>
      <c r="L61" s="127"/>
      <c r="M61" s="148">
        <f>+F62-M60</f>
        <v>0</v>
      </c>
      <c r="N61" s="76"/>
      <c r="O61" s="76"/>
      <c r="P61" s="76"/>
      <c r="Q61" s="76"/>
      <c r="R61" s="76"/>
      <c r="S61" s="76"/>
      <c r="T61" s="76"/>
      <c r="U61" s="76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</row>
    <row r="62" spans="1:254" ht="21" x14ac:dyDescent="0.35">
      <c r="A62" s="147"/>
      <c r="B62" s="130" t="s">
        <v>78</v>
      </c>
      <c r="C62" s="148"/>
      <c r="D62" s="137">
        <f>+D10+D32</f>
        <v>207674939049</v>
      </c>
      <c r="E62" s="148"/>
      <c r="F62" s="137">
        <f>+F10+F32</f>
        <v>207172220181</v>
      </c>
      <c r="G62" s="138"/>
      <c r="H62" s="180"/>
      <c r="I62" s="257"/>
      <c r="J62" s="257"/>
      <c r="K62" s="195"/>
      <c r="L62" s="141"/>
      <c r="M62" s="142"/>
      <c r="N62" s="76"/>
      <c r="O62" s="49"/>
      <c r="P62" s="49"/>
      <c r="Q62" s="49"/>
      <c r="R62" s="49"/>
      <c r="S62" s="49"/>
      <c r="T62" s="49"/>
      <c r="U62" s="49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</row>
    <row r="63" spans="1:254" ht="20.25" x14ac:dyDescent="0.3">
      <c r="A63" s="147"/>
      <c r="B63" s="196"/>
      <c r="C63" s="148"/>
      <c r="D63" s="148"/>
      <c r="E63" s="148"/>
      <c r="F63" s="137"/>
      <c r="G63" s="138"/>
      <c r="H63" s="197">
        <v>9</v>
      </c>
      <c r="I63" s="197" t="s">
        <v>79</v>
      </c>
      <c r="J63" s="198"/>
      <c r="K63" s="199"/>
      <c r="L63" s="198"/>
      <c r="M63" s="148">
        <f>+M65+M66</f>
        <v>0</v>
      </c>
      <c r="N63" s="49"/>
      <c r="O63" s="49"/>
      <c r="P63" s="49"/>
      <c r="Q63" s="49"/>
      <c r="R63" s="49"/>
      <c r="S63" s="49"/>
      <c r="T63" s="49"/>
      <c r="U63" s="49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</row>
    <row r="64" spans="1:254" ht="20.25" x14ac:dyDescent="0.3">
      <c r="A64" s="147"/>
      <c r="B64" s="147"/>
      <c r="C64" s="148"/>
      <c r="D64" s="148"/>
      <c r="E64" s="148"/>
      <c r="F64" s="149"/>
      <c r="G64" s="138"/>
      <c r="H64" s="147"/>
      <c r="I64" s="147"/>
      <c r="J64" s="127"/>
      <c r="K64" s="168"/>
      <c r="L64" s="127"/>
      <c r="M64" s="148"/>
      <c r="N64" s="49"/>
      <c r="O64" s="49"/>
      <c r="P64" s="49"/>
      <c r="Q64" s="49"/>
      <c r="R64" s="49"/>
      <c r="S64" s="49"/>
      <c r="T64" s="49"/>
      <c r="U64" s="49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</row>
    <row r="65" spans="1:254" ht="21" x14ac:dyDescent="0.35">
      <c r="A65" s="197">
        <v>8</v>
      </c>
      <c r="B65" s="197" t="s">
        <v>80</v>
      </c>
      <c r="C65" s="48"/>
      <c r="D65" s="48"/>
      <c r="E65" s="48"/>
      <c r="F65" s="149">
        <f>+F67+F68+F69</f>
        <v>0</v>
      </c>
      <c r="G65" s="138"/>
      <c r="H65" s="147">
        <v>91</v>
      </c>
      <c r="I65" s="147" t="s">
        <v>81</v>
      </c>
      <c r="J65" s="127"/>
      <c r="K65" s="131">
        <f>IFERROR(VLOOKUP(H65,[1]Anter!$A$3:$C$500,3,0),0)*-1</f>
        <v>372795058</v>
      </c>
      <c r="L65" s="127"/>
      <c r="M65" s="148">
        <f>IFERROR(VLOOKUP(H65,[1]Actual!$A$3:$C$500,3,0),0)*-1</f>
        <v>0</v>
      </c>
      <c r="N65" s="49"/>
      <c r="O65" s="49"/>
      <c r="P65" s="49"/>
      <c r="Q65" s="49"/>
      <c r="R65" s="49"/>
      <c r="S65" s="49"/>
      <c r="T65" s="49"/>
      <c r="U65" s="49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</row>
    <row r="66" spans="1:254" ht="21.75" thickBot="1" x14ac:dyDescent="0.4">
      <c r="A66" s="197"/>
      <c r="B66" s="197"/>
      <c r="C66" s="48"/>
      <c r="D66" s="48"/>
      <c r="E66" s="48"/>
      <c r="F66" s="149"/>
      <c r="G66" s="138"/>
      <c r="H66" s="147">
        <v>99</v>
      </c>
      <c r="I66" s="258" t="s">
        <v>82</v>
      </c>
      <c r="J66" s="258"/>
      <c r="K66" s="62">
        <f>IFERROR(VLOOKUP(H66,[1]Anter!$A$3:$C$500,3,0),0)*-1</f>
        <v>-372795058</v>
      </c>
      <c r="L66" s="152"/>
      <c r="M66" s="62">
        <f>IFERROR(VLOOKUP(H66,[1]Actual!$A$3:$C$500,3,0),0)*-1</f>
        <v>0</v>
      </c>
      <c r="N66" s="49"/>
      <c r="O66" s="49"/>
      <c r="P66" s="49"/>
      <c r="Q66" s="49"/>
      <c r="R66" s="49"/>
      <c r="S66" s="49"/>
      <c r="T66" s="49"/>
      <c r="U66" s="49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</row>
    <row r="67" spans="1:254" ht="21" x14ac:dyDescent="0.35">
      <c r="A67" s="200">
        <v>81</v>
      </c>
      <c r="B67" s="200" t="s">
        <v>83</v>
      </c>
      <c r="C67" s="48"/>
      <c r="D67" s="149">
        <f>IFERROR(VLOOKUP(A67,[1]Anter!$A$3:$C$500,3,0),0)</f>
        <v>41508737</v>
      </c>
      <c r="E67" s="48"/>
      <c r="F67" s="149">
        <f>IFERROR(VLOOKUP(A67,[1]Actual!$A$3:$C$500,3,0),0)</f>
        <v>41508737</v>
      </c>
      <c r="G67" s="138"/>
      <c r="H67" s="147"/>
      <c r="I67" s="147"/>
      <c r="J67" s="127"/>
      <c r="K67" s="168"/>
      <c r="L67" s="127"/>
      <c r="M67" s="148"/>
      <c r="N67" s="49"/>
      <c r="O67" s="49"/>
      <c r="P67" s="49"/>
      <c r="Q67" s="49"/>
      <c r="R67" s="49"/>
      <c r="S67" s="49"/>
      <c r="T67" s="49"/>
      <c r="U67" s="49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</row>
    <row r="68" spans="1:254" ht="21" x14ac:dyDescent="0.35">
      <c r="A68" s="200">
        <v>83</v>
      </c>
      <c r="B68" s="200" t="s">
        <v>84</v>
      </c>
      <c r="C68" s="48"/>
      <c r="D68" s="149">
        <f>IFERROR(VLOOKUP(A68,[1]Anter!$A$3:$C$500,3,0),0)</f>
        <v>134756680</v>
      </c>
      <c r="E68" s="48"/>
      <c r="F68" s="149">
        <f>IFERROR(VLOOKUP(A68,[1]Actual!$A$3:$C$500,3,0),0)</f>
        <v>74026543</v>
      </c>
      <c r="G68" s="138"/>
      <c r="H68" s="147"/>
      <c r="I68" s="147"/>
      <c r="J68" s="127"/>
      <c r="K68" s="168"/>
      <c r="L68" s="127"/>
      <c r="M68" s="148"/>
      <c r="N68" s="76"/>
      <c r="O68" s="76"/>
      <c r="P68" s="76"/>
      <c r="Q68" s="76"/>
      <c r="R68" s="76"/>
      <c r="S68" s="76"/>
      <c r="T68" s="76"/>
      <c r="U68" s="76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</row>
    <row r="69" spans="1:254" ht="21" x14ac:dyDescent="0.35">
      <c r="A69" s="201">
        <v>89</v>
      </c>
      <c r="B69" s="201" t="s">
        <v>85</v>
      </c>
      <c r="C69" s="48"/>
      <c r="D69" s="149">
        <f>IFERROR(VLOOKUP(A69,[1]Anter!$A$3:$C$500,3,0),0)</f>
        <v>-176265417</v>
      </c>
      <c r="E69" s="48"/>
      <c r="F69" s="149">
        <f>IFERROR(VLOOKUP(A69,[1]Actual!$A$3:$C$500,3,0),0)</f>
        <v>-115535280</v>
      </c>
      <c r="G69" s="202"/>
      <c r="H69" s="200"/>
      <c r="I69" s="201"/>
      <c r="J69" s="203"/>
      <c r="K69" s="204"/>
      <c r="L69" s="203"/>
      <c r="M69" s="205"/>
      <c r="N69" s="76"/>
      <c r="O69" s="76"/>
      <c r="P69" s="76"/>
      <c r="Q69" s="76"/>
      <c r="R69" s="76"/>
      <c r="S69" s="76"/>
      <c r="T69" s="76"/>
      <c r="U69" s="76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</row>
    <row r="70" spans="1:254" ht="21" x14ac:dyDescent="0.35">
      <c r="A70" s="63"/>
      <c r="B70" s="63"/>
      <c r="C70" s="39"/>
      <c r="D70" s="52"/>
      <c r="E70" s="39"/>
      <c r="F70" s="52"/>
      <c r="G70" s="65"/>
      <c r="H70" s="61"/>
      <c r="I70" s="63"/>
      <c r="J70" s="66"/>
      <c r="K70" s="67"/>
      <c r="L70" s="66"/>
      <c r="M70" s="68"/>
      <c r="N70" s="76"/>
      <c r="O70" s="76"/>
      <c r="P70" s="76"/>
      <c r="Q70" s="76"/>
      <c r="R70" s="76"/>
      <c r="S70" s="76"/>
      <c r="T70" s="76"/>
      <c r="U70" s="76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</row>
    <row r="71" spans="1:254" ht="21" x14ac:dyDescent="0.35">
      <c r="A71" s="63"/>
      <c r="B71" s="63"/>
      <c r="C71" s="39"/>
      <c r="D71" s="39"/>
      <c r="E71" s="39"/>
      <c r="F71" s="52"/>
      <c r="G71" s="65"/>
      <c r="H71" s="64"/>
      <c r="I71" s="64"/>
      <c r="J71" s="69"/>
      <c r="K71" s="70"/>
      <c r="L71" s="69"/>
      <c r="M71" s="64"/>
      <c r="N71" s="76"/>
      <c r="O71" s="76"/>
      <c r="P71" s="76"/>
      <c r="Q71" s="76"/>
      <c r="R71" s="76"/>
      <c r="S71" s="76"/>
      <c r="T71" s="76"/>
      <c r="U71" s="76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</row>
    <row r="72" spans="1:254" ht="21" x14ac:dyDescent="0.35">
      <c r="A72" s="64"/>
      <c r="B72" s="64"/>
      <c r="C72" s="64"/>
      <c r="D72" s="64"/>
      <c r="E72" s="64"/>
      <c r="F72" s="64"/>
      <c r="G72" s="49"/>
      <c r="H72" s="49"/>
      <c r="I72" s="49"/>
      <c r="J72" s="50"/>
      <c r="K72" s="51"/>
      <c r="L72" s="50"/>
      <c r="M72" s="49"/>
      <c r="N72" s="76"/>
      <c r="O72" s="76"/>
      <c r="P72" s="76"/>
      <c r="Q72" s="76"/>
      <c r="R72" s="76"/>
      <c r="S72" s="76"/>
      <c r="T72" s="76"/>
      <c r="U72" s="76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</row>
    <row r="73" spans="1:254" ht="21" x14ac:dyDescent="0.35">
      <c r="A73" s="64"/>
      <c r="B73" s="64"/>
      <c r="C73" s="64"/>
      <c r="D73" s="64"/>
      <c r="E73" s="64"/>
      <c r="F73" s="64"/>
      <c r="G73" s="71"/>
      <c r="H73" s="49"/>
      <c r="I73" s="49"/>
      <c r="J73" s="50"/>
      <c r="K73" s="108"/>
      <c r="L73" s="108"/>
      <c r="M73" s="108"/>
      <c r="N73" s="76"/>
      <c r="O73" s="76"/>
      <c r="P73" s="76"/>
      <c r="Q73" s="76"/>
      <c r="R73" s="76"/>
      <c r="S73" s="76"/>
      <c r="T73" s="76"/>
      <c r="U73" s="76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</row>
    <row r="74" spans="1:254" ht="21" x14ac:dyDescent="0.35">
      <c r="A74" s="49"/>
      <c r="B74" s="49"/>
      <c r="C74" s="49"/>
      <c r="D74" s="49"/>
      <c r="E74" s="49"/>
      <c r="F74" s="49"/>
      <c r="G74" s="71"/>
      <c r="H74" s="49"/>
      <c r="I74" s="49"/>
      <c r="J74" s="50"/>
      <c r="K74" s="74"/>
      <c r="L74" s="73"/>
      <c r="M74" s="71"/>
      <c r="N74" s="76"/>
      <c r="O74" s="76"/>
      <c r="P74" s="76"/>
      <c r="Q74" s="76"/>
      <c r="R74" s="76"/>
      <c r="S74" s="76"/>
      <c r="T74" s="76"/>
      <c r="U74" s="76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</row>
    <row r="75" spans="1:254" ht="21" x14ac:dyDescent="0.35">
      <c r="A75" s="71"/>
      <c r="B75" s="271"/>
      <c r="C75" s="271"/>
      <c r="D75" s="271"/>
      <c r="E75" s="271"/>
      <c r="F75" s="271"/>
      <c r="G75" s="75"/>
      <c r="H75" s="274"/>
      <c r="I75" s="274"/>
      <c r="J75" s="274"/>
      <c r="K75" s="85"/>
      <c r="L75" s="73"/>
      <c r="M75" s="75"/>
      <c r="N75" s="76"/>
      <c r="O75" s="76"/>
      <c r="P75" s="76"/>
      <c r="Q75" s="76"/>
      <c r="R75" s="76"/>
      <c r="S75" s="76"/>
      <c r="T75" s="76"/>
      <c r="U75" s="76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</row>
    <row r="76" spans="1:254" ht="21" x14ac:dyDescent="0.35">
      <c r="A76" s="71"/>
      <c r="B76" s="270"/>
      <c r="C76" s="270"/>
      <c r="D76" s="270"/>
      <c r="E76" s="270"/>
      <c r="F76" s="270"/>
      <c r="G76" s="49"/>
      <c r="H76" s="270"/>
      <c r="I76" s="270"/>
      <c r="J76" s="270"/>
      <c r="K76" s="85"/>
      <c r="L76" s="84"/>
      <c r="M76" s="83"/>
      <c r="N76" s="76"/>
      <c r="O76" s="76"/>
      <c r="P76" s="76"/>
      <c r="Q76" s="76"/>
      <c r="R76" s="76"/>
      <c r="S76" s="76"/>
      <c r="T76" s="76"/>
      <c r="U76" s="76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</row>
    <row r="77" spans="1:254" ht="21" x14ac:dyDescent="0.35">
      <c r="A77" s="75"/>
      <c r="B77" s="270"/>
      <c r="C77" s="270"/>
      <c r="D77" s="270"/>
      <c r="E77" s="270"/>
      <c r="F77" s="270"/>
      <c r="G77" s="49"/>
      <c r="H77" s="270"/>
      <c r="I77" s="270"/>
      <c r="J77" s="270"/>
      <c r="K77" s="85"/>
      <c r="L77" s="84"/>
      <c r="M77" s="54"/>
      <c r="N77" s="76"/>
      <c r="O77" s="76"/>
      <c r="P77" s="76"/>
      <c r="Q77" s="76"/>
      <c r="R77" s="76"/>
      <c r="S77" s="76"/>
      <c r="T77" s="76"/>
      <c r="U77" s="76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</row>
    <row r="78" spans="1:254" ht="21" x14ac:dyDescent="0.35">
      <c r="A78" s="82"/>
      <c r="B78" s="82"/>
      <c r="C78" s="83"/>
      <c r="D78" s="83"/>
      <c r="E78" s="83"/>
      <c r="F78" s="83"/>
      <c r="G78" s="76"/>
      <c r="H78" s="83"/>
      <c r="I78" s="83"/>
      <c r="J78" s="84"/>
      <c r="K78" s="85"/>
      <c r="L78" s="84"/>
      <c r="M78" s="54"/>
      <c r="N78" s="76"/>
      <c r="O78" s="76"/>
      <c r="P78" s="76"/>
      <c r="Q78" s="76"/>
      <c r="R78" s="76"/>
      <c r="S78" s="76"/>
      <c r="T78" s="76"/>
      <c r="U78" s="76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</row>
    <row r="79" spans="1:254" ht="21" x14ac:dyDescent="0.35">
      <c r="A79" s="82"/>
      <c r="B79" s="82"/>
      <c r="C79" s="83"/>
      <c r="D79" s="83"/>
      <c r="E79" s="83"/>
      <c r="F79" s="83"/>
      <c r="G79" s="76"/>
      <c r="H79" s="83"/>
      <c r="I79" s="83"/>
      <c r="J79" s="84"/>
      <c r="K79" s="85"/>
      <c r="L79" s="84"/>
      <c r="M79" s="54"/>
      <c r="N79" s="76"/>
      <c r="O79" s="76"/>
      <c r="P79" s="76"/>
      <c r="Q79" s="76"/>
      <c r="R79" s="76"/>
      <c r="S79" s="76"/>
      <c r="T79" s="76"/>
      <c r="U79" s="76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</row>
    <row r="80" spans="1:254" ht="21" x14ac:dyDescent="0.35">
      <c r="A80" s="86"/>
      <c r="B80" s="86"/>
      <c r="C80" s="83"/>
      <c r="D80" s="83"/>
      <c r="E80" s="83"/>
      <c r="F80" s="83"/>
      <c r="G80" s="76"/>
      <c r="H80" s="83"/>
      <c r="I80" s="83"/>
      <c r="J80" s="84"/>
      <c r="K80" s="91"/>
      <c r="L80" s="84"/>
      <c r="M80" s="54"/>
      <c r="N80" s="76"/>
      <c r="O80" s="76"/>
      <c r="P80" s="76"/>
      <c r="Q80" s="76"/>
      <c r="R80" s="76"/>
      <c r="S80" s="76"/>
      <c r="T80" s="76"/>
      <c r="U80" s="76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</row>
    <row r="81" spans="1:254" ht="21" x14ac:dyDescent="0.35">
      <c r="A81" s="86"/>
      <c r="B81" s="86"/>
      <c r="C81" s="83"/>
      <c r="D81" s="83"/>
      <c r="E81" s="83"/>
      <c r="F81" s="83"/>
      <c r="G81" s="76"/>
      <c r="H81" s="83"/>
      <c r="I81" s="83"/>
      <c r="J81" s="84"/>
      <c r="K81" s="94"/>
      <c r="L81" s="90"/>
      <c r="M81" s="89"/>
      <c r="N81" s="76"/>
      <c r="O81" s="76"/>
      <c r="P81" s="76"/>
      <c r="Q81" s="76"/>
      <c r="R81" s="76"/>
      <c r="S81" s="76"/>
      <c r="T81" s="76"/>
      <c r="U81" s="76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</row>
    <row r="82" spans="1:254" ht="21" x14ac:dyDescent="0.35">
      <c r="A82" s="86"/>
      <c r="B82" s="87"/>
      <c r="C82" s="83"/>
      <c r="D82" s="83"/>
      <c r="E82" s="83"/>
      <c r="F82" s="83"/>
      <c r="G82" s="76"/>
      <c r="H82" s="83"/>
      <c r="I82" s="83"/>
      <c r="J82" s="84"/>
      <c r="K82" s="72"/>
      <c r="L82" s="93"/>
      <c r="M82" s="95"/>
      <c r="N82" s="76"/>
      <c r="O82" s="76"/>
      <c r="P82" s="76"/>
      <c r="Q82" s="76"/>
      <c r="R82" s="76"/>
      <c r="S82" s="76"/>
      <c r="T82" s="76"/>
      <c r="U82" s="76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38"/>
      <c r="IL82" s="38"/>
      <c r="IM82" s="38"/>
      <c r="IN82" s="38"/>
      <c r="IO82" s="38"/>
      <c r="IP82" s="38"/>
      <c r="IQ82" s="38"/>
      <c r="IR82" s="38"/>
      <c r="IS82" s="38"/>
      <c r="IT82" s="38"/>
    </row>
    <row r="83" spans="1:254" ht="21" x14ac:dyDescent="0.35">
      <c r="A83" s="88"/>
      <c r="B83" s="88"/>
      <c r="C83" s="89"/>
      <c r="D83" s="89"/>
      <c r="E83" s="89"/>
      <c r="F83" s="89"/>
      <c r="G83" s="71"/>
      <c r="H83" s="89"/>
      <c r="I83" s="89"/>
      <c r="J83" s="90"/>
      <c r="K83" s="72"/>
      <c r="L83" s="71"/>
      <c r="M83" s="71"/>
      <c r="N83" s="76"/>
      <c r="O83" s="76"/>
      <c r="P83" s="76"/>
      <c r="Q83" s="76"/>
      <c r="R83" s="76"/>
      <c r="S83" s="76"/>
      <c r="T83" s="76"/>
      <c r="U83" s="76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38"/>
      <c r="IL83" s="38"/>
      <c r="IM83" s="38"/>
      <c r="IN83" s="38"/>
      <c r="IO83" s="38"/>
      <c r="IP83" s="38"/>
      <c r="IQ83" s="38"/>
      <c r="IR83" s="38"/>
      <c r="IS83" s="38"/>
      <c r="IT83" s="38"/>
    </row>
    <row r="84" spans="1:254" ht="21" x14ac:dyDescent="0.35">
      <c r="A84" s="65"/>
      <c r="B84" s="65"/>
      <c r="C84" s="65"/>
      <c r="D84" s="65"/>
      <c r="E84" s="65"/>
      <c r="F84" s="65"/>
      <c r="G84" s="71"/>
      <c r="H84" s="92"/>
      <c r="I84" s="92"/>
      <c r="J84" s="93"/>
      <c r="K84" s="72"/>
      <c r="L84" s="71"/>
      <c r="M84" s="71"/>
      <c r="N84" s="76"/>
      <c r="O84" s="76"/>
      <c r="P84" s="76"/>
      <c r="Q84" s="76"/>
      <c r="R84" s="76"/>
      <c r="S84" s="76"/>
      <c r="T84" s="76"/>
      <c r="U84" s="76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  <c r="IR84" s="38"/>
      <c r="IS84" s="38"/>
      <c r="IT84" s="38"/>
    </row>
    <row r="85" spans="1:254" ht="21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100"/>
      <c r="L85" s="71"/>
      <c r="M85" s="71"/>
      <c r="N85" s="76"/>
      <c r="O85" s="76"/>
      <c r="P85" s="76"/>
      <c r="Q85" s="76"/>
      <c r="R85" s="76"/>
      <c r="S85" s="76"/>
      <c r="T85" s="76"/>
      <c r="U85" s="76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</row>
    <row r="86" spans="1:254" ht="21" x14ac:dyDescent="0.35">
      <c r="A86" s="71"/>
      <c r="B86" s="71"/>
      <c r="C86" s="71"/>
      <c r="D86" s="71"/>
      <c r="E86" s="71"/>
      <c r="F86" s="71"/>
      <c r="G86" s="76"/>
      <c r="H86" s="71"/>
      <c r="I86" s="71"/>
      <c r="J86" s="71"/>
      <c r="K86" s="100"/>
      <c r="L86" s="99"/>
      <c r="M86" s="76"/>
      <c r="N86" s="76"/>
      <c r="O86" s="76"/>
      <c r="P86" s="76"/>
      <c r="Q86" s="76"/>
      <c r="R86" s="76"/>
      <c r="S86" s="76"/>
      <c r="T86" s="76"/>
      <c r="U86" s="76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</row>
    <row r="87" spans="1:254" ht="21" x14ac:dyDescent="0.35">
      <c r="A87" s="71"/>
      <c r="B87" s="71"/>
      <c r="C87" s="71"/>
      <c r="D87" s="71"/>
      <c r="E87" s="71"/>
      <c r="F87" s="71"/>
      <c r="G87" s="76"/>
      <c r="H87" s="71"/>
      <c r="I87" s="71"/>
      <c r="J87" s="71"/>
      <c r="K87" s="100"/>
      <c r="L87" s="99"/>
      <c r="M87" s="76"/>
      <c r="N87" s="76"/>
      <c r="O87" s="76"/>
      <c r="P87" s="76"/>
      <c r="Q87" s="76"/>
      <c r="R87" s="76"/>
      <c r="S87" s="76"/>
      <c r="T87" s="76"/>
      <c r="U87" s="76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</row>
    <row r="88" spans="1:254" ht="21" x14ac:dyDescent="0.35">
      <c r="A88" s="96"/>
      <c r="B88" s="97"/>
      <c r="C88" s="98"/>
      <c r="D88" s="98"/>
      <c r="E88" s="98"/>
      <c r="F88" s="98"/>
      <c r="G88" s="76"/>
      <c r="H88" s="76"/>
      <c r="I88" s="76"/>
      <c r="J88" s="99"/>
      <c r="K88" s="100"/>
      <c r="L88" s="99"/>
      <c r="M88" s="76"/>
      <c r="N88" s="76"/>
      <c r="O88" s="76"/>
      <c r="P88" s="76"/>
      <c r="Q88" s="76"/>
      <c r="R88" s="76"/>
      <c r="S88" s="76"/>
      <c r="T88" s="76"/>
      <c r="U88" s="76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</row>
    <row r="89" spans="1:254" ht="21" x14ac:dyDescent="0.35">
      <c r="A89" s="96"/>
      <c r="B89" s="97"/>
      <c r="C89" s="98"/>
      <c r="D89" s="98"/>
      <c r="E89" s="98"/>
      <c r="F89" s="98"/>
      <c r="G89" s="76"/>
      <c r="H89" s="76"/>
      <c r="I89" s="76"/>
      <c r="J89" s="99"/>
      <c r="K89" s="100"/>
      <c r="L89" s="99"/>
      <c r="M89" s="76"/>
      <c r="N89" s="76"/>
      <c r="O89" s="76"/>
      <c r="P89" s="76"/>
      <c r="Q89" s="76"/>
      <c r="R89" s="76"/>
      <c r="S89" s="76"/>
      <c r="T89" s="76"/>
      <c r="U89" s="76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  <c r="IR89" s="38"/>
      <c r="IS89" s="38"/>
      <c r="IT89" s="38"/>
    </row>
    <row r="90" spans="1:254" ht="21" x14ac:dyDescent="0.35">
      <c r="A90" s="96"/>
      <c r="B90" s="97"/>
      <c r="C90" s="98"/>
      <c r="D90" s="98"/>
      <c r="E90" s="98"/>
      <c r="F90" s="98"/>
      <c r="G90" s="76"/>
      <c r="H90" s="76"/>
      <c r="I90" s="76"/>
      <c r="J90" s="99"/>
      <c r="K90" s="100"/>
      <c r="L90" s="99"/>
      <c r="M90" s="76"/>
      <c r="N90" s="76"/>
      <c r="O90" s="76"/>
      <c r="P90" s="76"/>
      <c r="Q90" s="76"/>
      <c r="R90" s="76"/>
      <c r="S90" s="76"/>
      <c r="T90" s="76"/>
      <c r="U90" s="76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</row>
    <row r="91" spans="1:254" ht="21" x14ac:dyDescent="0.35">
      <c r="A91" s="96"/>
      <c r="B91" s="97"/>
      <c r="C91" s="98"/>
      <c r="D91" s="98"/>
      <c r="E91" s="98"/>
      <c r="F91" s="98"/>
      <c r="G91" s="76"/>
      <c r="H91" s="76"/>
      <c r="I91" s="76"/>
      <c r="J91" s="99"/>
      <c r="K91" s="100"/>
      <c r="L91" s="99"/>
      <c r="M91" s="76"/>
      <c r="N91" s="76"/>
      <c r="O91" s="76"/>
      <c r="P91" s="76"/>
      <c r="Q91" s="76"/>
      <c r="R91" s="76"/>
      <c r="S91" s="76"/>
      <c r="T91" s="76"/>
      <c r="U91" s="76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</row>
    <row r="92" spans="1:254" ht="21" x14ac:dyDescent="0.35">
      <c r="A92" s="96"/>
      <c r="B92" s="97"/>
      <c r="C92" s="98"/>
      <c r="D92" s="98"/>
      <c r="E92" s="98"/>
      <c r="F92" s="98"/>
      <c r="G92" s="76"/>
      <c r="H92" s="76"/>
      <c r="I92" s="76"/>
      <c r="J92" s="99"/>
      <c r="K92" s="100"/>
      <c r="L92" s="99"/>
      <c r="M92" s="76"/>
      <c r="N92" s="76"/>
      <c r="O92" s="76"/>
      <c r="P92" s="76"/>
      <c r="Q92" s="76"/>
      <c r="R92" s="76"/>
      <c r="S92" s="76"/>
      <c r="T92" s="76"/>
      <c r="U92" s="76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</row>
    <row r="93" spans="1:254" ht="21" x14ac:dyDescent="0.35">
      <c r="A93" s="96"/>
      <c r="B93" s="97"/>
      <c r="C93" s="98"/>
      <c r="D93" s="98"/>
      <c r="E93" s="98"/>
      <c r="F93" s="98"/>
      <c r="G93" s="76"/>
      <c r="H93" s="76"/>
      <c r="I93" s="76"/>
      <c r="J93" s="99"/>
      <c r="K93" s="100"/>
      <c r="L93" s="99"/>
      <c r="M93" s="76"/>
      <c r="N93" s="76"/>
      <c r="O93" s="76"/>
      <c r="P93" s="76"/>
      <c r="Q93" s="76"/>
      <c r="R93" s="76"/>
      <c r="S93" s="76"/>
      <c r="T93" s="76"/>
      <c r="U93" s="76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</row>
    <row r="94" spans="1:254" ht="21" x14ac:dyDescent="0.35">
      <c r="A94" s="96"/>
      <c r="B94" s="97"/>
      <c r="C94" s="98"/>
      <c r="D94" s="98"/>
      <c r="E94" s="98"/>
      <c r="F94" s="98"/>
      <c r="G94" s="76"/>
      <c r="H94" s="76"/>
      <c r="I94" s="76"/>
      <c r="J94" s="99"/>
      <c r="K94" s="100"/>
      <c r="L94" s="99"/>
      <c r="M94" s="76"/>
      <c r="N94" s="76"/>
      <c r="O94" s="76"/>
      <c r="P94" s="76"/>
      <c r="Q94" s="76"/>
      <c r="R94" s="76"/>
      <c r="S94" s="76"/>
      <c r="T94" s="76"/>
      <c r="U94" s="76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</row>
    <row r="95" spans="1:254" ht="21" x14ac:dyDescent="0.35">
      <c r="A95" s="96"/>
      <c r="B95" s="97"/>
      <c r="C95" s="98"/>
      <c r="D95" s="98"/>
      <c r="E95" s="98"/>
      <c r="F95" s="98"/>
      <c r="G95" s="76"/>
      <c r="H95" s="76"/>
      <c r="I95" s="76"/>
      <c r="J95" s="99"/>
      <c r="K95" s="100"/>
      <c r="L95" s="99"/>
      <c r="M95" s="76"/>
      <c r="N95" s="76"/>
      <c r="O95" s="76"/>
      <c r="P95" s="76"/>
      <c r="Q95" s="76"/>
      <c r="R95" s="76"/>
      <c r="S95" s="76"/>
      <c r="T95" s="76"/>
      <c r="U95" s="76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</row>
    <row r="96" spans="1:254" ht="21" x14ac:dyDescent="0.35">
      <c r="A96" s="96"/>
      <c r="B96" s="97"/>
      <c r="C96" s="98"/>
      <c r="D96" s="98"/>
      <c r="E96" s="98"/>
      <c r="F96" s="98"/>
      <c r="G96" s="76"/>
      <c r="H96" s="76"/>
      <c r="I96" s="76"/>
      <c r="J96" s="99"/>
      <c r="K96" s="100"/>
      <c r="L96" s="99"/>
      <c r="M96" s="76"/>
      <c r="N96" s="76"/>
      <c r="O96" s="76"/>
      <c r="P96" s="76"/>
      <c r="Q96" s="76"/>
      <c r="R96" s="76"/>
      <c r="S96" s="76"/>
      <c r="T96" s="76"/>
      <c r="U96" s="76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</row>
    <row r="97" spans="1:254" ht="21" x14ac:dyDescent="0.35">
      <c r="A97" s="96"/>
      <c r="B97" s="97"/>
      <c r="C97" s="98"/>
      <c r="D97" s="98"/>
      <c r="E97" s="98"/>
      <c r="F97" s="98"/>
      <c r="G97" s="76"/>
      <c r="H97" s="76"/>
      <c r="I97" s="76"/>
      <c r="J97" s="99"/>
      <c r="K97" s="100"/>
      <c r="L97" s="99"/>
      <c r="M97" s="76"/>
      <c r="N97" s="76"/>
      <c r="O97" s="76"/>
      <c r="P97" s="76"/>
      <c r="Q97" s="76"/>
      <c r="R97" s="76"/>
      <c r="S97" s="76"/>
      <c r="T97" s="76"/>
      <c r="U97" s="76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</row>
    <row r="98" spans="1:254" ht="21" x14ac:dyDescent="0.35">
      <c r="A98" s="96"/>
      <c r="B98" s="97"/>
      <c r="C98" s="98"/>
      <c r="D98" s="98"/>
      <c r="E98" s="98"/>
      <c r="F98" s="98"/>
      <c r="G98" s="76"/>
      <c r="H98" s="76"/>
      <c r="I98" s="76"/>
      <c r="J98" s="99"/>
      <c r="K98" s="100"/>
      <c r="L98" s="99"/>
      <c r="M98" s="76"/>
      <c r="N98" s="76"/>
      <c r="O98" s="76"/>
      <c r="P98" s="76"/>
      <c r="Q98" s="76"/>
      <c r="R98" s="76"/>
      <c r="S98" s="76"/>
      <c r="T98" s="76"/>
      <c r="U98" s="76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</row>
    <row r="99" spans="1:254" ht="21" x14ac:dyDescent="0.35">
      <c r="A99" s="96"/>
      <c r="B99" s="97"/>
      <c r="C99" s="98"/>
      <c r="D99" s="98"/>
      <c r="E99" s="98"/>
      <c r="F99" s="98"/>
      <c r="G99" s="76"/>
      <c r="H99" s="76"/>
      <c r="I99" s="76"/>
      <c r="J99" s="99"/>
      <c r="K99" s="100"/>
      <c r="L99" s="99"/>
      <c r="M99" s="76"/>
      <c r="N99" s="76"/>
      <c r="O99" s="76"/>
      <c r="P99" s="76"/>
      <c r="Q99" s="76"/>
      <c r="R99" s="76"/>
      <c r="S99" s="76"/>
      <c r="T99" s="76"/>
      <c r="U99" s="76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</row>
    <row r="100" spans="1:254" ht="21" x14ac:dyDescent="0.35">
      <c r="A100" s="96"/>
      <c r="B100" s="97"/>
      <c r="C100" s="98"/>
      <c r="D100" s="98"/>
      <c r="E100" s="98"/>
      <c r="F100" s="98"/>
      <c r="G100" s="76"/>
      <c r="H100" s="76"/>
      <c r="I100" s="76"/>
      <c r="J100" s="99"/>
      <c r="K100" s="39"/>
      <c r="L100" s="99"/>
      <c r="M100" s="76"/>
      <c r="N100" s="76"/>
      <c r="O100" s="76"/>
      <c r="P100" s="76"/>
      <c r="Q100" s="76"/>
      <c r="R100" s="76"/>
      <c r="S100" s="76"/>
      <c r="T100" s="76"/>
      <c r="U100" s="76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</row>
    <row r="101" spans="1:254" ht="21" x14ac:dyDescent="0.35">
      <c r="A101" s="96"/>
      <c r="B101" s="97"/>
      <c r="C101" s="98"/>
      <c r="D101" s="98"/>
      <c r="E101" s="98"/>
      <c r="F101" s="98"/>
      <c r="G101" s="39"/>
      <c r="H101" s="76"/>
      <c r="I101" s="76"/>
      <c r="J101" s="9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</row>
    <row r="102" spans="1:254" ht="21" x14ac:dyDescent="0.35">
      <c r="A102" s="96"/>
      <c r="B102" s="97"/>
      <c r="C102" s="98"/>
      <c r="D102" s="98"/>
      <c r="E102" s="98"/>
      <c r="F102" s="98"/>
      <c r="G102" s="39"/>
      <c r="H102" s="76"/>
      <c r="I102" s="76"/>
      <c r="J102" s="9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</row>
  </sheetData>
  <mergeCells count="33">
    <mergeCell ref="B58:C58"/>
    <mergeCell ref="I33:J33"/>
    <mergeCell ref="B77:F77"/>
    <mergeCell ref="B75:F75"/>
    <mergeCell ref="M14:M15"/>
    <mergeCell ref="I16:J16"/>
    <mergeCell ref="K16:K17"/>
    <mergeCell ref="I17:J17"/>
    <mergeCell ref="B76:F76"/>
    <mergeCell ref="H77:J77"/>
    <mergeCell ref="I22:J22"/>
    <mergeCell ref="I23:J23"/>
    <mergeCell ref="I25:J25"/>
    <mergeCell ref="I29:J29"/>
    <mergeCell ref="H76:J76"/>
    <mergeCell ref="H75:J75"/>
    <mergeCell ref="I32:J32"/>
    <mergeCell ref="I62:J62"/>
    <mergeCell ref="I66:J66"/>
    <mergeCell ref="I43:J43"/>
    <mergeCell ref="C2:I2"/>
    <mergeCell ref="J2:M5"/>
    <mergeCell ref="D3:H3"/>
    <mergeCell ref="C4:H4"/>
    <mergeCell ref="I40:J40"/>
    <mergeCell ref="I19:J19"/>
    <mergeCell ref="I20:J20"/>
    <mergeCell ref="K20:K21"/>
    <mergeCell ref="C5:H5"/>
    <mergeCell ref="C6:H6"/>
    <mergeCell ref="I14:J15"/>
    <mergeCell ref="I18:J18"/>
    <mergeCell ref="K14:K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F0F3-6129-4B0D-8D95-C19927F2548D}">
  <dimension ref="A1:R463"/>
  <sheetViews>
    <sheetView topLeftCell="F249" zoomScale="98" zoomScaleNormal="98" workbookViewId="0">
      <selection activeCell="M264" sqref="M264"/>
    </sheetView>
  </sheetViews>
  <sheetFormatPr baseColWidth="10" defaultRowHeight="15" x14ac:dyDescent="0.25"/>
  <cols>
    <col min="2" max="2" width="66.5703125" customWidth="1"/>
    <col min="3" max="3" width="17" bestFit="1" customWidth="1"/>
    <col min="4" max="4" width="14.7109375" bestFit="1" customWidth="1"/>
    <col min="5" max="5" width="15" bestFit="1" customWidth="1"/>
    <col min="6" max="6" width="15.5703125" bestFit="1" customWidth="1"/>
    <col min="7" max="7" width="12.7109375" bestFit="1" customWidth="1"/>
    <col min="8" max="8" width="13.42578125" customWidth="1"/>
    <col min="9" max="9" width="56.42578125" customWidth="1"/>
    <col min="10" max="10" width="15.28515625" customWidth="1"/>
    <col min="11" max="11" width="14.7109375" customWidth="1"/>
    <col min="12" max="12" width="12.7109375" customWidth="1"/>
    <col min="13" max="13" width="15.5703125" bestFit="1" customWidth="1"/>
    <col min="14" max="14" width="15.28515625" style="296" bestFit="1" customWidth="1"/>
    <col min="15" max="15" width="16.85546875" bestFit="1" customWidth="1"/>
    <col min="16" max="16" width="15" bestFit="1" customWidth="1"/>
    <col min="17" max="17" width="15.140625" bestFit="1" customWidth="1"/>
    <col min="18" max="18" width="16.85546875" bestFit="1" customWidth="1"/>
    <col min="19" max="19" width="18.85546875" bestFit="1" customWidth="1"/>
    <col min="21" max="21" width="16.85546875" bestFit="1" customWidth="1"/>
    <col min="22" max="22" width="15.140625" bestFit="1" customWidth="1"/>
  </cols>
  <sheetData>
    <row r="1" spans="1:15" ht="20.25" x14ac:dyDescent="0.3">
      <c r="A1" s="275" t="s">
        <v>86</v>
      </c>
      <c r="B1" s="275"/>
      <c r="C1" s="275"/>
      <c r="D1" s="275"/>
      <c r="E1" s="275"/>
      <c r="F1" s="275"/>
      <c r="G1" s="275"/>
      <c r="N1" s="237"/>
    </row>
    <row r="2" spans="1:15" ht="15.75" x14ac:dyDescent="0.25">
      <c r="A2" s="276" t="s">
        <v>990</v>
      </c>
      <c r="B2" s="276"/>
      <c r="C2" s="276"/>
      <c r="D2" s="276"/>
      <c r="E2" s="276"/>
      <c r="F2" s="276"/>
      <c r="G2" s="276"/>
      <c r="I2" s="276"/>
      <c r="J2" s="276"/>
      <c r="K2" s="276"/>
      <c r="L2" s="276"/>
      <c r="M2" s="276"/>
      <c r="N2" s="276"/>
      <c r="O2" s="276"/>
    </row>
    <row r="3" spans="1:15" ht="15.75" x14ac:dyDescent="0.25">
      <c r="A3" s="280" t="s">
        <v>87</v>
      </c>
      <c r="B3" s="280" t="s">
        <v>88</v>
      </c>
      <c r="C3" s="281" t="s">
        <v>89</v>
      </c>
      <c r="D3" s="281" t="s">
        <v>90</v>
      </c>
      <c r="E3" s="281" t="s">
        <v>91</v>
      </c>
      <c r="F3" s="281" t="s">
        <v>92</v>
      </c>
      <c r="G3" s="281"/>
      <c r="N3" s="237"/>
    </row>
    <row r="4" spans="1:15" x14ac:dyDescent="0.25">
      <c r="A4" s="278" t="s">
        <v>93</v>
      </c>
      <c r="B4" s="278" t="s">
        <v>94</v>
      </c>
      <c r="C4" s="282">
        <v>207447111641</v>
      </c>
      <c r="D4" s="282">
        <v>865656837</v>
      </c>
      <c r="E4" s="282">
        <v>975895702</v>
      </c>
      <c r="F4" s="282">
        <v>207336872776</v>
      </c>
      <c r="G4" s="277"/>
      <c r="H4" s="216"/>
      <c r="I4" s="216"/>
      <c r="J4" s="218"/>
      <c r="K4" s="218"/>
      <c r="L4" s="218"/>
      <c r="M4" s="218"/>
      <c r="N4" s="237"/>
    </row>
    <row r="5" spans="1:15" x14ac:dyDescent="0.25">
      <c r="A5" s="278" t="s">
        <v>95</v>
      </c>
      <c r="B5" s="278" t="s">
        <v>96</v>
      </c>
      <c r="C5" s="282">
        <v>1346209397</v>
      </c>
      <c r="D5" s="282">
        <v>800434283</v>
      </c>
      <c r="E5" s="282">
        <v>854253735</v>
      </c>
      <c r="F5" s="282">
        <v>1292389945</v>
      </c>
      <c r="G5" s="277"/>
      <c r="H5" s="287" t="s">
        <v>95</v>
      </c>
      <c r="I5" s="287" t="s">
        <v>96</v>
      </c>
      <c r="J5" s="291">
        <v>753448635</v>
      </c>
      <c r="K5" s="291">
        <v>795164676</v>
      </c>
      <c r="L5" s="291">
        <v>816985266</v>
      </c>
      <c r="M5" s="291">
        <v>731628045</v>
      </c>
      <c r="N5" s="295">
        <f>+M5-F5</f>
        <v>-560761900</v>
      </c>
    </row>
    <row r="6" spans="1:15" x14ac:dyDescent="0.25">
      <c r="A6" s="278" t="s">
        <v>867</v>
      </c>
      <c r="B6" s="278" t="s">
        <v>22</v>
      </c>
      <c r="C6" s="282">
        <v>301231</v>
      </c>
      <c r="D6" s="279">
        <v>0</v>
      </c>
      <c r="E6" s="282">
        <v>145775</v>
      </c>
      <c r="F6" s="282">
        <v>155456</v>
      </c>
      <c r="G6" s="277"/>
      <c r="H6" s="287" t="s">
        <v>867</v>
      </c>
      <c r="I6" s="287" t="s">
        <v>22</v>
      </c>
      <c r="J6" s="291">
        <v>1147549</v>
      </c>
      <c r="K6" s="291">
        <v>850000</v>
      </c>
      <c r="L6" s="291">
        <v>1700751</v>
      </c>
      <c r="M6" s="291">
        <v>296798</v>
      </c>
      <c r="N6" s="295">
        <f t="shared" ref="N6:N21" si="0">+M6-F6</f>
        <v>141342</v>
      </c>
    </row>
    <row r="7" spans="1:15" x14ac:dyDescent="0.25">
      <c r="A7" s="278" t="s">
        <v>868</v>
      </c>
      <c r="B7" s="278" t="s">
        <v>869</v>
      </c>
      <c r="C7" s="282">
        <v>301231</v>
      </c>
      <c r="D7" s="279">
        <v>0</v>
      </c>
      <c r="E7" s="282">
        <v>145775</v>
      </c>
      <c r="F7" s="282">
        <v>155456</v>
      </c>
      <c r="G7" s="277"/>
      <c r="H7" s="287" t="s">
        <v>868</v>
      </c>
      <c r="I7" s="287" t="s">
        <v>869</v>
      </c>
      <c r="J7" s="291">
        <v>1147549</v>
      </c>
      <c r="K7" s="291">
        <v>850000</v>
      </c>
      <c r="L7" s="291">
        <v>1700751</v>
      </c>
      <c r="M7" s="291">
        <v>296798</v>
      </c>
      <c r="N7" s="295">
        <f t="shared" si="0"/>
        <v>141342</v>
      </c>
    </row>
    <row r="8" spans="1:15" x14ac:dyDescent="0.25">
      <c r="A8" s="278" t="s">
        <v>870</v>
      </c>
      <c r="B8" s="278" t="s">
        <v>871</v>
      </c>
      <c r="C8" s="282">
        <v>301231</v>
      </c>
      <c r="D8" s="279">
        <v>0</v>
      </c>
      <c r="E8" s="282">
        <v>145775</v>
      </c>
      <c r="F8" s="282">
        <v>155456</v>
      </c>
      <c r="G8" s="279" t="s">
        <v>97</v>
      </c>
      <c r="H8" s="287" t="s">
        <v>870</v>
      </c>
      <c r="I8" s="287" t="s">
        <v>871</v>
      </c>
      <c r="J8" s="291">
        <v>1147549</v>
      </c>
      <c r="K8" s="291">
        <v>850000</v>
      </c>
      <c r="L8" s="291">
        <v>1700751</v>
      </c>
      <c r="M8" s="291">
        <v>296798</v>
      </c>
      <c r="N8" s="295">
        <f t="shared" si="0"/>
        <v>141342</v>
      </c>
    </row>
    <row r="9" spans="1:15" x14ac:dyDescent="0.25">
      <c r="A9" s="278" t="s">
        <v>98</v>
      </c>
      <c r="B9" s="278" t="s">
        <v>99</v>
      </c>
      <c r="C9" s="282">
        <v>935052338</v>
      </c>
      <c r="D9" s="282">
        <v>800434283</v>
      </c>
      <c r="E9" s="282">
        <v>604107960</v>
      </c>
      <c r="F9" s="282">
        <v>1131378661</v>
      </c>
      <c r="G9" s="277"/>
      <c r="H9" s="287" t="s">
        <v>98</v>
      </c>
      <c r="I9" s="287" t="s">
        <v>99</v>
      </c>
      <c r="J9" s="291">
        <v>552301086</v>
      </c>
      <c r="K9" s="291">
        <v>794314676</v>
      </c>
      <c r="L9" s="291">
        <v>615284515</v>
      </c>
      <c r="M9" s="291">
        <v>731331247</v>
      </c>
      <c r="N9" s="295">
        <f t="shared" si="0"/>
        <v>-400047414</v>
      </c>
    </row>
    <row r="10" spans="1:15" x14ac:dyDescent="0.25">
      <c r="A10" s="278" t="s">
        <v>100</v>
      </c>
      <c r="B10" s="278" t="s">
        <v>101</v>
      </c>
      <c r="C10" s="282">
        <v>1705862</v>
      </c>
      <c r="D10" s="282">
        <v>180775</v>
      </c>
      <c r="E10" s="279">
        <v>0</v>
      </c>
      <c r="F10" s="282">
        <v>1886637</v>
      </c>
      <c r="G10" s="277"/>
      <c r="H10" s="287" t="s">
        <v>100</v>
      </c>
      <c r="I10" s="287" t="s">
        <v>101</v>
      </c>
      <c r="J10" s="291">
        <v>852534</v>
      </c>
      <c r="K10" s="291">
        <v>1700751</v>
      </c>
      <c r="L10" s="291">
        <v>850000</v>
      </c>
      <c r="M10" s="291">
        <v>1703285</v>
      </c>
      <c r="N10" s="295">
        <f t="shared" si="0"/>
        <v>-183352</v>
      </c>
    </row>
    <row r="11" spans="1:15" x14ac:dyDescent="0.25">
      <c r="A11" s="278" t="s">
        <v>102</v>
      </c>
      <c r="B11" s="278" t="s">
        <v>103</v>
      </c>
      <c r="C11" s="282">
        <v>7083</v>
      </c>
      <c r="D11" s="282">
        <v>35000</v>
      </c>
      <c r="E11" s="279">
        <v>0</v>
      </c>
      <c r="F11" s="282">
        <v>42083</v>
      </c>
      <c r="G11" s="279" t="s">
        <v>97</v>
      </c>
      <c r="H11" s="287" t="s">
        <v>102</v>
      </c>
      <c r="I11" s="287" t="s">
        <v>103</v>
      </c>
      <c r="J11" s="288">
        <v>83</v>
      </c>
      <c r="K11" s="288">
        <v>0</v>
      </c>
      <c r="L11" s="288">
        <v>0</v>
      </c>
      <c r="M11" s="288">
        <v>83</v>
      </c>
      <c r="N11" s="295">
        <f t="shared" si="0"/>
        <v>-42000</v>
      </c>
    </row>
    <row r="12" spans="1:15" x14ac:dyDescent="0.25">
      <c r="A12" s="278" t="s">
        <v>872</v>
      </c>
      <c r="B12" s="278" t="s">
        <v>873</v>
      </c>
      <c r="C12" s="282">
        <v>1698779</v>
      </c>
      <c r="D12" s="282">
        <v>145775</v>
      </c>
      <c r="E12" s="279">
        <v>0</v>
      </c>
      <c r="F12" s="282">
        <v>1844554</v>
      </c>
      <c r="G12" s="279" t="s">
        <v>97</v>
      </c>
      <c r="H12" s="287" t="s">
        <v>872</v>
      </c>
      <c r="I12" s="287" t="s">
        <v>873</v>
      </c>
      <c r="J12" s="291">
        <v>852451</v>
      </c>
      <c r="K12" s="291">
        <v>1700751</v>
      </c>
      <c r="L12" s="291">
        <v>850000</v>
      </c>
      <c r="M12" s="291">
        <v>1703202</v>
      </c>
      <c r="N12" s="295">
        <f t="shared" si="0"/>
        <v>-141352</v>
      </c>
      <c r="O12" s="295">
        <v>400047414</v>
      </c>
    </row>
    <row r="13" spans="1:15" x14ac:dyDescent="0.25">
      <c r="A13" s="278" t="s">
        <v>104</v>
      </c>
      <c r="B13" s="278" t="s">
        <v>105</v>
      </c>
      <c r="C13" s="282">
        <v>933346476</v>
      </c>
      <c r="D13" s="282">
        <v>800253508</v>
      </c>
      <c r="E13" s="282">
        <v>604107960</v>
      </c>
      <c r="F13" s="282">
        <v>1129492024</v>
      </c>
      <c r="G13" s="277"/>
      <c r="H13" s="287" t="s">
        <v>104</v>
      </c>
      <c r="I13" s="287" t="s">
        <v>105</v>
      </c>
      <c r="J13" s="291">
        <v>551448552</v>
      </c>
      <c r="K13" s="291">
        <v>792613925</v>
      </c>
      <c r="L13" s="291">
        <v>614434515</v>
      </c>
      <c r="M13" s="291">
        <v>729627962</v>
      </c>
      <c r="N13" s="295">
        <f t="shared" si="0"/>
        <v>-399864062</v>
      </c>
      <c r="O13" s="295">
        <v>160855828</v>
      </c>
    </row>
    <row r="14" spans="1:15" x14ac:dyDescent="0.25">
      <c r="A14" s="278" t="s">
        <v>106</v>
      </c>
      <c r="B14" s="278" t="s">
        <v>107</v>
      </c>
      <c r="C14" s="282">
        <v>74379248</v>
      </c>
      <c r="D14" s="282">
        <v>542681591</v>
      </c>
      <c r="E14" s="282">
        <v>587702318</v>
      </c>
      <c r="F14" s="282">
        <v>29358521</v>
      </c>
      <c r="G14" s="279" t="s">
        <v>97</v>
      </c>
      <c r="H14" s="287" t="s">
        <v>106</v>
      </c>
      <c r="I14" s="287" t="s">
        <v>107</v>
      </c>
      <c r="J14" s="291">
        <v>11798799</v>
      </c>
      <c r="K14" s="291">
        <v>585467183</v>
      </c>
      <c r="L14" s="291">
        <v>561374385</v>
      </c>
      <c r="M14" s="291">
        <v>35891597</v>
      </c>
      <c r="N14" s="295">
        <f t="shared" si="0"/>
        <v>6533076</v>
      </c>
      <c r="O14" s="116">
        <f>+O12+O13</f>
        <v>560903242</v>
      </c>
    </row>
    <row r="15" spans="1:15" x14ac:dyDescent="0.25">
      <c r="A15" s="278" t="s">
        <v>108</v>
      </c>
      <c r="B15" s="278" t="s">
        <v>109</v>
      </c>
      <c r="C15" s="282">
        <v>79966553</v>
      </c>
      <c r="D15" s="282">
        <v>5208196</v>
      </c>
      <c r="E15" s="279">
        <v>0</v>
      </c>
      <c r="F15" s="282">
        <v>85174749</v>
      </c>
      <c r="G15" s="279" t="s">
        <v>97</v>
      </c>
      <c r="H15" s="287" t="s">
        <v>108</v>
      </c>
      <c r="I15" s="287" t="s">
        <v>109</v>
      </c>
      <c r="J15" s="291">
        <v>108911616</v>
      </c>
      <c r="K15" s="291">
        <v>4068393</v>
      </c>
      <c r="L15" s="288">
        <v>0</v>
      </c>
      <c r="M15" s="291">
        <v>112980009</v>
      </c>
      <c r="N15" s="295">
        <f t="shared" si="0"/>
        <v>27805260</v>
      </c>
    </row>
    <row r="16" spans="1:15" x14ac:dyDescent="0.25">
      <c r="A16" s="278" t="s">
        <v>110</v>
      </c>
      <c r="B16" s="278" t="s">
        <v>111</v>
      </c>
      <c r="C16" s="282">
        <v>660770317</v>
      </c>
      <c r="D16" s="282">
        <v>270844</v>
      </c>
      <c r="E16" s="282">
        <v>262589</v>
      </c>
      <c r="F16" s="282">
        <v>660778572</v>
      </c>
      <c r="G16" s="279" t="s">
        <v>97</v>
      </c>
      <c r="H16" s="287" t="s">
        <v>110</v>
      </c>
      <c r="I16" s="287" t="s">
        <v>111</v>
      </c>
      <c r="J16" s="291">
        <v>63340</v>
      </c>
      <c r="K16" s="288">
        <v>1</v>
      </c>
      <c r="L16" s="291">
        <v>63337</v>
      </c>
      <c r="M16" s="298">
        <v>4</v>
      </c>
      <c r="N16" s="295">
        <f t="shared" si="0"/>
        <v>-660778568</v>
      </c>
    </row>
    <row r="17" spans="1:16" x14ac:dyDescent="0.25">
      <c r="A17" s="278" t="s">
        <v>112</v>
      </c>
      <c r="B17" s="278" t="s">
        <v>113</v>
      </c>
      <c r="C17" s="282">
        <v>118230358</v>
      </c>
      <c r="D17" s="282">
        <v>252092877</v>
      </c>
      <c r="E17" s="282">
        <v>16143053</v>
      </c>
      <c r="F17" s="282">
        <v>354180182</v>
      </c>
      <c r="G17" s="279" t="s">
        <v>97</v>
      </c>
      <c r="H17" s="287" t="s">
        <v>112</v>
      </c>
      <c r="I17" s="287" t="s">
        <v>113</v>
      </c>
      <c r="J17" s="291">
        <v>427178257</v>
      </c>
      <c r="K17" s="291">
        <v>203078251</v>
      </c>
      <c r="L17" s="291">
        <v>49500254</v>
      </c>
      <c r="M17" s="291">
        <v>580756254</v>
      </c>
      <c r="N17" s="295">
        <f t="shared" si="0"/>
        <v>226576072</v>
      </c>
      <c r="O17" s="237"/>
      <c r="P17" s="237"/>
    </row>
    <row r="18" spans="1:16" x14ac:dyDescent="0.25">
      <c r="G18" s="277"/>
      <c r="H18" s="287" t="s">
        <v>826</v>
      </c>
      <c r="I18" s="287" t="s">
        <v>827</v>
      </c>
      <c r="J18" s="291">
        <v>3496540</v>
      </c>
      <c r="K18" s="288">
        <v>97</v>
      </c>
      <c r="L18" s="291">
        <v>3496539</v>
      </c>
      <c r="M18" s="298">
        <v>98</v>
      </c>
      <c r="N18" s="297">
        <f t="shared" si="0"/>
        <v>98</v>
      </c>
      <c r="P18" s="116"/>
    </row>
    <row r="19" spans="1:16" x14ac:dyDescent="0.25">
      <c r="A19" s="278" t="s">
        <v>114</v>
      </c>
      <c r="B19" s="278" t="s">
        <v>115</v>
      </c>
      <c r="C19" s="282">
        <v>410855828</v>
      </c>
      <c r="D19" s="279">
        <v>0</v>
      </c>
      <c r="E19" s="282">
        <v>250000000</v>
      </c>
      <c r="F19" s="282">
        <v>160855828</v>
      </c>
      <c r="G19" s="277"/>
      <c r="H19" s="287" t="s">
        <v>114</v>
      </c>
      <c r="I19" s="287" t="s">
        <v>115</v>
      </c>
      <c r="J19" s="291">
        <v>200000000</v>
      </c>
      <c r="K19" s="288">
        <v>0</v>
      </c>
      <c r="L19" s="291">
        <v>200000000</v>
      </c>
      <c r="M19" s="288">
        <v>0</v>
      </c>
      <c r="N19" s="295">
        <f t="shared" si="0"/>
        <v>-160855828</v>
      </c>
    </row>
    <row r="20" spans="1:16" x14ac:dyDescent="0.25">
      <c r="A20" s="278" t="s">
        <v>116</v>
      </c>
      <c r="B20" s="278" t="s">
        <v>117</v>
      </c>
      <c r="C20" s="282">
        <v>410855828</v>
      </c>
      <c r="D20" s="279">
        <v>0</v>
      </c>
      <c r="E20" s="282">
        <v>250000000</v>
      </c>
      <c r="F20" s="282">
        <v>160855828</v>
      </c>
      <c r="G20" s="279" t="s">
        <v>97</v>
      </c>
      <c r="H20" s="287" t="s">
        <v>116</v>
      </c>
      <c r="I20" s="287" t="s">
        <v>117</v>
      </c>
      <c r="J20" s="291">
        <v>200000000</v>
      </c>
      <c r="K20" s="288">
        <v>0</v>
      </c>
      <c r="L20" s="291">
        <v>200000000</v>
      </c>
      <c r="M20" s="288">
        <v>0</v>
      </c>
      <c r="N20" s="295">
        <f t="shared" si="0"/>
        <v>-160855828</v>
      </c>
    </row>
    <row r="21" spans="1:16" x14ac:dyDescent="0.25">
      <c r="A21" s="278" t="s">
        <v>118</v>
      </c>
      <c r="B21" s="278" t="s">
        <v>119</v>
      </c>
      <c r="C21" s="282">
        <v>410855828</v>
      </c>
      <c r="D21" s="279">
        <v>0</v>
      </c>
      <c r="E21" s="282">
        <v>250000000</v>
      </c>
      <c r="F21" s="282">
        <v>160855828</v>
      </c>
      <c r="G21" s="277"/>
      <c r="H21" s="287" t="s">
        <v>118</v>
      </c>
      <c r="I21" s="287" t="s">
        <v>119</v>
      </c>
      <c r="J21" s="291">
        <v>200000000</v>
      </c>
      <c r="K21" s="288">
        <v>0</v>
      </c>
      <c r="L21" s="291">
        <v>200000000</v>
      </c>
      <c r="M21" s="288">
        <v>0</v>
      </c>
      <c r="N21" s="295">
        <f t="shared" si="0"/>
        <v>-160855828</v>
      </c>
    </row>
    <row r="22" spans="1:16" x14ac:dyDescent="0.25">
      <c r="A22" s="278" t="s">
        <v>120</v>
      </c>
      <c r="B22" s="278" t="s">
        <v>121</v>
      </c>
      <c r="C22" s="282">
        <v>8287809</v>
      </c>
      <c r="D22" s="282">
        <v>5059805</v>
      </c>
      <c r="E22" s="282">
        <v>7358313</v>
      </c>
      <c r="F22" s="282">
        <v>5989301</v>
      </c>
      <c r="G22" s="277"/>
      <c r="N22" s="237"/>
    </row>
    <row r="23" spans="1:16" x14ac:dyDescent="0.25">
      <c r="A23" s="278" t="s">
        <v>122</v>
      </c>
      <c r="B23" s="278" t="s">
        <v>123</v>
      </c>
      <c r="C23" s="282">
        <v>8270109</v>
      </c>
      <c r="D23" s="282">
        <v>4529805</v>
      </c>
      <c r="E23" s="282">
        <v>6810613</v>
      </c>
      <c r="F23" s="282">
        <v>5989301</v>
      </c>
      <c r="G23" s="277"/>
      <c r="N23" s="237"/>
    </row>
    <row r="24" spans="1:16" x14ac:dyDescent="0.25">
      <c r="A24" s="278" t="s">
        <v>124</v>
      </c>
      <c r="B24" s="278" t="s">
        <v>125</v>
      </c>
      <c r="C24" s="282">
        <v>3270109</v>
      </c>
      <c r="D24" s="282">
        <v>364805</v>
      </c>
      <c r="E24" s="282">
        <v>2645613</v>
      </c>
      <c r="F24" s="282">
        <v>989301</v>
      </c>
      <c r="G24" s="279" t="s">
        <v>97</v>
      </c>
      <c r="N24" s="237"/>
    </row>
    <row r="25" spans="1:16" x14ac:dyDescent="0.25">
      <c r="A25" s="278" t="s">
        <v>126</v>
      </c>
      <c r="B25" s="278" t="s">
        <v>127</v>
      </c>
      <c r="C25" s="282">
        <v>3270109</v>
      </c>
      <c r="D25" s="282">
        <v>364805</v>
      </c>
      <c r="E25" s="282">
        <v>2645613</v>
      </c>
      <c r="F25" s="282">
        <v>989301</v>
      </c>
      <c r="G25" s="277"/>
      <c r="N25" s="237"/>
    </row>
    <row r="26" spans="1:16" x14ac:dyDescent="0.25">
      <c r="A26" s="278" t="s">
        <v>128</v>
      </c>
      <c r="B26" s="278" t="s">
        <v>129</v>
      </c>
      <c r="C26" s="282">
        <v>5000000</v>
      </c>
      <c r="D26" s="282">
        <v>4165000</v>
      </c>
      <c r="E26" s="282">
        <v>4165000</v>
      </c>
      <c r="F26" s="282">
        <v>5000000</v>
      </c>
      <c r="G26" s="279" t="s">
        <v>97</v>
      </c>
      <c r="N26" s="237"/>
    </row>
    <row r="27" spans="1:16" x14ac:dyDescent="0.25">
      <c r="A27" s="278" t="s">
        <v>130</v>
      </c>
      <c r="B27" s="278" t="s">
        <v>131</v>
      </c>
      <c r="C27" s="279">
        <v>0</v>
      </c>
      <c r="D27" s="282">
        <v>4165000</v>
      </c>
      <c r="E27" s="282">
        <v>4165000</v>
      </c>
      <c r="F27" s="279">
        <v>0</v>
      </c>
      <c r="G27" s="279" t="s">
        <v>97</v>
      </c>
      <c r="N27" s="237"/>
    </row>
    <row r="28" spans="1:16" x14ac:dyDescent="0.25">
      <c r="A28" s="278" t="s">
        <v>132</v>
      </c>
      <c r="B28" s="278" t="s">
        <v>133</v>
      </c>
      <c r="C28" s="282">
        <v>5000000</v>
      </c>
      <c r="D28" s="279">
        <v>0</v>
      </c>
      <c r="E28" s="279">
        <v>0</v>
      </c>
      <c r="F28" s="282">
        <v>5000000</v>
      </c>
      <c r="G28" s="277"/>
      <c r="N28" s="237"/>
    </row>
    <row r="29" spans="1:16" x14ac:dyDescent="0.25">
      <c r="A29" s="278" t="s">
        <v>134</v>
      </c>
      <c r="B29" s="278" t="s">
        <v>135</v>
      </c>
      <c r="C29" s="282">
        <v>17700</v>
      </c>
      <c r="D29" s="282">
        <v>530000</v>
      </c>
      <c r="E29" s="282">
        <v>547700</v>
      </c>
      <c r="F29" s="279">
        <v>0</v>
      </c>
      <c r="G29" s="277"/>
      <c r="N29" s="237"/>
    </row>
    <row r="30" spans="1:16" x14ac:dyDescent="0.25">
      <c r="A30" s="278" t="s">
        <v>136</v>
      </c>
      <c r="B30" s="278" t="s">
        <v>135</v>
      </c>
      <c r="C30" s="282">
        <v>17700</v>
      </c>
      <c r="D30" s="282">
        <v>530000</v>
      </c>
      <c r="E30" s="282">
        <v>547700</v>
      </c>
      <c r="F30" s="279">
        <v>0</v>
      </c>
      <c r="G30" s="279" t="s">
        <v>97</v>
      </c>
      <c r="N30" s="237"/>
    </row>
    <row r="31" spans="1:16" x14ac:dyDescent="0.25">
      <c r="A31" s="278" t="s">
        <v>137</v>
      </c>
      <c r="B31" s="278" t="s">
        <v>138</v>
      </c>
      <c r="C31" s="282">
        <v>17700</v>
      </c>
      <c r="D31" s="282">
        <v>530000</v>
      </c>
      <c r="E31" s="282">
        <v>547700</v>
      </c>
      <c r="F31" s="279">
        <v>0</v>
      </c>
      <c r="G31" s="277"/>
      <c r="N31" s="237"/>
    </row>
    <row r="32" spans="1:16" x14ac:dyDescent="0.25">
      <c r="A32" s="278" t="s">
        <v>139</v>
      </c>
      <c r="B32" s="278" t="s">
        <v>140</v>
      </c>
      <c r="C32" s="282">
        <v>232798397</v>
      </c>
      <c r="D32" s="279">
        <v>0</v>
      </c>
      <c r="E32" s="282">
        <v>2384400</v>
      </c>
      <c r="F32" s="282">
        <v>230413997</v>
      </c>
      <c r="G32" s="277"/>
      <c r="N32" s="237"/>
    </row>
    <row r="33" spans="1:14" x14ac:dyDescent="0.25">
      <c r="A33" s="278" t="s">
        <v>141</v>
      </c>
      <c r="B33" s="278" t="s">
        <v>142</v>
      </c>
      <c r="C33" s="282">
        <v>232798397</v>
      </c>
      <c r="D33" s="279">
        <v>0</v>
      </c>
      <c r="E33" s="282">
        <v>2384400</v>
      </c>
      <c r="F33" s="282">
        <v>230413997</v>
      </c>
      <c r="G33" s="277"/>
      <c r="N33" s="237"/>
    </row>
    <row r="34" spans="1:14" x14ac:dyDescent="0.25">
      <c r="A34" s="278" t="s">
        <v>143</v>
      </c>
      <c r="B34" s="278" t="s">
        <v>144</v>
      </c>
      <c r="C34" s="282">
        <v>232798397</v>
      </c>
      <c r="D34" s="279">
        <v>0</v>
      </c>
      <c r="E34" s="282">
        <v>2384400</v>
      </c>
      <c r="F34" s="282">
        <v>230413997</v>
      </c>
      <c r="G34" s="279" t="s">
        <v>97</v>
      </c>
      <c r="N34" s="237"/>
    </row>
    <row r="35" spans="1:14" x14ac:dyDescent="0.25">
      <c r="A35" s="278" t="s">
        <v>145</v>
      </c>
      <c r="B35" s="278" t="s">
        <v>146</v>
      </c>
      <c r="C35" s="282">
        <v>232798397</v>
      </c>
      <c r="D35" s="279">
        <v>0</v>
      </c>
      <c r="E35" s="282">
        <v>2384400</v>
      </c>
      <c r="F35" s="282">
        <v>230413997</v>
      </c>
      <c r="G35" s="277"/>
      <c r="N35" s="237"/>
    </row>
    <row r="36" spans="1:14" x14ac:dyDescent="0.25">
      <c r="A36" s="278" t="s">
        <v>147</v>
      </c>
      <c r="B36" s="278" t="s">
        <v>148</v>
      </c>
      <c r="C36" s="282">
        <v>28120978571</v>
      </c>
      <c r="D36" s="282">
        <v>4581500</v>
      </c>
      <c r="E36" s="282">
        <v>42617906</v>
      </c>
      <c r="F36" s="282">
        <v>28082942165</v>
      </c>
      <c r="G36" s="277"/>
      <c r="N36" s="237"/>
    </row>
    <row r="37" spans="1:14" x14ac:dyDescent="0.25">
      <c r="A37" s="278" t="s">
        <v>149</v>
      </c>
      <c r="B37" s="278" t="s">
        <v>150</v>
      </c>
      <c r="C37" s="282">
        <v>5954040000</v>
      </c>
      <c r="D37" s="279">
        <v>0</v>
      </c>
      <c r="E37" s="279">
        <v>0</v>
      </c>
      <c r="F37" s="282">
        <v>5954040000</v>
      </c>
      <c r="G37" s="277"/>
      <c r="N37" s="237"/>
    </row>
    <row r="38" spans="1:14" x14ac:dyDescent="0.25">
      <c r="A38" s="278" t="s">
        <v>151</v>
      </c>
      <c r="B38" s="278" t="s">
        <v>152</v>
      </c>
      <c r="C38" s="282">
        <v>5954040000</v>
      </c>
      <c r="D38" s="279">
        <v>0</v>
      </c>
      <c r="E38" s="279">
        <v>0</v>
      </c>
      <c r="F38" s="282">
        <v>5954040000</v>
      </c>
      <c r="G38" s="279" t="s">
        <v>97</v>
      </c>
      <c r="N38" s="237"/>
    </row>
    <row r="39" spans="1:14" x14ac:dyDescent="0.25">
      <c r="A39" s="278" t="s">
        <v>153</v>
      </c>
      <c r="B39" s="278" t="s">
        <v>154</v>
      </c>
      <c r="C39" s="282">
        <v>4370760000</v>
      </c>
      <c r="D39" s="279">
        <v>0</v>
      </c>
      <c r="E39" s="279">
        <v>0</v>
      </c>
      <c r="F39" s="282">
        <v>4370760000</v>
      </c>
      <c r="G39" s="279" t="s">
        <v>97</v>
      </c>
      <c r="N39" s="237"/>
    </row>
    <row r="40" spans="1:14" x14ac:dyDescent="0.25">
      <c r="A40" s="278" t="s">
        <v>155</v>
      </c>
      <c r="B40" s="278" t="s">
        <v>156</v>
      </c>
      <c r="C40" s="282">
        <v>530280000</v>
      </c>
      <c r="D40" s="279">
        <v>0</v>
      </c>
      <c r="E40" s="279">
        <v>0</v>
      </c>
      <c r="F40" s="282">
        <v>530280000</v>
      </c>
      <c r="G40" s="279" t="s">
        <v>97</v>
      </c>
      <c r="N40" s="237"/>
    </row>
    <row r="41" spans="1:14" x14ac:dyDescent="0.25">
      <c r="A41" s="278" t="s">
        <v>157</v>
      </c>
      <c r="B41" s="278" t="s">
        <v>158</v>
      </c>
      <c r="C41" s="282">
        <v>1053000000</v>
      </c>
      <c r="D41" s="279">
        <v>0</v>
      </c>
      <c r="E41" s="279">
        <v>0</v>
      </c>
      <c r="F41" s="282">
        <v>1053000000</v>
      </c>
      <c r="G41" s="277"/>
      <c r="N41" s="237"/>
    </row>
    <row r="42" spans="1:14" x14ac:dyDescent="0.25">
      <c r="A42" s="278" t="s">
        <v>159</v>
      </c>
      <c r="B42" s="278" t="s">
        <v>160</v>
      </c>
      <c r="C42" s="282">
        <v>1164199957</v>
      </c>
      <c r="D42" s="279">
        <v>0</v>
      </c>
      <c r="E42" s="279">
        <v>0</v>
      </c>
      <c r="F42" s="282">
        <v>1164199957</v>
      </c>
      <c r="G42" s="277"/>
      <c r="N42" s="237"/>
    </row>
    <row r="43" spans="1:14" x14ac:dyDescent="0.25">
      <c r="A43" s="278" t="s">
        <v>161</v>
      </c>
      <c r="B43" s="278" t="s">
        <v>162</v>
      </c>
      <c r="C43" s="282">
        <v>1164199957</v>
      </c>
      <c r="D43" s="279">
        <v>0</v>
      </c>
      <c r="E43" s="279">
        <v>0</v>
      </c>
      <c r="F43" s="282">
        <v>1164199957</v>
      </c>
      <c r="G43" s="279" t="s">
        <v>97</v>
      </c>
      <c r="N43" s="237"/>
    </row>
    <row r="44" spans="1:14" x14ac:dyDescent="0.25">
      <c r="A44" s="278" t="s">
        <v>163</v>
      </c>
      <c r="B44" s="278" t="s">
        <v>164</v>
      </c>
      <c r="C44" s="282">
        <v>64339242</v>
      </c>
      <c r="D44" s="279">
        <v>0</v>
      </c>
      <c r="E44" s="279">
        <v>0</v>
      </c>
      <c r="F44" s="282">
        <v>64339242</v>
      </c>
      <c r="G44" s="279" t="s">
        <v>97</v>
      </c>
      <c r="N44" s="237"/>
    </row>
    <row r="45" spans="1:14" x14ac:dyDescent="0.25">
      <c r="A45" s="278" t="s">
        <v>165</v>
      </c>
      <c r="B45" s="278" t="s">
        <v>166</v>
      </c>
      <c r="C45" s="282">
        <v>1099860715</v>
      </c>
      <c r="D45" s="279">
        <v>0</v>
      </c>
      <c r="E45" s="279">
        <v>0</v>
      </c>
      <c r="F45" s="282">
        <v>1099860715</v>
      </c>
      <c r="G45" s="277"/>
      <c r="N45" s="237"/>
    </row>
    <row r="46" spans="1:14" x14ac:dyDescent="0.25">
      <c r="A46" s="278" t="s">
        <v>167</v>
      </c>
      <c r="B46" s="278" t="s">
        <v>168</v>
      </c>
      <c r="C46" s="282">
        <v>378189771</v>
      </c>
      <c r="D46" s="279">
        <v>0</v>
      </c>
      <c r="E46" s="279">
        <v>0</v>
      </c>
      <c r="F46" s="282">
        <v>378189771</v>
      </c>
      <c r="G46" s="277"/>
      <c r="N46" s="237"/>
    </row>
    <row r="47" spans="1:14" x14ac:dyDescent="0.25">
      <c r="A47" s="278" t="s">
        <v>169</v>
      </c>
      <c r="B47" s="278" t="s">
        <v>170</v>
      </c>
      <c r="C47" s="282">
        <v>17749533</v>
      </c>
      <c r="D47" s="279">
        <v>0</v>
      </c>
      <c r="E47" s="279">
        <v>0</v>
      </c>
      <c r="F47" s="282">
        <v>17749533</v>
      </c>
      <c r="G47" s="279" t="s">
        <v>97</v>
      </c>
      <c r="N47" s="237"/>
    </row>
    <row r="48" spans="1:14" x14ac:dyDescent="0.25">
      <c r="A48" s="278" t="s">
        <v>171</v>
      </c>
      <c r="B48" s="278" t="s">
        <v>172</v>
      </c>
      <c r="C48" s="282">
        <v>17749533</v>
      </c>
      <c r="D48" s="279">
        <v>0</v>
      </c>
      <c r="E48" s="279">
        <v>0</v>
      </c>
      <c r="F48" s="282">
        <v>17749533</v>
      </c>
      <c r="G48" s="277"/>
      <c r="N48" s="237"/>
    </row>
    <row r="49" spans="1:14" x14ac:dyDescent="0.25">
      <c r="A49" s="278" t="s">
        <v>173</v>
      </c>
      <c r="B49" s="278" t="s">
        <v>174</v>
      </c>
      <c r="C49" s="282">
        <v>330638690</v>
      </c>
      <c r="D49" s="279">
        <v>0</v>
      </c>
      <c r="E49" s="279">
        <v>0</v>
      </c>
      <c r="F49" s="282">
        <v>330638690</v>
      </c>
      <c r="G49" s="279" t="s">
        <v>97</v>
      </c>
      <c r="N49" s="237"/>
    </row>
    <row r="50" spans="1:14" x14ac:dyDescent="0.25">
      <c r="A50" s="278" t="s">
        <v>175</v>
      </c>
      <c r="B50" s="278" t="s">
        <v>176</v>
      </c>
      <c r="C50" s="282">
        <v>7909179</v>
      </c>
      <c r="D50" s="279">
        <v>0</v>
      </c>
      <c r="E50" s="279">
        <v>0</v>
      </c>
      <c r="F50" s="282">
        <v>7909179</v>
      </c>
      <c r="G50" s="279" t="s">
        <v>97</v>
      </c>
      <c r="N50" s="237"/>
    </row>
    <row r="51" spans="1:14" x14ac:dyDescent="0.25">
      <c r="A51" s="278" t="s">
        <v>177</v>
      </c>
      <c r="B51" s="278" t="s">
        <v>178</v>
      </c>
      <c r="C51" s="282">
        <v>322729511</v>
      </c>
      <c r="D51" s="279">
        <v>0</v>
      </c>
      <c r="E51" s="279">
        <v>0</v>
      </c>
      <c r="F51" s="282">
        <v>322729511</v>
      </c>
      <c r="G51" s="277"/>
      <c r="N51" s="237"/>
    </row>
    <row r="52" spans="1:14" x14ac:dyDescent="0.25">
      <c r="A52" s="278" t="s">
        <v>179</v>
      </c>
      <c r="B52" s="278" t="s">
        <v>180</v>
      </c>
      <c r="C52" s="282">
        <v>29801548</v>
      </c>
      <c r="D52" s="279">
        <v>0</v>
      </c>
      <c r="E52" s="279">
        <v>0</v>
      </c>
      <c r="F52" s="282">
        <v>29801548</v>
      </c>
      <c r="G52" s="279" t="s">
        <v>97</v>
      </c>
      <c r="N52" s="237"/>
    </row>
    <row r="53" spans="1:14" x14ac:dyDescent="0.25">
      <c r="A53" s="278" t="s">
        <v>181</v>
      </c>
      <c r="B53" s="278" t="s">
        <v>182</v>
      </c>
      <c r="C53" s="282">
        <v>29801548</v>
      </c>
      <c r="D53" s="279">
        <v>0</v>
      </c>
      <c r="E53" s="279">
        <v>0</v>
      </c>
      <c r="F53" s="282">
        <v>29801548</v>
      </c>
      <c r="G53" s="277"/>
      <c r="N53" s="237"/>
    </row>
    <row r="54" spans="1:14" x14ac:dyDescent="0.25">
      <c r="A54" s="278" t="s">
        <v>183</v>
      </c>
      <c r="B54" s="278" t="s">
        <v>162</v>
      </c>
      <c r="C54" s="282">
        <v>18548450340</v>
      </c>
      <c r="D54" s="279">
        <v>0</v>
      </c>
      <c r="E54" s="279">
        <v>0</v>
      </c>
      <c r="F54" s="282">
        <v>18548450340</v>
      </c>
      <c r="G54" s="277"/>
      <c r="N54" s="237"/>
    </row>
    <row r="55" spans="1:14" x14ac:dyDescent="0.25">
      <c r="A55" s="278" t="s">
        <v>184</v>
      </c>
      <c r="B55" s="278" t="s">
        <v>185</v>
      </c>
      <c r="C55" s="282">
        <v>18548450340</v>
      </c>
      <c r="D55" s="279">
        <v>0</v>
      </c>
      <c r="E55" s="279">
        <v>0</v>
      </c>
      <c r="F55" s="282">
        <v>18548450340</v>
      </c>
      <c r="G55" s="279" t="s">
        <v>97</v>
      </c>
      <c r="N55" s="237"/>
    </row>
    <row r="56" spans="1:14" x14ac:dyDescent="0.25">
      <c r="A56" s="278" t="s">
        <v>186</v>
      </c>
      <c r="B56" s="278" t="s">
        <v>154</v>
      </c>
      <c r="C56" s="282">
        <v>16015557000</v>
      </c>
      <c r="D56" s="279">
        <v>0</v>
      </c>
      <c r="E56" s="279">
        <v>0</v>
      </c>
      <c r="F56" s="282">
        <v>16015557000</v>
      </c>
      <c r="G56" s="279" t="s">
        <v>97</v>
      </c>
      <c r="N56" s="237"/>
    </row>
    <row r="57" spans="1:14" x14ac:dyDescent="0.25">
      <c r="A57" s="278" t="s">
        <v>187</v>
      </c>
      <c r="B57" s="278" t="s">
        <v>156</v>
      </c>
      <c r="C57" s="282">
        <v>633420000</v>
      </c>
      <c r="D57" s="279">
        <v>0</v>
      </c>
      <c r="E57" s="279">
        <v>0</v>
      </c>
      <c r="F57" s="282">
        <v>633420000</v>
      </c>
      <c r="G57" s="279" t="s">
        <v>97</v>
      </c>
      <c r="N57" s="237"/>
    </row>
    <row r="58" spans="1:14" x14ac:dyDescent="0.25">
      <c r="A58" s="278" t="s">
        <v>188</v>
      </c>
      <c r="B58" s="278" t="s">
        <v>189</v>
      </c>
      <c r="C58" s="282">
        <v>362452740</v>
      </c>
      <c r="D58" s="279">
        <v>0</v>
      </c>
      <c r="E58" s="279">
        <v>0</v>
      </c>
      <c r="F58" s="282">
        <v>362452740</v>
      </c>
      <c r="G58" s="279" t="s">
        <v>97</v>
      </c>
      <c r="N58" s="237"/>
    </row>
    <row r="59" spans="1:14" x14ac:dyDescent="0.25">
      <c r="A59" s="278" t="s">
        <v>190</v>
      </c>
      <c r="B59" s="278" t="s">
        <v>191</v>
      </c>
      <c r="C59" s="282">
        <v>250575600</v>
      </c>
      <c r="D59" s="279">
        <v>0</v>
      </c>
      <c r="E59" s="279">
        <v>0</v>
      </c>
      <c r="F59" s="282">
        <v>250575600</v>
      </c>
      <c r="G59" s="279" t="s">
        <v>97</v>
      </c>
      <c r="N59" s="237"/>
    </row>
    <row r="60" spans="1:14" x14ac:dyDescent="0.25">
      <c r="A60" s="278" t="s">
        <v>192</v>
      </c>
      <c r="B60" s="278" t="s">
        <v>158</v>
      </c>
      <c r="C60" s="282">
        <v>1286445000</v>
      </c>
      <c r="D60" s="279">
        <v>0</v>
      </c>
      <c r="E60" s="279">
        <v>0</v>
      </c>
      <c r="F60" s="282">
        <v>1286445000</v>
      </c>
      <c r="G60" s="277"/>
      <c r="N60" s="237"/>
    </row>
    <row r="61" spans="1:14" x14ac:dyDescent="0.25">
      <c r="A61" s="278" t="s">
        <v>193</v>
      </c>
      <c r="B61" s="278" t="s">
        <v>194</v>
      </c>
      <c r="C61" s="282">
        <v>75806791</v>
      </c>
      <c r="D61" s="279">
        <v>0</v>
      </c>
      <c r="E61" s="279">
        <v>0</v>
      </c>
      <c r="F61" s="282">
        <v>75806791</v>
      </c>
      <c r="G61" s="277"/>
      <c r="N61" s="237"/>
    </row>
    <row r="62" spans="1:14" x14ac:dyDescent="0.25">
      <c r="A62" s="278" t="s">
        <v>195</v>
      </c>
      <c r="B62" s="278" t="s">
        <v>196</v>
      </c>
      <c r="C62" s="282">
        <v>10561560</v>
      </c>
      <c r="D62" s="279">
        <v>0</v>
      </c>
      <c r="E62" s="279">
        <v>0</v>
      </c>
      <c r="F62" s="282">
        <v>10561560</v>
      </c>
      <c r="G62" s="279" t="s">
        <v>97</v>
      </c>
      <c r="N62" s="237"/>
    </row>
    <row r="63" spans="1:14" x14ac:dyDescent="0.25">
      <c r="A63" s="278" t="s">
        <v>197</v>
      </c>
      <c r="B63" s="278" t="s">
        <v>198</v>
      </c>
      <c r="C63" s="282">
        <v>10561560</v>
      </c>
      <c r="D63" s="279">
        <v>0</v>
      </c>
      <c r="E63" s="279">
        <v>0</v>
      </c>
      <c r="F63" s="282">
        <v>10561560</v>
      </c>
      <c r="G63" s="277"/>
      <c r="N63" s="237"/>
    </row>
    <row r="64" spans="1:14" x14ac:dyDescent="0.25">
      <c r="A64" s="278" t="s">
        <v>199</v>
      </c>
      <c r="B64" s="278" t="s">
        <v>200</v>
      </c>
      <c r="C64" s="282">
        <v>57853070</v>
      </c>
      <c r="D64" s="279">
        <v>0</v>
      </c>
      <c r="E64" s="279">
        <v>0</v>
      </c>
      <c r="F64" s="282">
        <v>57853070</v>
      </c>
      <c r="G64" s="279" t="s">
        <v>97</v>
      </c>
      <c r="N64" s="237"/>
    </row>
    <row r="65" spans="1:14" x14ac:dyDescent="0.25">
      <c r="A65" s="278" t="s">
        <v>201</v>
      </c>
      <c r="B65" s="278" t="s">
        <v>202</v>
      </c>
      <c r="C65" s="282">
        <v>57853070</v>
      </c>
      <c r="D65" s="279">
        <v>0</v>
      </c>
      <c r="E65" s="279">
        <v>0</v>
      </c>
      <c r="F65" s="282">
        <v>57853070</v>
      </c>
      <c r="G65" s="277"/>
      <c r="N65" s="237"/>
    </row>
    <row r="66" spans="1:14" x14ac:dyDescent="0.25">
      <c r="A66" s="278" t="s">
        <v>203</v>
      </c>
      <c r="B66" s="278" t="s">
        <v>204</v>
      </c>
      <c r="C66" s="282">
        <v>3811967</v>
      </c>
      <c r="D66" s="279">
        <v>0</v>
      </c>
      <c r="E66" s="279">
        <v>0</v>
      </c>
      <c r="F66" s="282">
        <v>3811967</v>
      </c>
      <c r="G66" s="279" t="s">
        <v>97</v>
      </c>
      <c r="N66" s="237"/>
    </row>
    <row r="67" spans="1:14" x14ac:dyDescent="0.25">
      <c r="A67" s="278" t="s">
        <v>205</v>
      </c>
      <c r="B67" s="278" t="s">
        <v>206</v>
      </c>
      <c r="C67" s="282">
        <v>3811967</v>
      </c>
      <c r="D67" s="279">
        <v>0</v>
      </c>
      <c r="E67" s="279">
        <v>0</v>
      </c>
      <c r="F67" s="282">
        <v>3811967</v>
      </c>
      <c r="G67" s="277"/>
      <c r="N67" s="237"/>
    </row>
    <row r="68" spans="1:14" x14ac:dyDescent="0.25">
      <c r="A68" s="278" t="s">
        <v>207</v>
      </c>
      <c r="B68" s="278" t="s">
        <v>208</v>
      </c>
      <c r="C68" s="282">
        <v>3580194</v>
      </c>
      <c r="D68" s="279">
        <v>0</v>
      </c>
      <c r="E68" s="279">
        <v>0</v>
      </c>
      <c r="F68" s="282">
        <v>3580194</v>
      </c>
      <c r="G68" s="279" t="s">
        <v>97</v>
      </c>
      <c r="N68" s="237"/>
    </row>
    <row r="69" spans="1:14" x14ac:dyDescent="0.25">
      <c r="A69" s="278" t="s">
        <v>209</v>
      </c>
      <c r="B69" s="278" t="s">
        <v>210</v>
      </c>
      <c r="C69" s="282">
        <v>3580194</v>
      </c>
      <c r="D69" s="279">
        <v>0</v>
      </c>
      <c r="E69" s="279">
        <v>0</v>
      </c>
      <c r="F69" s="282">
        <v>3580194</v>
      </c>
      <c r="G69" s="277"/>
      <c r="N69" s="237"/>
    </row>
    <row r="70" spans="1:14" x14ac:dyDescent="0.25">
      <c r="A70" s="278" t="s">
        <v>211</v>
      </c>
      <c r="B70" s="278" t="s">
        <v>212</v>
      </c>
      <c r="C70" s="282">
        <v>5116350</v>
      </c>
      <c r="D70" s="279">
        <v>0</v>
      </c>
      <c r="E70" s="279">
        <v>0</v>
      </c>
      <c r="F70" s="282">
        <v>5116350</v>
      </c>
      <c r="G70" s="277"/>
      <c r="N70" s="237"/>
    </row>
    <row r="71" spans="1:14" x14ac:dyDescent="0.25">
      <c r="A71" s="278" t="s">
        <v>213</v>
      </c>
      <c r="B71" s="278" t="s">
        <v>214</v>
      </c>
      <c r="C71" s="282">
        <v>5116350</v>
      </c>
      <c r="D71" s="279">
        <v>0</v>
      </c>
      <c r="E71" s="279">
        <v>0</v>
      </c>
      <c r="F71" s="282">
        <v>5116350</v>
      </c>
      <c r="G71" s="279" t="s">
        <v>97</v>
      </c>
      <c r="N71" s="237"/>
    </row>
    <row r="72" spans="1:14" x14ac:dyDescent="0.25">
      <c r="A72" s="278" t="s">
        <v>215</v>
      </c>
      <c r="B72" s="278" t="s">
        <v>216</v>
      </c>
      <c r="C72" s="282">
        <v>5116350</v>
      </c>
      <c r="D72" s="279">
        <v>0</v>
      </c>
      <c r="E72" s="279">
        <v>0</v>
      </c>
      <c r="F72" s="282">
        <v>5116350</v>
      </c>
      <c r="G72" s="277"/>
      <c r="N72" s="237"/>
    </row>
    <row r="73" spans="1:14" x14ac:dyDescent="0.25">
      <c r="A73" s="278" t="s">
        <v>217</v>
      </c>
      <c r="B73" s="278" t="s">
        <v>170</v>
      </c>
      <c r="C73" s="282">
        <v>112043794</v>
      </c>
      <c r="D73" s="282">
        <v>4581500</v>
      </c>
      <c r="E73" s="279">
        <v>0</v>
      </c>
      <c r="F73" s="282">
        <v>116625294</v>
      </c>
      <c r="G73" s="277"/>
      <c r="N73" s="237"/>
    </row>
    <row r="74" spans="1:14" x14ac:dyDescent="0.25">
      <c r="A74" s="278" t="s">
        <v>218</v>
      </c>
      <c r="B74" s="278" t="s">
        <v>219</v>
      </c>
      <c r="C74" s="282">
        <v>110453794</v>
      </c>
      <c r="D74" s="282">
        <v>4581500</v>
      </c>
      <c r="E74" s="279">
        <v>0</v>
      </c>
      <c r="F74" s="282">
        <v>115035294</v>
      </c>
      <c r="G74" s="279" t="s">
        <v>97</v>
      </c>
      <c r="N74" s="237"/>
    </row>
    <row r="75" spans="1:14" x14ac:dyDescent="0.25">
      <c r="A75" s="278" t="s">
        <v>220</v>
      </c>
      <c r="B75" s="278" t="s">
        <v>221</v>
      </c>
      <c r="C75" s="282">
        <v>110453794</v>
      </c>
      <c r="D75" s="282">
        <v>4581500</v>
      </c>
      <c r="E75" s="279">
        <v>0</v>
      </c>
      <c r="F75" s="282">
        <v>115035294</v>
      </c>
      <c r="G75" s="277"/>
      <c r="N75" s="237"/>
    </row>
    <row r="76" spans="1:14" x14ac:dyDescent="0.25">
      <c r="A76" s="278" t="s">
        <v>222</v>
      </c>
      <c r="B76" s="278" t="s">
        <v>223</v>
      </c>
      <c r="C76" s="282">
        <v>1590000</v>
      </c>
      <c r="D76" s="279">
        <v>0</v>
      </c>
      <c r="E76" s="279">
        <v>0</v>
      </c>
      <c r="F76" s="282">
        <v>1590000</v>
      </c>
      <c r="G76" s="279" t="s">
        <v>97</v>
      </c>
      <c r="N76" s="237"/>
    </row>
    <row r="77" spans="1:14" x14ac:dyDescent="0.25">
      <c r="A77" s="278" t="s">
        <v>224</v>
      </c>
      <c r="B77" s="278" t="s">
        <v>225</v>
      </c>
      <c r="C77" s="282">
        <v>1590000</v>
      </c>
      <c r="D77" s="279">
        <v>0</v>
      </c>
      <c r="E77" s="279">
        <v>0</v>
      </c>
      <c r="F77" s="282">
        <v>1590000</v>
      </c>
      <c r="G77" s="277"/>
      <c r="N77" s="237"/>
    </row>
    <row r="78" spans="1:14" x14ac:dyDescent="0.25">
      <c r="A78" s="278" t="s">
        <v>226</v>
      </c>
      <c r="B78" s="278" t="s">
        <v>174</v>
      </c>
      <c r="C78" s="282">
        <v>640493938</v>
      </c>
      <c r="D78" s="279">
        <v>0</v>
      </c>
      <c r="E78" s="279">
        <v>0</v>
      </c>
      <c r="F78" s="282">
        <v>640493938</v>
      </c>
      <c r="G78" s="277"/>
      <c r="N78" s="237"/>
    </row>
    <row r="79" spans="1:14" x14ac:dyDescent="0.25">
      <c r="A79" s="278" t="s">
        <v>227</v>
      </c>
      <c r="B79" s="278" t="s">
        <v>228</v>
      </c>
      <c r="C79" s="282">
        <v>303416140</v>
      </c>
      <c r="D79" s="279">
        <v>0</v>
      </c>
      <c r="E79" s="279">
        <v>0</v>
      </c>
      <c r="F79" s="282">
        <v>303416140</v>
      </c>
      <c r="G79" s="279" t="s">
        <v>97</v>
      </c>
      <c r="N79" s="237"/>
    </row>
    <row r="80" spans="1:14" x14ac:dyDescent="0.25">
      <c r="A80" s="278" t="s">
        <v>229</v>
      </c>
      <c r="B80" s="278" t="s">
        <v>230</v>
      </c>
      <c r="C80" s="282">
        <v>303416140</v>
      </c>
      <c r="D80" s="279">
        <v>0</v>
      </c>
      <c r="E80" s="279">
        <v>0</v>
      </c>
      <c r="F80" s="282">
        <v>303416140</v>
      </c>
      <c r="G80" s="277"/>
      <c r="N80" s="237"/>
    </row>
    <row r="81" spans="1:14" x14ac:dyDescent="0.25">
      <c r="A81" s="278" t="s">
        <v>231</v>
      </c>
      <c r="B81" s="278" t="s">
        <v>232</v>
      </c>
      <c r="C81" s="282">
        <v>337077798</v>
      </c>
      <c r="D81" s="279">
        <v>0</v>
      </c>
      <c r="E81" s="279">
        <v>0</v>
      </c>
      <c r="F81" s="282">
        <v>337077798</v>
      </c>
      <c r="G81" s="279" t="s">
        <v>97</v>
      </c>
      <c r="N81" s="237"/>
    </row>
    <row r="82" spans="1:14" x14ac:dyDescent="0.25">
      <c r="A82" s="278" t="s">
        <v>233</v>
      </c>
      <c r="B82" s="278" t="s">
        <v>234</v>
      </c>
      <c r="C82" s="282">
        <v>337077798</v>
      </c>
      <c r="D82" s="279">
        <v>0</v>
      </c>
      <c r="E82" s="279">
        <v>0</v>
      </c>
      <c r="F82" s="282">
        <v>337077798</v>
      </c>
      <c r="G82" s="277"/>
      <c r="N82" s="237"/>
    </row>
    <row r="83" spans="1:14" x14ac:dyDescent="0.25">
      <c r="A83" s="278" t="s">
        <v>235</v>
      </c>
      <c r="B83" s="278" t="s">
        <v>236</v>
      </c>
      <c r="C83" s="282">
        <v>2173576</v>
      </c>
      <c r="D83" s="279">
        <v>0</v>
      </c>
      <c r="E83" s="279">
        <v>0</v>
      </c>
      <c r="F83" s="282">
        <v>2173576</v>
      </c>
      <c r="G83" s="277"/>
      <c r="N83" s="237"/>
    </row>
    <row r="84" spans="1:14" x14ac:dyDescent="0.25">
      <c r="A84" s="278" t="s">
        <v>237</v>
      </c>
      <c r="B84" s="278" t="s">
        <v>238</v>
      </c>
      <c r="C84" s="282">
        <v>2173576</v>
      </c>
      <c r="D84" s="279">
        <v>0</v>
      </c>
      <c r="E84" s="279">
        <v>0</v>
      </c>
      <c r="F84" s="282">
        <v>2173576</v>
      </c>
      <c r="G84" s="279" t="s">
        <v>97</v>
      </c>
      <c r="N84" s="237"/>
    </row>
    <row r="85" spans="1:14" x14ac:dyDescent="0.25">
      <c r="A85" s="278" t="s">
        <v>239</v>
      </c>
      <c r="B85" s="278" t="s">
        <v>240</v>
      </c>
      <c r="C85" s="282">
        <v>2173576</v>
      </c>
      <c r="D85" s="279">
        <v>0</v>
      </c>
      <c r="E85" s="279">
        <v>0</v>
      </c>
      <c r="F85" s="282">
        <v>2173576</v>
      </c>
      <c r="G85" s="277"/>
      <c r="N85" s="237"/>
    </row>
    <row r="86" spans="1:14" x14ac:dyDescent="0.25">
      <c r="A86" s="278" t="s">
        <v>241</v>
      </c>
      <c r="B86" s="278" t="s">
        <v>242</v>
      </c>
      <c r="C86" s="282">
        <v>2443405623</v>
      </c>
      <c r="D86" s="279">
        <v>0</v>
      </c>
      <c r="E86" s="279">
        <v>0</v>
      </c>
      <c r="F86" s="282">
        <v>2443405623</v>
      </c>
      <c r="G86" s="277"/>
      <c r="N86" s="237"/>
    </row>
    <row r="87" spans="1:14" x14ac:dyDescent="0.25">
      <c r="A87" s="278" t="s">
        <v>243</v>
      </c>
      <c r="B87" s="278" t="s">
        <v>244</v>
      </c>
      <c r="C87" s="282">
        <v>2091150233</v>
      </c>
      <c r="D87" s="279">
        <v>0</v>
      </c>
      <c r="E87" s="279">
        <v>0</v>
      </c>
      <c r="F87" s="282">
        <v>2091150233</v>
      </c>
      <c r="G87" s="279" t="s">
        <v>97</v>
      </c>
      <c r="N87" s="237"/>
    </row>
    <row r="88" spans="1:14" x14ac:dyDescent="0.25">
      <c r="A88" s="278" t="s">
        <v>245</v>
      </c>
      <c r="B88" s="278" t="s">
        <v>246</v>
      </c>
      <c r="C88" s="282">
        <v>2091150233</v>
      </c>
      <c r="D88" s="279">
        <v>0</v>
      </c>
      <c r="E88" s="279">
        <v>0</v>
      </c>
      <c r="F88" s="282">
        <v>2091150233</v>
      </c>
      <c r="G88" s="277"/>
      <c r="N88" s="237"/>
    </row>
    <row r="89" spans="1:14" x14ac:dyDescent="0.25">
      <c r="A89" s="278" t="s">
        <v>247</v>
      </c>
      <c r="B89" s="278" t="s">
        <v>248</v>
      </c>
      <c r="C89" s="282">
        <v>352255390</v>
      </c>
      <c r="D89" s="279">
        <v>0</v>
      </c>
      <c r="E89" s="279">
        <v>0</v>
      </c>
      <c r="F89" s="282">
        <v>352255390</v>
      </c>
      <c r="G89" s="279" t="s">
        <v>97</v>
      </c>
      <c r="N89" s="237"/>
    </row>
    <row r="90" spans="1:14" x14ac:dyDescent="0.25">
      <c r="A90" s="278" t="s">
        <v>249</v>
      </c>
      <c r="B90" s="278" t="s">
        <v>250</v>
      </c>
      <c r="C90" s="282">
        <v>352255390</v>
      </c>
      <c r="D90" s="279">
        <v>0</v>
      </c>
      <c r="E90" s="279">
        <v>0</v>
      </c>
      <c r="F90" s="282">
        <v>352255390</v>
      </c>
      <c r="G90" s="277"/>
      <c r="N90" s="237"/>
    </row>
    <row r="91" spans="1:14" x14ac:dyDescent="0.25">
      <c r="A91" s="278" t="s">
        <v>251</v>
      </c>
      <c r="B91" s="278" t="s">
        <v>252</v>
      </c>
      <c r="C91" s="282">
        <v>-1202941569</v>
      </c>
      <c r="D91" s="279">
        <v>0</v>
      </c>
      <c r="E91" s="282">
        <v>42617906</v>
      </c>
      <c r="F91" s="282">
        <v>-1245559475</v>
      </c>
      <c r="G91" s="277"/>
      <c r="N91" s="237"/>
    </row>
    <row r="92" spans="1:14" x14ac:dyDescent="0.25">
      <c r="A92" s="278" t="s">
        <v>253</v>
      </c>
      <c r="B92" s="278" t="s">
        <v>162</v>
      </c>
      <c r="C92" s="282">
        <v>-896082356</v>
      </c>
      <c r="D92" s="279">
        <v>0</v>
      </c>
      <c r="E92" s="282">
        <v>24646056</v>
      </c>
      <c r="F92" s="282">
        <v>-920728412</v>
      </c>
      <c r="G92" s="279" t="s">
        <v>97</v>
      </c>
      <c r="N92" s="237"/>
    </row>
    <row r="93" spans="1:14" x14ac:dyDescent="0.25">
      <c r="A93" s="278" t="s">
        <v>254</v>
      </c>
      <c r="B93" s="278" t="s">
        <v>154</v>
      </c>
      <c r="C93" s="282">
        <v>-782855334</v>
      </c>
      <c r="D93" s="279">
        <v>0</v>
      </c>
      <c r="E93" s="282">
        <v>21621472</v>
      </c>
      <c r="F93" s="282">
        <v>-804476806</v>
      </c>
      <c r="G93" s="279" t="s">
        <v>97</v>
      </c>
      <c r="N93" s="237"/>
    </row>
    <row r="94" spans="1:14" x14ac:dyDescent="0.25">
      <c r="A94" s="278" t="s">
        <v>255</v>
      </c>
      <c r="B94" s="278" t="s">
        <v>156</v>
      </c>
      <c r="C94" s="282">
        <v>-24341315</v>
      </c>
      <c r="D94" s="279">
        <v>0</v>
      </c>
      <c r="E94" s="282">
        <v>761349</v>
      </c>
      <c r="F94" s="282">
        <v>-25102664</v>
      </c>
      <c r="G94" s="279" t="s">
        <v>97</v>
      </c>
      <c r="N94" s="237"/>
    </row>
    <row r="95" spans="1:14" x14ac:dyDescent="0.25">
      <c r="A95" s="278" t="s">
        <v>256</v>
      </c>
      <c r="B95" s="278" t="s">
        <v>189</v>
      </c>
      <c r="C95" s="282">
        <v>-13928478</v>
      </c>
      <c r="D95" s="279">
        <v>0</v>
      </c>
      <c r="E95" s="282">
        <v>435655</v>
      </c>
      <c r="F95" s="282">
        <v>-14364133</v>
      </c>
      <c r="G95" s="279" t="s">
        <v>97</v>
      </c>
      <c r="N95" s="237"/>
    </row>
    <row r="96" spans="1:14" x14ac:dyDescent="0.25">
      <c r="A96" s="278" t="s">
        <v>257</v>
      </c>
      <c r="B96" s="278" t="s">
        <v>191</v>
      </c>
      <c r="C96" s="282">
        <v>-25521208</v>
      </c>
      <c r="D96" s="279">
        <v>0</v>
      </c>
      <c r="E96" s="282">
        <v>281318</v>
      </c>
      <c r="F96" s="282">
        <v>-25802526</v>
      </c>
      <c r="G96" s="279" t="s">
        <v>97</v>
      </c>
      <c r="N96" s="237"/>
    </row>
    <row r="97" spans="1:14" x14ac:dyDescent="0.25">
      <c r="A97" s="278" t="s">
        <v>258</v>
      </c>
      <c r="B97" s="278" t="s">
        <v>158</v>
      </c>
      <c r="C97" s="282">
        <v>-49436021</v>
      </c>
      <c r="D97" s="279">
        <v>0</v>
      </c>
      <c r="E97" s="282">
        <v>1546262</v>
      </c>
      <c r="F97" s="282">
        <v>-50982283</v>
      </c>
      <c r="G97" s="277"/>
      <c r="N97" s="237"/>
    </row>
    <row r="98" spans="1:14" x14ac:dyDescent="0.25">
      <c r="A98" s="278" t="s">
        <v>259</v>
      </c>
      <c r="B98" s="278" t="s">
        <v>194</v>
      </c>
      <c r="C98" s="282">
        <v>-17654074</v>
      </c>
      <c r="D98" s="279">
        <v>0</v>
      </c>
      <c r="E98" s="282">
        <v>599957</v>
      </c>
      <c r="F98" s="282">
        <v>-18254031</v>
      </c>
      <c r="G98" s="279" t="s">
        <v>97</v>
      </c>
      <c r="N98" s="237"/>
    </row>
    <row r="99" spans="1:14" x14ac:dyDescent="0.25">
      <c r="A99" s="278" t="s">
        <v>260</v>
      </c>
      <c r="B99" s="278" t="s">
        <v>261</v>
      </c>
      <c r="C99" s="282">
        <v>-17654074</v>
      </c>
      <c r="D99" s="279">
        <v>0</v>
      </c>
      <c r="E99" s="282">
        <v>599957</v>
      </c>
      <c r="F99" s="282">
        <v>-18254031</v>
      </c>
      <c r="G99" s="277"/>
      <c r="N99" s="237"/>
    </row>
    <row r="100" spans="1:14" x14ac:dyDescent="0.25">
      <c r="A100" s="278" t="s">
        <v>262</v>
      </c>
      <c r="B100" s="278" t="s">
        <v>263</v>
      </c>
      <c r="C100" s="282">
        <v>-266477</v>
      </c>
      <c r="D100" s="279">
        <v>0</v>
      </c>
      <c r="E100" s="282">
        <v>53446</v>
      </c>
      <c r="F100" s="282">
        <v>-319923</v>
      </c>
      <c r="G100" s="279" t="s">
        <v>97</v>
      </c>
      <c r="N100" s="237"/>
    </row>
    <row r="101" spans="1:14" x14ac:dyDescent="0.25">
      <c r="A101" s="278" t="s">
        <v>264</v>
      </c>
      <c r="B101" s="278" t="s">
        <v>263</v>
      </c>
      <c r="C101" s="282">
        <v>-266477</v>
      </c>
      <c r="D101" s="279">
        <v>0</v>
      </c>
      <c r="E101" s="282">
        <v>53446</v>
      </c>
      <c r="F101" s="282">
        <v>-319923</v>
      </c>
      <c r="G101" s="277"/>
      <c r="N101" s="237"/>
    </row>
    <row r="102" spans="1:14" x14ac:dyDescent="0.25">
      <c r="A102" s="278" t="s">
        <v>265</v>
      </c>
      <c r="B102" s="278" t="s">
        <v>266</v>
      </c>
      <c r="C102" s="282">
        <v>-33881110</v>
      </c>
      <c r="D102" s="279">
        <v>0</v>
      </c>
      <c r="E102" s="282">
        <v>1104675</v>
      </c>
      <c r="F102" s="282">
        <v>-34985785</v>
      </c>
      <c r="G102" s="279" t="s">
        <v>97</v>
      </c>
      <c r="N102" s="237"/>
    </row>
    <row r="103" spans="1:14" x14ac:dyDescent="0.25">
      <c r="A103" s="278" t="s">
        <v>267</v>
      </c>
      <c r="B103" s="278" t="s">
        <v>268</v>
      </c>
      <c r="C103" s="282">
        <v>-33881110</v>
      </c>
      <c r="D103" s="279">
        <v>0</v>
      </c>
      <c r="E103" s="282">
        <v>1104675</v>
      </c>
      <c r="F103" s="282">
        <v>-34985785</v>
      </c>
      <c r="G103" s="277"/>
      <c r="N103" s="237"/>
    </row>
    <row r="104" spans="1:14" x14ac:dyDescent="0.25">
      <c r="A104" s="278" t="s">
        <v>269</v>
      </c>
      <c r="B104" s="278" t="s">
        <v>174</v>
      </c>
      <c r="C104" s="282">
        <v>-254043217</v>
      </c>
      <c r="D104" s="279">
        <v>0</v>
      </c>
      <c r="E104" s="282">
        <v>16177545</v>
      </c>
      <c r="F104" s="282">
        <v>-270220762</v>
      </c>
      <c r="G104" s="279" t="s">
        <v>97</v>
      </c>
      <c r="N104" s="237"/>
    </row>
    <row r="105" spans="1:14" x14ac:dyDescent="0.25">
      <c r="A105" s="278" t="s">
        <v>270</v>
      </c>
      <c r="B105" s="278" t="s">
        <v>271</v>
      </c>
      <c r="C105" s="282">
        <v>-254043217</v>
      </c>
      <c r="D105" s="279">
        <v>0</v>
      </c>
      <c r="E105" s="282">
        <v>16177545</v>
      </c>
      <c r="F105" s="282">
        <v>-270220762</v>
      </c>
      <c r="G105" s="277"/>
      <c r="N105" s="237"/>
    </row>
    <row r="106" spans="1:14" x14ac:dyDescent="0.25">
      <c r="A106" s="278" t="s">
        <v>272</v>
      </c>
      <c r="B106" s="278" t="s">
        <v>273</v>
      </c>
      <c r="C106" s="282">
        <v>-1014335</v>
      </c>
      <c r="D106" s="279">
        <v>0</v>
      </c>
      <c r="E106" s="282">
        <v>36227</v>
      </c>
      <c r="F106" s="282">
        <v>-1050562</v>
      </c>
      <c r="G106" s="279" t="s">
        <v>97</v>
      </c>
      <c r="N106" s="237"/>
    </row>
    <row r="107" spans="1:14" x14ac:dyDescent="0.25">
      <c r="A107" s="278" t="s">
        <v>274</v>
      </c>
      <c r="B107" s="278" t="s">
        <v>275</v>
      </c>
      <c r="C107" s="282">
        <v>-1014335</v>
      </c>
      <c r="D107" s="279">
        <v>0</v>
      </c>
      <c r="E107" s="282">
        <v>36227</v>
      </c>
      <c r="F107" s="282">
        <v>-1050562</v>
      </c>
      <c r="G107" s="277"/>
      <c r="H107" s="216"/>
      <c r="I107" s="216"/>
      <c r="J107" s="218"/>
      <c r="K107" s="218"/>
      <c r="L107" s="217"/>
      <c r="M107" s="218"/>
      <c r="N107" s="237"/>
    </row>
    <row r="108" spans="1:14" x14ac:dyDescent="0.25">
      <c r="A108" s="278" t="s">
        <v>276</v>
      </c>
      <c r="B108" s="278" t="s">
        <v>63</v>
      </c>
      <c r="C108" s="282">
        <v>34788709318</v>
      </c>
      <c r="D108" s="279">
        <v>0</v>
      </c>
      <c r="E108" s="279">
        <v>0</v>
      </c>
      <c r="F108" s="282">
        <v>34788709318</v>
      </c>
      <c r="G108" s="277"/>
      <c r="H108" s="287" t="s">
        <v>276</v>
      </c>
      <c r="I108" s="287" t="s">
        <v>63</v>
      </c>
      <c r="J108" s="291">
        <v>46113818843</v>
      </c>
      <c r="K108" s="291">
        <v>377985579</v>
      </c>
      <c r="L108" s="288">
        <v>0</v>
      </c>
      <c r="M108" s="291">
        <v>46491804422</v>
      </c>
      <c r="N108" s="237">
        <f>+M108-F108</f>
        <v>11703095104</v>
      </c>
    </row>
    <row r="109" spans="1:14" x14ac:dyDescent="0.25">
      <c r="A109" s="278" t="s">
        <v>277</v>
      </c>
      <c r="B109" s="278" t="s">
        <v>278</v>
      </c>
      <c r="C109" s="282">
        <v>34788709318</v>
      </c>
      <c r="D109" s="279">
        <v>0</v>
      </c>
      <c r="E109" s="279">
        <v>0</v>
      </c>
      <c r="F109" s="282">
        <v>34788709318</v>
      </c>
      <c r="G109" s="277"/>
      <c r="H109" s="287" t="s">
        <v>277</v>
      </c>
      <c r="I109" s="287" t="s">
        <v>278</v>
      </c>
      <c r="J109" s="291">
        <v>46113818843</v>
      </c>
      <c r="K109" s="291">
        <v>377985579</v>
      </c>
      <c r="L109" s="288">
        <v>0</v>
      </c>
      <c r="M109" s="291">
        <v>46491804422</v>
      </c>
      <c r="N109" s="237">
        <f t="shared" ref="N109:N122" si="1">+M109-F109</f>
        <v>11703095104</v>
      </c>
    </row>
    <row r="110" spans="1:14" x14ac:dyDescent="0.25">
      <c r="A110" s="278" t="s">
        <v>279</v>
      </c>
      <c r="B110" s="278" t="s">
        <v>280</v>
      </c>
      <c r="C110" s="282">
        <v>34788709318</v>
      </c>
      <c r="D110" s="279">
        <v>0</v>
      </c>
      <c r="E110" s="279">
        <v>0</v>
      </c>
      <c r="F110" s="282">
        <v>34788709318</v>
      </c>
      <c r="G110" s="279" t="s">
        <v>97</v>
      </c>
      <c r="H110" s="287" t="s">
        <v>279</v>
      </c>
      <c r="I110" s="287" t="s">
        <v>280</v>
      </c>
      <c r="J110" s="291">
        <v>46113818843</v>
      </c>
      <c r="K110" s="291">
        <v>377985579</v>
      </c>
      <c r="L110" s="288">
        <v>0</v>
      </c>
      <c r="M110" s="291">
        <v>46491804422</v>
      </c>
      <c r="N110" s="237">
        <f t="shared" si="1"/>
        <v>11703095104</v>
      </c>
    </row>
    <row r="111" spans="1:14" x14ac:dyDescent="0.25">
      <c r="A111" s="278" t="s">
        <v>281</v>
      </c>
      <c r="B111" s="278" t="s">
        <v>282</v>
      </c>
      <c r="C111" s="282">
        <v>977905497</v>
      </c>
      <c r="D111" s="279">
        <v>0</v>
      </c>
      <c r="E111" s="279">
        <v>0</v>
      </c>
      <c r="F111" s="282">
        <v>977905497</v>
      </c>
      <c r="G111" s="279" t="s">
        <v>97</v>
      </c>
      <c r="H111" s="287" t="s">
        <v>281</v>
      </c>
      <c r="I111" s="287" t="s">
        <v>282</v>
      </c>
      <c r="J111" s="291">
        <v>977905497</v>
      </c>
      <c r="K111" s="288">
        <v>0</v>
      </c>
      <c r="L111" s="288">
        <v>0</v>
      </c>
      <c r="M111" s="291">
        <v>977905497</v>
      </c>
      <c r="N111" s="237">
        <f t="shared" si="1"/>
        <v>0</v>
      </c>
    </row>
    <row r="112" spans="1:14" x14ac:dyDescent="0.25">
      <c r="A112" s="278" t="s">
        <v>283</v>
      </c>
      <c r="B112" s="278" t="s">
        <v>284</v>
      </c>
      <c r="C112" s="282">
        <v>31656568090</v>
      </c>
      <c r="D112" s="279">
        <v>0</v>
      </c>
      <c r="E112" s="279">
        <v>0</v>
      </c>
      <c r="F112" s="282">
        <v>31656568090</v>
      </c>
      <c r="G112" s="279" t="s">
        <v>97</v>
      </c>
      <c r="H112" s="287" t="s">
        <v>283</v>
      </c>
      <c r="I112" s="287" t="s">
        <v>284</v>
      </c>
      <c r="J112" s="291">
        <v>32204749880</v>
      </c>
      <c r="K112" s="288">
        <v>0</v>
      </c>
      <c r="L112" s="288">
        <v>0</v>
      </c>
      <c r="M112" s="291">
        <v>32204749880</v>
      </c>
      <c r="N112" s="237">
        <f t="shared" si="1"/>
        <v>548181790</v>
      </c>
    </row>
    <row r="113" spans="1:18" x14ac:dyDescent="0.25">
      <c r="A113" s="278" t="s">
        <v>285</v>
      </c>
      <c r="B113" s="278" t="s">
        <v>286</v>
      </c>
      <c r="C113" s="282">
        <v>834585418</v>
      </c>
      <c r="D113" s="279">
        <v>0</v>
      </c>
      <c r="E113" s="279">
        <v>0</v>
      </c>
      <c r="F113" s="282">
        <v>834585418</v>
      </c>
      <c r="G113" s="279" t="s">
        <v>97</v>
      </c>
      <c r="H113" s="287" t="s">
        <v>285</v>
      </c>
      <c r="I113" s="287" t="s">
        <v>286</v>
      </c>
      <c r="J113" s="291">
        <v>1253833416</v>
      </c>
      <c r="K113" s="288">
        <v>0</v>
      </c>
      <c r="L113" s="288">
        <v>0</v>
      </c>
      <c r="M113" s="291">
        <v>1253833416</v>
      </c>
      <c r="N113" s="237">
        <f t="shared" si="1"/>
        <v>419247998</v>
      </c>
      <c r="O113" s="116"/>
      <c r="Q113" s="5"/>
    </row>
    <row r="114" spans="1:18" x14ac:dyDescent="0.25">
      <c r="A114" s="278" t="s">
        <v>287</v>
      </c>
      <c r="B114" s="278" t="s">
        <v>288</v>
      </c>
      <c r="C114" s="282">
        <v>1319650313</v>
      </c>
      <c r="D114" s="279">
        <v>0</v>
      </c>
      <c r="E114" s="279">
        <v>0</v>
      </c>
      <c r="F114" s="282">
        <v>1319650313</v>
      </c>
      <c r="G114" s="277"/>
      <c r="H114" s="287" t="s">
        <v>287</v>
      </c>
      <c r="I114" s="287" t="s">
        <v>288</v>
      </c>
      <c r="J114" s="291">
        <v>8115906049</v>
      </c>
      <c r="K114" s="288">
        <v>0</v>
      </c>
      <c r="L114" s="288">
        <v>0</v>
      </c>
      <c r="M114" s="291">
        <v>8115906049</v>
      </c>
      <c r="N114" s="237">
        <f t="shared" si="1"/>
        <v>6796255736</v>
      </c>
      <c r="O114" s="116"/>
      <c r="P114" s="115"/>
      <c r="Q114" s="5"/>
      <c r="R114" s="115"/>
    </row>
    <row r="115" spans="1:18" x14ac:dyDescent="0.25">
      <c r="G115" s="277"/>
      <c r="H115" s="287" t="s">
        <v>835</v>
      </c>
      <c r="I115" s="287" t="s">
        <v>836</v>
      </c>
      <c r="J115" s="291">
        <v>334718447</v>
      </c>
      <c r="K115" s="291">
        <v>369685719</v>
      </c>
      <c r="L115" s="288">
        <v>0</v>
      </c>
      <c r="M115" s="291">
        <v>704404166</v>
      </c>
      <c r="N115" s="237">
        <f t="shared" si="1"/>
        <v>704404166</v>
      </c>
      <c r="O115" s="115"/>
      <c r="P115" s="115"/>
      <c r="Q115" s="115"/>
      <c r="R115" s="115"/>
    </row>
    <row r="116" spans="1:18" x14ac:dyDescent="0.25">
      <c r="G116" s="277"/>
      <c r="H116" s="287" t="s">
        <v>856</v>
      </c>
      <c r="I116" s="287" t="s">
        <v>842</v>
      </c>
      <c r="J116" s="291">
        <v>30914505</v>
      </c>
      <c r="K116" s="291">
        <v>1011604</v>
      </c>
      <c r="L116" s="288">
        <v>0</v>
      </c>
      <c r="M116" s="291">
        <v>31926109</v>
      </c>
      <c r="N116" s="237">
        <f t="shared" si="1"/>
        <v>31926109</v>
      </c>
      <c r="O116" s="115"/>
      <c r="P116" s="115"/>
      <c r="Q116" s="115"/>
      <c r="R116" s="115"/>
    </row>
    <row r="117" spans="1:18" x14ac:dyDescent="0.25">
      <c r="G117" s="279" t="s">
        <v>97</v>
      </c>
      <c r="H117" s="287" t="s">
        <v>837</v>
      </c>
      <c r="I117" s="287" t="s">
        <v>838</v>
      </c>
      <c r="J117" s="291">
        <v>3195791049</v>
      </c>
      <c r="K117" s="291">
        <v>7288256</v>
      </c>
      <c r="L117" s="288">
        <v>0</v>
      </c>
      <c r="M117" s="291">
        <v>3203079305</v>
      </c>
      <c r="N117" s="237">
        <f t="shared" si="1"/>
        <v>3203079305</v>
      </c>
      <c r="O117" s="116"/>
      <c r="P117" s="115"/>
      <c r="Q117" s="115"/>
      <c r="R117" s="115"/>
    </row>
    <row r="118" spans="1:18" x14ac:dyDescent="0.25">
      <c r="G118" s="277"/>
      <c r="H118" s="216"/>
      <c r="I118" s="216"/>
      <c r="J118" s="218"/>
      <c r="K118" s="217"/>
      <c r="L118" s="218"/>
      <c r="M118" s="218"/>
      <c r="N118" s="237"/>
      <c r="O118" s="210"/>
      <c r="P118" s="115"/>
      <c r="Q118" s="115"/>
      <c r="R118" s="115"/>
    </row>
    <row r="119" spans="1:18" x14ac:dyDescent="0.25">
      <c r="A119" s="278" t="s">
        <v>289</v>
      </c>
      <c r="B119" s="278" t="s">
        <v>66</v>
      </c>
      <c r="C119" s="282">
        <v>142950128149</v>
      </c>
      <c r="D119" s="282">
        <v>55581249</v>
      </c>
      <c r="E119" s="282">
        <v>69281348</v>
      </c>
      <c r="F119" s="282">
        <v>142936428050</v>
      </c>
      <c r="G119" s="277"/>
      <c r="H119" s="287" t="s">
        <v>289</v>
      </c>
      <c r="I119" s="287" t="s">
        <v>66</v>
      </c>
      <c r="J119" s="291">
        <v>131441622219</v>
      </c>
      <c r="K119" s="291">
        <v>114819424</v>
      </c>
      <c r="L119" s="291">
        <v>501950193</v>
      </c>
      <c r="M119" s="291">
        <v>131054491450</v>
      </c>
      <c r="N119" s="237">
        <f t="shared" si="1"/>
        <v>-11881936600</v>
      </c>
      <c r="O119" s="116"/>
      <c r="P119" s="115"/>
      <c r="Q119" s="115"/>
      <c r="R119" s="115"/>
    </row>
    <row r="120" spans="1:18" x14ac:dyDescent="0.25">
      <c r="A120" s="278" t="s">
        <v>290</v>
      </c>
      <c r="B120" s="278" t="s">
        <v>291</v>
      </c>
      <c r="C120" s="282">
        <v>32728336</v>
      </c>
      <c r="D120" s="282">
        <v>24982636</v>
      </c>
      <c r="E120" s="282">
        <v>31959537</v>
      </c>
      <c r="F120" s="282">
        <v>25751435</v>
      </c>
      <c r="G120" s="279" t="s">
        <v>97</v>
      </c>
      <c r="H120" s="287" t="s">
        <v>290</v>
      </c>
      <c r="I120" s="287" t="s">
        <v>291</v>
      </c>
      <c r="J120" s="291">
        <v>110936622</v>
      </c>
      <c r="K120" s="288">
        <v>0</v>
      </c>
      <c r="L120" s="291">
        <v>27526129</v>
      </c>
      <c r="M120" s="291">
        <v>83410493</v>
      </c>
      <c r="N120" s="237">
        <f t="shared" si="1"/>
        <v>57659058</v>
      </c>
    </row>
    <row r="121" spans="1:18" x14ac:dyDescent="0.25">
      <c r="A121" s="278" t="s">
        <v>292</v>
      </c>
      <c r="B121" s="278" t="s">
        <v>293</v>
      </c>
      <c r="C121" s="282">
        <v>32728336</v>
      </c>
      <c r="D121" s="282">
        <v>24982636</v>
      </c>
      <c r="E121" s="282">
        <v>31959537</v>
      </c>
      <c r="F121" s="282">
        <v>25751435</v>
      </c>
      <c r="G121" s="277"/>
      <c r="H121" s="287" t="s">
        <v>292</v>
      </c>
      <c r="I121" s="287" t="s">
        <v>293</v>
      </c>
      <c r="J121" s="291">
        <v>110936622</v>
      </c>
      <c r="K121" s="288">
        <v>0</v>
      </c>
      <c r="L121" s="291">
        <v>27526129</v>
      </c>
      <c r="M121" s="291">
        <v>83410493</v>
      </c>
      <c r="N121" s="237">
        <f t="shared" si="1"/>
        <v>57659058</v>
      </c>
    </row>
    <row r="122" spans="1:18" x14ac:dyDescent="0.25">
      <c r="A122" s="278" t="s">
        <v>294</v>
      </c>
      <c r="B122" s="278" t="s">
        <v>295</v>
      </c>
      <c r="C122" s="282">
        <v>32728336</v>
      </c>
      <c r="D122" s="282">
        <v>24982636</v>
      </c>
      <c r="E122" s="282">
        <v>31959537</v>
      </c>
      <c r="F122" s="282">
        <v>25751435</v>
      </c>
      <c r="G122" s="277"/>
      <c r="H122" s="287" t="s">
        <v>294</v>
      </c>
      <c r="I122" s="287" t="s">
        <v>295</v>
      </c>
      <c r="J122" s="291">
        <v>110936622</v>
      </c>
      <c r="K122" s="288">
        <v>0</v>
      </c>
      <c r="L122" s="291">
        <v>27526129</v>
      </c>
      <c r="M122" s="291">
        <v>83410493</v>
      </c>
      <c r="N122" s="237">
        <f t="shared" si="1"/>
        <v>57659058</v>
      </c>
    </row>
    <row r="123" spans="1:18" x14ac:dyDescent="0.25">
      <c r="A123" s="278" t="s">
        <v>296</v>
      </c>
      <c r="B123" s="278" t="s">
        <v>297</v>
      </c>
      <c r="C123" s="282">
        <v>267856575</v>
      </c>
      <c r="D123" s="279">
        <v>0</v>
      </c>
      <c r="E123" s="279">
        <v>0</v>
      </c>
      <c r="F123" s="282">
        <v>267856575</v>
      </c>
      <c r="G123" s="279" t="s">
        <v>97</v>
      </c>
    </row>
    <row r="124" spans="1:18" x14ac:dyDescent="0.25">
      <c r="A124" s="278" t="s">
        <v>298</v>
      </c>
      <c r="B124" s="278" t="s">
        <v>299</v>
      </c>
      <c r="C124" s="282">
        <v>267856575</v>
      </c>
      <c r="D124" s="279">
        <v>0</v>
      </c>
      <c r="E124" s="279">
        <v>0</v>
      </c>
      <c r="F124" s="282">
        <v>267856575</v>
      </c>
      <c r="G124" s="279" t="s">
        <v>97</v>
      </c>
    </row>
    <row r="125" spans="1:18" x14ac:dyDescent="0.25">
      <c r="A125" s="278" t="s">
        <v>300</v>
      </c>
      <c r="B125" s="278" t="s">
        <v>301</v>
      </c>
      <c r="C125" s="282">
        <v>267856575</v>
      </c>
      <c r="D125" s="279">
        <v>0</v>
      </c>
      <c r="E125" s="279">
        <v>0</v>
      </c>
      <c r="F125" s="282">
        <v>267856575</v>
      </c>
      <c r="G125" s="277"/>
    </row>
    <row r="126" spans="1:18" x14ac:dyDescent="0.25">
      <c r="A126" s="278" t="s">
        <v>302</v>
      </c>
      <c r="B126" s="278" t="s">
        <v>303</v>
      </c>
      <c r="C126" s="282">
        <v>142569707459</v>
      </c>
      <c r="D126" s="282">
        <v>30598613</v>
      </c>
      <c r="E126" s="282">
        <v>34555483</v>
      </c>
      <c r="F126" s="282">
        <v>142565750589</v>
      </c>
      <c r="G126" s="279" t="s">
        <v>97</v>
      </c>
      <c r="H126" s="287" t="s">
        <v>302</v>
      </c>
      <c r="I126" s="287" t="s">
        <v>303</v>
      </c>
      <c r="J126" s="291">
        <v>131260554790</v>
      </c>
      <c r="K126" s="291">
        <v>82619800</v>
      </c>
      <c r="L126" s="291">
        <v>430486347</v>
      </c>
      <c r="M126" s="291">
        <v>130912688243</v>
      </c>
      <c r="N126" s="237">
        <f>+M126-F126</f>
        <v>-11653062346</v>
      </c>
    </row>
    <row r="127" spans="1:18" x14ac:dyDescent="0.25">
      <c r="A127" s="278" t="s">
        <v>304</v>
      </c>
      <c r="B127" s="278" t="s">
        <v>305</v>
      </c>
      <c r="C127" s="282">
        <v>8626457170</v>
      </c>
      <c r="D127" s="282">
        <v>30598613</v>
      </c>
      <c r="E127" s="282">
        <v>34555483</v>
      </c>
      <c r="F127" s="282">
        <v>8622500300</v>
      </c>
      <c r="G127" s="279" t="s">
        <v>97</v>
      </c>
      <c r="H127" s="287" t="s">
        <v>304</v>
      </c>
      <c r="I127" s="287" t="s">
        <v>305</v>
      </c>
      <c r="J127" s="291">
        <v>879597733</v>
      </c>
      <c r="K127" s="291">
        <v>82619800</v>
      </c>
      <c r="L127" s="291">
        <v>52500768</v>
      </c>
      <c r="M127" s="291">
        <v>909716765</v>
      </c>
      <c r="N127" s="237">
        <f t="shared" ref="N127:N148" si="2">+M127-F127</f>
        <v>-7712783535</v>
      </c>
      <c r="O127" s="5"/>
      <c r="P127" s="116"/>
      <c r="Q127" s="116"/>
    </row>
    <row r="128" spans="1:18" x14ac:dyDescent="0.25">
      <c r="A128" s="278" t="s">
        <v>306</v>
      </c>
      <c r="B128" s="278" t="s">
        <v>307</v>
      </c>
      <c r="C128" s="282">
        <v>34555483</v>
      </c>
      <c r="D128" s="282">
        <v>30598613</v>
      </c>
      <c r="E128" s="282">
        <v>34555483</v>
      </c>
      <c r="F128" s="282">
        <v>30598613</v>
      </c>
      <c r="G128" s="277"/>
      <c r="H128" s="287" t="s">
        <v>306</v>
      </c>
      <c r="I128" s="287" t="s">
        <v>307</v>
      </c>
      <c r="J128" s="291">
        <v>52500768</v>
      </c>
      <c r="K128" s="291">
        <v>82619800</v>
      </c>
      <c r="L128" s="291">
        <v>52500768</v>
      </c>
      <c r="M128" s="291">
        <v>82619800</v>
      </c>
      <c r="N128" s="237">
        <f t="shared" si="2"/>
        <v>52021187</v>
      </c>
    </row>
    <row r="129" spans="1:17" x14ac:dyDescent="0.25">
      <c r="A129" s="278" t="s">
        <v>308</v>
      </c>
      <c r="B129" s="278" t="s">
        <v>828</v>
      </c>
      <c r="C129" s="282">
        <v>8591901687</v>
      </c>
      <c r="D129" s="279">
        <v>0</v>
      </c>
      <c r="E129" s="279">
        <v>0</v>
      </c>
      <c r="F129" s="282">
        <v>8591901687</v>
      </c>
      <c r="G129" s="277"/>
      <c r="H129" s="287" t="s">
        <v>308</v>
      </c>
      <c r="I129" s="287" t="s">
        <v>828</v>
      </c>
      <c r="J129" s="291">
        <v>827096965</v>
      </c>
      <c r="K129" s="288">
        <v>0</v>
      </c>
      <c r="L129" s="288">
        <v>0</v>
      </c>
      <c r="M129" s="291">
        <v>827096965</v>
      </c>
      <c r="N129" s="237">
        <f t="shared" si="2"/>
        <v>-7764804722</v>
      </c>
      <c r="O129" s="5"/>
      <c r="P129" s="116"/>
      <c r="Q129" s="116"/>
    </row>
    <row r="130" spans="1:17" x14ac:dyDescent="0.25">
      <c r="A130" s="278" t="s">
        <v>309</v>
      </c>
      <c r="B130" s="278" t="s">
        <v>310</v>
      </c>
      <c r="C130" s="282">
        <v>133943250289</v>
      </c>
      <c r="D130" s="279">
        <v>0</v>
      </c>
      <c r="E130" s="279">
        <v>0</v>
      </c>
      <c r="F130" s="282">
        <v>133943250289</v>
      </c>
      <c r="G130" s="279" t="s">
        <v>97</v>
      </c>
      <c r="H130" s="287" t="s">
        <v>309</v>
      </c>
      <c r="I130" s="287" t="s">
        <v>310</v>
      </c>
      <c r="J130" s="291">
        <v>130380957057</v>
      </c>
      <c r="K130" s="288">
        <v>0</v>
      </c>
      <c r="L130" s="291">
        <v>377985579</v>
      </c>
      <c r="M130" s="291">
        <v>130002971478</v>
      </c>
      <c r="N130" s="237">
        <f t="shared" si="2"/>
        <v>-3940278811</v>
      </c>
    </row>
    <row r="131" spans="1:17" x14ac:dyDescent="0.25">
      <c r="A131" s="278" t="s">
        <v>311</v>
      </c>
      <c r="B131" s="278" t="s">
        <v>312</v>
      </c>
      <c r="C131" s="282">
        <v>869231</v>
      </c>
      <c r="D131" s="279">
        <v>0</v>
      </c>
      <c r="E131" s="279">
        <v>0</v>
      </c>
      <c r="F131" s="282">
        <v>869231</v>
      </c>
      <c r="G131" s="277"/>
      <c r="H131" s="287" t="s">
        <v>839</v>
      </c>
      <c r="I131" s="287" t="s">
        <v>314</v>
      </c>
      <c r="J131" s="291">
        <v>130380957057</v>
      </c>
      <c r="K131" s="288">
        <v>0</v>
      </c>
      <c r="L131" s="291">
        <v>377985579</v>
      </c>
      <c r="M131" s="291">
        <v>130002971478</v>
      </c>
      <c r="N131" s="237">
        <f t="shared" si="2"/>
        <v>130002102247</v>
      </c>
      <c r="P131" s="116"/>
    </row>
    <row r="132" spans="1:17" x14ac:dyDescent="0.25">
      <c r="A132" s="278" t="s">
        <v>313</v>
      </c>
      <c r="B132" s="278" t="s">
        <v>314</v>
      </c>
      <c r="C132" s="282">
        <v>133942381058</v>
      </c>
      <c r="D132" s="279">
        <v>0</v>
      </c>
      <c r="E132" s="279">
        <v>0</v>
      </c>
      <c r="F132" s="282">
        <v>133942381058</v>
      </c>
      <c r="G132" s="279" t="s">
        <v>97</v>
      </c>
      <c r="H132" s="287" t="s">
        <v>840</v>
      </c>
      <c r="I132" s="287" t="s">
        <v>836</v>
      </c>
      <c r="J132" s="291">
        <v>720682266</v>
      </c>
      <c r="K132" s="288">
        <v>0</v>
      </c>
      <c r="L132" s="291">
        <v>369685719</v>
      </c>
      <c r="M132" s="291">
        <v>350996547</v>
      </c>
      <c r="N132" s="237">
        <f t="shared" si="2"/>
        <v>-133591384511</v>
      </c>
      <c r="P132" s="116"/>
    </row>
    <row r="133" spans="1:17" x14ac:dyDescent="0.25">
      <c r="G133" s="277"/>
      <c r="H133" s="287" t="s">
        <v>841</v>
      </c>
      <c r="I133" s="287" t="s">
        <v>842</v>
      </c>
      <c r="J133" s="291">
        <v>24073984</v>
      </c>
      <c r="K133" s="288">
        <v>0</v>
      </c>
      <c r="L133" s="291">
        <v>1011604</v>
      </c>
      <c r="M133" s="291">
        <v>23062380</v>
      </c>
      <c r="N133" s="237">
        <f t="shared" si="2"/>
        <v>23062380</v>
      </c>
      <c r="P133" s="116"/>
    </row>
    <row r="134" spans="1:17" x14ac:dyDescent="0.25">
      <c r="G134" s="277"/>
      <c r="H134" s="287" t="s">
        <v>843</v>
      </c>
      <c r="I134" s="287" t="s">
        <v>844</v>
      </c>
      <c r="J134" s="291">
        <v>10726360</v>
      </c>
      <c r="K134" s="288">
        <v>0</v>
      </c>
      <c r="L134" s="288">
        <v>0</v>
      </c>
      <c r="M134" s="291">
        <v>10726360</v>
      </c>
      <c r="N134" s="237">
        <f t="shared" si="2"/>
        <v>10726360</v>
      </c>
    </row>
    <row r="135" spans="1:17" x14ac:dyDescent="0.25">
      <c r="G135" s="279" t="s">
        <v>97</v>
      </c>
      <c r="H135" s="287" t="s">
        <v>845</v>
      </c>
      <c r="I135" s="287" t="s">
        <v>838</v>
      </c>
      <c r="J135" s="291">
        <v>129625474447</v>
      </c>
      <c r="K135" s="288">
        <v>0</v>
      </c>
      <c r="L135" s="291">
        <v>7288256</v>
      </c>
      <c r="M135" s="291">
        <v>129618186191</v>
      </c>
      <c r="N135" s="237">
        <f t="shared" si="2"/>
        <v>129618186191</v>
      </c>
    </row>
    <row r="136" spans="1:17" x14ac:dyDescent="0.25">
      <c r="A136" s="278" t="s">
        <v>315</v>
      </c>
      <c r="B136" s="278" t="s">
        <v>316</v>
      </c>
      <c r="C136" s="282">
        <v>102982247</v>
      </c>
      <c r="D136" s="279">
        <v>0</v>
      </c>
      <c r="E136" s="279">
        <v>0</v>
      </c>
      <c r="F136" s="282">
        <v>102982247</v>
      </c>
      <c r="G136" s="277"/>
      <c r="H136" s="287" t="s">
        <v>315</v>
      </c>
      <c r="I136" s="287" t="s">
        <v>316</v>
      </c>
      <c r="J136" s="291">
        <v>130928293</v>
      </c>
      <c r="K136" s="291">
        <v>11757255</v>
      </c>
      <c r="L136" s="291">
        <v>41551798</v>
      </c>
      <c r="M136" s="291">
        <v>101133750</v>
      </c>
      <c r="N136" s="237">
        <f t="shared" si="2"/>
        <v>-1848497</v>
      </c>
    </row>
    <row r="137" spans="1:17" x14ac:dyDescent="0.25">
      <c r="A137" s="278" t="s">
        <v>317</v>
      </c>
      <c r="B137" s="278" t="s">
        <v>318</v>
      </c>
      <c r="C137" s="282">
        <v>83023639</v>
      </c>
      <c r="D137" s="279">
        <v>0</v>
      </c>
      <c r="E137" s="279">
        <v>0</v>
      </c>
      <c r="F137" s="282">
        <v>83023639</v>
      </c>
      <c r="G137" s="279" t="s">
        <v>97</v>
      </c>
      <c r="H137" s="287" t="s">
        <v>317</v>
      </c>
      <c r="I137" s="287" t="s">
        <v>318</v>
      </c>
      <c r="J137" s="291">
        <v>110969685</v>
      </c>
      <c r="K137" s="291">
        <v>11757255</v>
      </c>
      <c r="L137" s="291">
        <v>41551798</v>
      </c>
      <c r="M137" s="291">
        <v>81175142</v>
      </c>
      <c r="N137" s="237">
        <f t="shared" si="2"/>
        <v>-1848497</v>
      </c>
    </row>
    <row r="138" spans="1:17" x14ac:dyDescent="0.25">
      <c r="A138" s="278" t="s">
        <v>319</v>
      </c>
      <c r="B138" s="278" t="s">
        <v>182</v>
      </c>
      <c r="C138" s="282">
        <v>83023639</v>
      </c>
      <c r="D138" s="279">
        <v>0</v>
      </c>
      <c r="E138" s="279">
        <v>0</v>
      </c>
      <c r="F138" s="282">
        <v>83023639</v>
      </c>
      <c r="G138" s="277"/>
      <c r="H138" s="287" t="s">
        <v>319</v>
      </c>
      <c r="I138" s="287" t="s">
        <v>182</v>
      </c>
      <c r="J138" s="291">
        <v>110969685</v>
      </c>
      <c r="K138" s="291">
        <v>11757255</v>
      </c>
      <c r="L138" s="291">
        <v>41551798</v>
      </c>
      <c r="M138" s="291">
        <v>81175142</v>
      </c>
      <c r="N138" s="237">
        <f t="shared" si="2"/>
        <v>-1848497</v>
      </c>
      <c r="O138" s="116">
        <f>+J138-L138</f>
        <v>69417887</v>
      </c>
    </row>
    <row r="139" spans="1:17" x14ac:dyDescent="0.25">
      <c r="A139" s="278" t="s">
        <v>320</v>
      </c>
      <c r="B139" s="278" t="s">
        <v>321</v>
      </c>
      <c r="C139" s="282">
        <v>19958608</v>
      </c>
      <c r="D139" s="279">
        <v>0</v>
      </c>
      <c r="E139" s="279">
        <v>0</v>
      </c>
      <c r="F139" s="282">
        <v>19958608</v>
      </c>
      <c r="G139" s="277"/>
      <c r="H139" s="287" t="s">
        <v>320</v>
      </c>
      <c r="I139" s="287" t="s">
        <v>321</v>
      </c>
      <c r="J139" s="291">
        <v>19958608</v>
      </c>
      <c r="K139" s="288">
        <v>0</v>
      </c>
      <c r="L139" s="288">
        <v>0</v>
      </c>
      <c r="M139" s="291">
        <v>19958608</v>
      </c>
      <c r="N139" s="237">
        <f t="shared" si="2"/>
        <v>0</v>
      </c>
    </row>
    <row r="140" spans="1:17" x14ac:dyDescent="0.25">
      <c r="A140" s="278" t="s">
        <v>322</v>
      </c>
      <c r="B140" s="278" t="s">
        <v>323</v>
      </c>
      <c r="C140" s="282">
        <v>19958608</v>
      </c>
      <c r="D140" s="279">
        <v>0</v>
      </c>
      <c r="E140" s="279">
        <v>0</v>
      </c>
      <c r="F140" s="282">
        <v>19958608</v>
      </c>
      <c r="G140" s="277"/>
      <c r="H140" s="287" t="s">
        <v>322</v>
      </c>
      <c r="I140" s="287" t="s">
        <v>323</v>
      </c>
      <c r="J140" s="291">
        <v>19958608</v>
      </c>
      <c r="K140" s="288">
        <v>0</v>
      </c>
      <c r="L140" s="288">
        <v>0</v>
      </c>
      <c r="M140" s="291">
        <v>19958608</v>
      </c>
      <c r="N140" s="237">
        <f t="shared" si="2"/>
        <v>0</v>
      </c>
    </row>
    <row r="141" spans="1:17" x14ac:dyDescent="0.25">
      <c r="A141" s="278" t="s">
        <v>324</v>
      </c>
      <c r="B141" s="278" t="s">
        <v>325</v>
      </c>
      <c r="C141" s="282">
        <v>-23146468</v>
      </c>
      <c r="D141" s="279">
        <v>0</v>
      </c>
      <c r="E141" s="282">
        <v>2766328</v>
      </c>
      <c r="F141" s="282">
        <v>-25912796</v>
      </c>
      <c r="G141" s="277"/>
      <c r="H141" s="287" t="s">
        <v>324</v>
      </c>
      <c r="I141" s="287" t="s">
        <v>325</v>
      </c>
      <c r="J141" s="291">
        <v>-60797486</v>
      </c>
      <c r="K141" s="291">
        <v>20442369</v>
      </c>
      <c r="L141" s="291">
        <v>2385919</v>
      </c>
      <c r="M141" s="291">
        <v>-42741036</v>
      </c>
      <c r="N141" s="237">
        <f t="shared" si="2"/>
        <v>-16828240</v>
      </c>
    </row>
    <row r="142" spans="1:17" x14ac:dyDescent="0.25">
      <c r="A142" s="278" t="s">
        <v>326</v>
      </c>
      <c r="B142" s="278" t="s">
        <v>318</v>
      </c>
      <c r="C142" s="282">
        <v>-17716212</v>
      </c>
      <c r="D142" s="279">
        <v>0</v>
      </c>
      <c r="E142" s="282">
        <v>2350524</v>
      </c>
      <c r="F142" s="282">
        <v>-20066736</v>
      </c>
      <c r="G142" s="279" t="s">
        <v>97</v>
      </c>
      <c r="H142" s="287" t="s">
        <v>326</v>
      </c>
      <c r="I142" s="287" t="s">
        <v>318</v>
      </c>
      <c r="J142" s="291">
        <v>-50765411</v>
      </c>
      <c r="K142" s="291">
        <v>20442369</v>
      </c>
      <c r="L142" s="291">
        <v>2067073</v>
      </c>
      <c r="M142" s="291">
        <v>-32390115</v>
      </c>
      <c r="N142" s="237">
        <f t="shared" si="2"/>
        <v>-12323379</v>
      </c>
    </row>
    <row r="143" spans="1:17" x14ac:dyDescent="0.25">
      <c r="A143" s="278" t="s">
        <v>327</v>
      </c>
      <c r="B143" s="278" t="s">
        <v>182</v>
      </c>
      <c r="C143" s="282">
        <v>-17716212</v>
      </c>
      <c r="D143" s="279">
        <v>0</v>
      </c>
      <c r="E143" s="282">
        <v>2350524</v>
      </c>
      <c r="F143" s="282">
        <v>-20066736</v>
      </c>
      <c r="G143" s="277"/>
      <c r="H143" s="287" t="s">
        <v>327</v>
      </c>
      <c r="I143" s="287" t="s">
        <v>182</v>
      </c>
      <c r="J143" s="291">
        <v>-50765411</v>
      </c>
      <c r="K143" s="291">
        <v>20442369</v>
      </c>
      <c r="L143" s="291">
        <v>2067073</v>
      </c>
      <c r="M143" s="291">
        <v>-32390115</v>
      </c>
      <c r="N143" s="237">
        <f t="shared" si="2"/>
        <v>-12323379</v>
      </c>
    </row>
    <row r="144" spans="1:17" x14ac:dyDescent="0.25">
      <c r="A144" s="278" t="s">
        <v>328</v>
      </c>
      <c r="B144" s="278" t="s">
        <v>329</v>
      </c>
      <c r="C144" s="282">
        <v>-5430256</v>
      </c>
      <c r="D144" s="279">
        <v>0</v>
      </c>
      <c r="E144" s="282">
        <v>415804</v>
      </c>
      <c r="F144" s="282">
        <v>-5846060</v>
      </c>
      <c r="G144" s="277"/>
      <c r="H144" s="287" t="s">
        <v>328</v>
      </c>
      <c r="I144" s="287" t="s">
        <v>329</v>
      </c>
      <c r="J144" s="291">
        <v>-10032075</v>
      </c>
      <c r="K144" s="288">
        <v>0</v>
      </c>
      <c r="L144" s="291">
        <v>318846</v>
      </c>
      <c r="M144" s="291">
        <v>-10350921</v>
      </c>
      <c r="N144" s="237">
        <f t="shared" si="2"/>
        <v>-4504861</v>
      </c>
    </row>
    <row r="145" spans="1:14" x14ac:dyDescent="0.25">
      <c r="A145" s="278" t="s">
        <v>330</v>
      </c>
      <c r="B145" s="278" t="s">
        <v>331</v>
      </c>
      <c r="C145" s="282">
        <v>-5430256</v>
      </c>
      <c r="D145" s="279">
        <v>0</v>
      </c>
      <c r="E145" s="282">
        <v>415804</v>
      </c>
      <c r="F145" s="282">
        <v>-5846060</v>
      </c>
      <c r="G145" s="279" t="s">
        <v>97</v>
      </c>
      <c r="H145" s="287" t="s">
        <v>330</v>
      </c>
      <c r="I145" s="287" t="s">
        <v>331</v>
      </c>
      <c r="J145" s="291">
        <v>-10032075</v>
      </c>
      <c r="K145" s="288">
        <v>0</v>
      </c>
      <c r="L145" s="291">
        <v>318846</v>
      </c>
      <c r="M145" s="291">
        <v>-10350921</v>
      </c>
      <c r="N145" s="237">
        <f t="shared" si="2"/>
        <v>-4504861</v>
      </c>
    </row>
    <row r="146" spans="1:14" x14ac:dyDescent="0.25">
      <c r="A146" s="278" t="s">
        <v>332</v>
      </c>
      <c r="B146" s="278" t="s">
        <v>17</v>
      </c>
      <c r="C146" s="282">
        <v>-2329240631</v>
      </c>
      <c r="D146" s="282">
        <v>1540484398</v>
      </c>
      <c r="E146" s="282">
        <v>1355962872</v>
      </c>
      <c r="F146" s="282">
        <v>-2144719105</v>
      </c>
      <c r="G146" s="279" t="s">
        <v>97</v>
      </c>
      <c r="H146" s="216"/>
      <c r="I146" s="216"/>
      <c r="J146" s="218"/>
      <c r="K146" s="217"/>
      <c r="L146" s="218"/>
      <c r="M146" s="218"/>
      <c r="N146" s="237">
        <f t="shared" si="2"/>
        <v>2144719105</v>
      </c>
    </row>
    <row r="147" spans="1:14" x14ac:dyDescent="0.25">
      <c r="A147" s="278" t="s">
        <v>333</v>
      </c>
      <c r="B147" s="278" t="s">
        <v>21</v>
      </c>
      <c r="C147" s="282">
        <v>-81930575</v>
      </c>
      <c r="D147" s="282">
        <v>841663465</v>
      </c>
      <c r="E147" s="282">
        <v>834596870</v>
      </c>
      <c r="F147" s="282">
        <v>-74863980</v>
      </c>
      <c r="G147" s="279" t="s">
        <v>97</v>
      </c>
      <c r="I147" s="116">
        <f>+J136-F136</f>
        <v>27946046</v>
      </c>
      <c r="N147" s="237">
        <f t="shared" si="2"/>
        <v>74863980</v>
      </c>
    </row>
    <row r="148" spans="1:14" x14ac:dyDescent="0.25">
      <c r="A148" s="278" t="s">
        <v>334</v>
      </c>
      <c r="B148" s="278" t="s">
        <v>335</v>
      </c>
      <c r="C148" s="282">
        <v>-3173096</v>
      </c>
      <c r="D148" s="282">
        <v>701539851</v>
      </c>
      <c r="E148" s="282">
        <v>707249418</v>
      </c>
      <c r="F148" s="282">
        <v>-8882663</v>
      </c>
      <c r="G148" s="277"/>
      <c r="I148" s="116">
        <f>+I147+K138</f>
        <v>39703301</v>
      </c>
      <c r="N148" s="237">
        <f t="shared" si="2"/>
        <v>8882663</v>
      </c>
    </row>
    <row r="149" spans="1:14" x14ac:dyDescent="0.25">
      <c r="A149" s="278" t="s">
        <v>336</v>
      </c>
      <c r="B149" s="278" t="s">
        <v>337</v>
      </c>
      <c r="C149" s="282">
        <v>-3173096</v>
      </c>
      <c r="D149" s="282">
        <v>701539851</v>
      </c>
      <c r="E149" s="282">
        <v>707249418</v>
      </c>
      <c r="F149" s="282">
        <v>-8882663</v>
      </c>
      <c r="G149" s="277"/>
      <c r="N149" s="237"/>
    </row>
    <row r="150" spans="1:14" x14ac:dyDescent="0.25">
      <c r="A150" s="278" t="s">
        <v>338</v>
      </c>
      <c r="B150" s="278" t="s">
        <v>339</v>
      </c>
      <c r="C150" s="282">
        <v>-3173096</v>
      </c>
      <c r="D150" s="282">
        <v>701539851</v>
      </c>
      <c r="E150" s="282">
        <v>707249418</v>
      </c>
      <c r="F150" s="282">
        <v>-8882663</v>
      </c>
      <c r="G150" s="279" t="s">
        <v>97</v>
      </c>
      <c r="N150" s="237"/>
    </row>
    <row r="151" spans="1:14" x14ac:dyDescent="0.25">
      <c r="A151" s="278" t="s">
        <v>340</v>
      </c>
      <c r="B151" s="278" t="s">
        <v>341</v>
      </c>
      <c r="C151" s="282">
        <v>-2968387</v>
      </c>
      <c r="D151" s="282">
        <v>923952</v>
      </c>
      <c r="E151" s="282">
        <v>467658</v>
      </c>
      <c r="F151" s="282">
        <v>-2512093</v>
      </c>
      <c r="G151" s="279" t="s">
        <v>97</v>
      </c>
      <c r="N151" s="237"/>
    </row>
    <row r="152" spans="1:14" x14ac:dyDescent="0.25">
      <c r="A152" s="278" t="s">
        <v>342</v>
      </c>
      <c r="B152" s="278" t="s">
        <v>343</v>
      </c>
      <c r="C152" s="282">
        <v>-2968387</v>
      </c>
      <c r="D152" s="282">
        <v>923952</v>
      </c>
      <c r="E152" s="282">
        <v>467658</v>
      </c>
      <c r="F152" s="282">
        <v>-2512093</v>
      </c>
      <c r="G152" s="277"/>
      <c r="N152" s="237"/>
    </row>
    <row r="153" spans="1:14" x14ac:dyDescent="0.25">
      <c r="A153" s="278" t="s">
        <v>344</v>
      </c>
      <c r="B153" s="278" t="s">
        <v>345</v>
      </c>
      <c r="C153" s="282">
        <v>-294928</v>
      </c>
      <c r="D153" s="282">
        <v>262589</v>
      </c>
      <c r="E153" s="282">
        <v>379471</v>
      </c>
      <c r="F153" s="282">
        <v>-411810</v>
      </c>
      <c r="G153" s="279" t="s">
        <v>97</v>
      </c>
      <c r="N153" s="237"/>
    </row>
    <row r="154" spans="1:14" x14ac:dyDescent="0.25">
      <c r="A154" s="278" t="s">
        <v>346</v>
      </c>
      <c r="B154" s="278" t="s">
        <v>347</v>
      </c>
      <c r="C154" s="282">
        <v>-116033</v>
      </c>
      <c r="D154" s="279">
        <v>0</v>
      </c>
      <c r="E154" s="279">
        <v>0</v>
      </c>
      <c r="F154" s="282">
        <v>-116033</v>
      </c>
      <c r="G154" s="277"/>
      <c r="N154" s="237"/>
    </row>
    <row r="155" spans="1:14" x14ac:dyDescent="0.25">
      <c r="A155" s="278" t="s">
        <v>846</v>
      </c>
      <c r="B155" s="278" t="s">
        <v>847</v>
      </c>
      <c r="C155" s="282">
        <v>-2557426</v>
      </c>
      <c r="D155" s="282">
        <v>661363</v>
      </c>
      <c r="E155" s="282">
        <v>88187</v>
      </c>
      <c r="F155" s="282">
        <v>-1984250</v>
      </c>
      <c r="G155" s="279" t="s">
        <v>97</v>
      </c>
      <c r="N155" s="237"/>
    </row>
    <row r="156" spans="1:14" x14ac:dyDescent="0.25">
      <c r="A156" s="278" t="s">
        <v>348</v>
      </c>
      <c r="B156" s="278" t="s">
        <v>349</v>
      </c>
      <c r="C156" s="282">
        <v>-24179300</v>
      </c>
      <c r="D156" s="282">
        <v>69408011</v>
      </c>
      <c r="E156" s="282">
        <v>48031968</v>
      </c>
      <c r="F156" s="282">
        <v>-2803257</v>
      </c>
      <c r="G156" s="277"/>
      <c r="N156" s="237"/>
    </row>
    <row r="157" spans="1:14" x14ac:dyDescent="0.25">
      <c r="A157" s="278" t="s">
        <v>350</v>
      </c>
      <c r="B157" s="278" t="s">
        <v>351</v>
      </c>
      <c r="C157" s="282">
        <v>-8629600</v>
      </c>
      <c r="D157" s="282">
        <v>17956000</v>
      </c>
      <c r="E157" s="282">
        <v>10711920</v>
      </c>
      <c r="F157" s="282">
        <v>-1385520</v>
      </c>
      <c r="G157" s="279" t="s">
        <v>97</v>
      </c>
      <c r="N157" s="237"/>
    </row>
    <row r="158" spans="1:14" x14ac:dyDescent="0.25">
      <c r="A158" s="278" t="s">
        <v>352</v>
      </c>
      <c r="B158" s="278" t="s">
        <v>353</v>
      </c>
      <c r="C158" s="282">
        <v>-7046100</v>
      </c>
      <c r="D158" s="282">
        <v>14610800</v>
      </c>
      <c r="E158" s="282">
        <v>8740733</v>
      </c>
      <c r="F158" s="282">
        <v>-1176033</v>
      </c>
      <c r="G158" s="277"/>
      <c r="N158" s="237"/>
    </row>
    <row r="159" spans="1:14" x14ac:dyDescent="0.25">
      <c r="A159" s="278" t="s">
        <v>354</v>
      </c>
      <c r="B159" s="278" t="s">
        <v>355</v>
      </c>
      <c r="C159" s="282">
        <v>-1583500</v>
      </c>
      <c r="D159" s="282">
        <v>3345200</v>
      </c>
      <c r="E159" s="282">
        <v>1971187</v>
      </c>
      <c r="F159" s="282">
        <v>-209487</v>
      </c>
      <c r="G159" s="279" t="s">
        <v>97</v>
      </c>
      <c r="N159" s="237"/>
    </row>
    <row r="160" spans="1:14" x14ac:dyDescent="0.25">
      <c r="A160" s="278" t="s">
        <v>356</v>
      </c>
      <c r="B160" s="278" t="s">
        <v>357</v>
      </c>
      <c r="C160" s="282">
        <v>-7046100</v>
      </c>
      <c r="D160" s="282">
        <v>14629800</v>
      </c>
      <c r="E160" s="282">
        <v>8750779</v>
      </c>
      <c r="F160" s="282">
        <v>-1167079</v>
      </c>
      <c r="G160" s="277"/>
      <c r="N160" s="237"/>
    </row>
    <row r="161" spans="1:14" x14ac:dyDescent="0.25">
      <c r="A161" s="278" t="s">
        <v>358</v>
      </c>
      <c r="B161" s="278" t="s">
        <v>359</v>
      </c>
      <c r="C161" s="282">
        <v>-7046100</v>
      </c>
      <c r="D161" s="282">
        <v>14629800</v>
      </c>
      <c r="E161" s="282">
        <v>8750779</v>
      </c>
      <c r="F161" s="282">
        <v>-1167079</v>
      </c>
      <c r="G161" s="279" t="s">
        <v>97</v>
      </c>
      <c r="N161" s="237"/>
    </row>
    <row r="162" spans="1:14" x14ac:dyDescent="0.25">
      <c r="A162" s="278" t="s">
        <v>360</v>
      </c>
      <c r="B162" s="278" t="s">
        <v>361</v>
      </c>
      <c r="C162" s="279">
        <v>0</v>
      </c>
      <c r="D162" s="282">
        <v>21353</v>
      </c>
      <c r="E162" s="282">
        <v>21353</v>
      </c>
      <c r="F162" s="279">
        <v>0</v>
      </c>
      <c r="G162" s="277"/>
      <c r="N162" s="237"/>
    </row>
    <row r="163" spans="1:14" x14ac:dyDescent="0.25">
      <c r="A163" s="278" t="s">
        <v>362</v>
      </c>
      <c r="B163" s="278" t="s">
        <v>363</v>
      </c>
      <c r="C163" s="279">
        <v>0</v>
      </c>
      <c r="D163" s="282">
        <v>21353</v>
      </c>
      <c r="E163" s="282">
        <v>21353</v>
      </c>
      <c r="F163" s="279">
        <v>0</v>
      </c>
      <c r="G163" s="279" t="s">
        <v>97</v>
      </c>
      <c r="N163" s="237"/>
    </row>
    <row r="164" spans="1:14" x14ac:dyDescent="0.25">
      <c r="A164" s="278" t="s">
        <v>364</v>
      </c>
      <c r="B164" s="278" t="s">
        <v>365</v>
      </c>
      <c r="C164" s="279">
        <v>0</v>
      </c>
      <c r="D164" s="282">
        <v>321667</v>
      </c>
      <c r="E164" s="282">
        <v>321667</v>
      </c>
      <c r="F164" s="279">
        <v>0</v>
      </c>
      <c r="G164" s="277"/>
      <c r="N164" s="237"/>
    </row>
    <row r="165" spans="1:14" x14ac:dyDescent="0.25">
      <c r="A165" s="278" t="s">
        <v>366</v>
      </c>
      <c r="B165" s="278" t="s">
        <v>367</v>
      </c>
      <c r="C165" s="279">
        <v>0</v>
      </c>
      <c r="D165" s="282">
        <v>321667</v>
      </c>
      <c r="E165" s="282">
        <v>321667</v>
      </c>
      <c r="F165" s="279">
        <v>0</v>
      </c>
      <c r="G165" s="279" t="s">
        <v>97</v>
      </c>
      <c r="N165" s="237"/>
    </row>
    <row r="166" spans="1:14" x14ac:dyDescent="0.25">
      <c r="A166" s="278" t="s">
        <v>368</v>
      </c>
      <c r="B166" s="278" t="s">
        <v>369</v>
      </c>
      <c r="C166" s="279">
        <v>0</v>
      </c>
      <c r="D166" s="282">
        <v>4330901</v>
      </c>
      <c r="E166" s="282">
        <v>4330901</v>
      </c>
      <c r="F166" s="279">
        <v>0</v>
      </c>
      <c r="G166" s="279" t="s">
        <v>97</v>
      </c>
      <c r="N166" s="237"/>
    </row>
    <row r="167" spans="1:14" x14ac:dyDescent="0.25">
      <c r="A167" s="278" t="s">
        <v>370</v>
      </c>
      <c r="B167" s="278" t="s">
        <v>371</v>
      </c>
      <c r="C167" s="279">
        <v>0</v>
      </c>
      <c r="D167" s="282">
        <v>4330901</v>
      </c>
      <c r="E167" s="282">
        <v>4330901</v>
      </c>
      <c r="F167" s="279">
        <v>0</v>
      </c>
      <c r="G167" s="277"/>
      <c r="N167" s="237"/>
    </row>
    <row r="168" spans="1:14" x14ac:dyDescent="0.25">
      <c r="A168" s="278" t="s">
        <v>372</v>
      </c>
      <c r="B168" s="278" t="s">
        <v>373</v>
      </c>
      <c r="C168" s="279">
        <v>0</v>
      </c>
      <c r="D168" s="282">
        <v>2321790</v>
      </c>
      <c r="E168" s="282">
        <v>2572448</v>
      </c>
      <c r="F168" s="282">
        <v>-250658</v>
      </c>
      <c r="G168" s="277"/>
      <c r="N168" s="237"/>
    </row>
    <row r="169" spans="1:14" x14ac:dyDescent="0.25">
      <c r="A169" s="278" t="s">
        <v>374</v>
      </c>
      <c r="B169" s="278" t="s">
        <v>375</v>
      </c>
      <c r="C169" s="279">
        <v>0</v>
      </c>
      <c r="D169" s="282">
        <v>2321790</v>
      </c>
      <c r="E169" s="282">
        <v>2572448</v>
      </c>
      <c r="F169" s="282">
        <v>-250658</v>
      </c>
      <c r="G169" s="279" t="s">
        <v>97</v>
      </c>
      <c r="N169" s="237"/>
    </row>
    <row r="170" spans="1:14" x14ac:dyDescent="0.25">
      <c r="A170" s="278" t="s">
        <v>376</v>
      </c>
      <c r="B170" s="278" t="s">
        <v>377</v>
      </c>
      <c r="C170" s="279">
        <v>0</v>
      </c>
      <c r="D170" s="282">
        <v>5000000</v>
      </c>
      <c r="E170" s="282">
        <v>5000000</v>
      </c>
      <c r="F170" s="279">
        <v>0</v>
      </c>
      <c r="G170" s="279" t="s">
        <v>97</v>
      </c>
      <c r="N170" s="237"/>
    </row>
    <row r="171" spans="1:14" x14ac:dyDescent="0.25">
      <c r="A171" s="278" t="s">
        <v>378</v>
      </c>
      <c r="B171" s="278" t="s">
        <v>379</v>
      </c>
      <c r="C171" s="279">
        <v>0</v>
      </c>
      <c r="D171" s="282">
        <v>5000000</v>
      </c>
      <c r="E171" s="282">
        <v>5000000</v>
      </c>
      <c r="F171" s="279">
        <v>0</v>
      </c>
      <c r="G171" s="277"/>
      <c r="N171" s="237"/>
    </row>
    <row r="172" spans="1:14" x14ac:dyDescent="0.25">
      <c r="A172" s="278" t="s">
        <v>380</v>
      </c>
      <c r="B172" s="278" t="s">
        <v>381</v>
      </c>
      <c r="C172" s="282">
        <v>-8503600</v>
      </c>
      <c r="D172" s="282">
        <v>24826500</v>
      </c>
      <c r="E172" s="282">
        <v>16322900</v>
      </c>
      <c r="F172" s="279">
        <v>0</v>
      </c>
      <c r="G172" s="279" t="s">
        <v>97</v>
      </c>
      <c r="N172" s="237"/>
    </row>
    <row r="173" spans="1:14" x14ac:dyDescent="0.25">
      <c r="A173" s="278" t="s">
        <v>382</v>
      </c>
      <c r="B173" s="278" t="s">
        <v>383</v>
      </c>
      <c r="C173" s="282">
        <v>-1552800</v>
      </c>
      <c r="D173" s="282">
        <v>3614900</v>
      </c>
      <c r="E173" s="282">
        <v>2062100</v>
      </c>
      <c r="F173" s="279">
        <v>0</v>
      </c>
      <c r="G173" s="279" t="s">
        <v>97</v>
      </c>
      <c r="N173" s="237"/>
    </row>
    <row r="174" spans="1:14" x14ac:dyDescent="0.25">
      <c r="A174" s="278" t="s">
        <v>384</v>
      </c>
      <c r="B174" s="278" t="s">
        <v>385</v>
      </c>
      <c r="C174" s="282">
        <v>-6950800</v>
      </c>
      <c r="D174" s="282">
        <v>21211600</v>
      </c>
      <c r="E174" s="282">
        <v>14260800</v>
      </c>
      <c r="F174" s="279">
        <v>0</v>
      </c>
      <c r="G174" s="279" t="s">
        <v>97</v>
      </c>
      <c r="N174" s="237"/>
    </row>
    <row r="175" spans="1:14" x14ac:dyDescent="0.25">
      <c r="A175" s="278" t="s">
        <v>386</v>
      </c>
      <c r="B175" s="278" t="s">
        <v>387</v>
      </c>
      <c r="C175" s="282">
        <v>-26099880</v>
      </c>
      <c r="D175" s="282">
        <v>21842877</v>
      </c>
      <c r="E175" s="282">
        <v>40981895</v>
      </c>
      <c r="F175" s="282">
        <v>-45238898</v>
      </c>
      <c r="G175" s="279" t="s">
        <v>97</v>
      </c>
      <c r="N175" s="237"/>
    </row>
    <row r="176" spans="1:14" x14ac:dyDescent="0.25">
      <c r="A176" s="278" t="s">
        <v>388</v>
      </c>
      <c r="B176" s="278" t="s">
        <v>389</v>
      </c>
      <c r="C176" s="282">
        <v>-2348666</v>
      </c>
      <c r="D176" s="282">
        <v>2348666</v>
      </c>
      <c r="E176" s="282">
        <v>2503496</v>
      </c>
      <c r="F176" s="282">
        <v>-2503496</v>
      </c>
      <c r="G176" s="277"/>
      <c r="N176" s="237"/>
    </row>
    <row r="177" spans="1:14" x14ac:dyDescent="0.25">
      <c r="A177" s="278" t="s">
        <v>390</v>
      </c>
      <c r="B177" s="278" t="s">
        <v>391</v>
      </c>
      <c r="C177" s="282">
        <v>-1098908</v>
      </c>
      <c r="D177" s="282">
        <v>1098908</v>
      </c>
      <c r="E177" s="282">
        <v>1253748</v>
      </c>
      <c r="F177" s="282">
        <v>-1253748</v>
      </c>
      <c r="G177" s="279" t="s">
        <v>97</v>
      </c>
      <c r="N177" s="237"/>
    </row>
    <row r="178" spans="1:14" x14ac:dyDescent="0.25">
      <c r="A178" s="278" t="s">
        <v>392</v>
      </c>
      <c r="B178" s="278" t="s">
        <v>393</v>
      </c>
      <c r="C178" s="282">
        <v>-1249758</v>
      </c>
      <c r="D178" s="282">
        <v>1249758</v>
      </c>
      <c r="E178" s="282">
        <v>1249748</v>
      </c>
      <c r="F178" s="282">
        <v>-1249748</v>
      </c>
      <c r="G178" s="277"/>
      <c r="N178" s="237"/>
    </row>
    <row r="179" spans="1:14" x14ac:dyDescent="0.25">
      <c r="A179" s="278" t="s">
        <v>394</v>
      </c>
      <c r="B179" s="278" t="s">
        <v>395</v>
      </c>
      <c r="C179" s="282">
        <v>-2876090</v>
      </c>
      <c r="D179" s="282">
        <v>2876090</v>
      </c>
      <c r="E179" s="282">
        <v>1675092</v>
      </c>
      <c r="F179" s="282">
        <v>-1675092</v>
      </c>
      <c r="G179" s="279" t="s">
        <v>97</v>
      </c>
      <c r="N179" s="237"/>
    </row>
    <row r="180" spans="1:14" x14ac:dyDescent="0.25">
      <c r="A180" s="278" t="s">
        <v>813</v>
      </c>
      <c r="B180" s="278" t="s">
        <v>814</v>
      </c>
      <c r="C180" s="279">
        <v>0</v>
      </c>
      <c r="D180" s="279">
        <v>0</v>
      </c>
      <c r="E180" s="282">
        <v>524659</v>
      </c>
      <c r="F180" s="282">
        <v>-524659</v>
      </c>
      <c r="G180" s="279" t="s">
        <v>97</v>
      </c>
      <c r="N180" s="237"/>
    </row>
    <row r="181" spans="1:14" x14ac:dyDescent="0.25">
      <c r="A181" s="278" t="s">
        <v>396</v>
      </c>
      <c r="B181" s="278" t="s">
        <v>397</v>
      </c>
      <c r="C181" s="282">
        <v>-71424</v>
      </c>
      <c r="D181" s="282">
        <v>71424</v>
      </c>
      <c r="E181" s="279">
        <v>0</v>
      </c>
      <c r="F181" s="279">
        <v>0</v>
      </c>
      <c r="G181" s="277"/>
      <c r="N181" s="237"/>
    </row>
    <row r="182" spans="1:14" x14ac:dyDescent="0.25">
      <c r="A182" s="278" t="s">
        <v>398</v>
      </c>
      <c r="B182" s="278" t="s">
        <v>399</v>
      </c>
      <c r="C182" s="282">
        <v>-544704</v>
      </c>
      <c r="D182" s="282">
        <v>544704</v>
      </c>
      <c r="E182" s="282">
        <v>538669</v>
      </c>
      <c r="F182" s="282">
        <v>-538669</v>
      </c>
      <c r="G182" s="279" t="s">
        <v>97</v>
      </c>
      <c r="N182" s="237"/>
    </row>
    <row r="183" spans="1:14" x14ac:dyDescent="0.25">
      <c r="A183" s="278" t="s">
        <v>400</v>
      </c>
      <c r="B183" s="278" t="s">
        <v>401</v>
      </c>
      <c r="C183" s="282">
        <v>-2259962</v>
      </c>
      <c r="D183" s="282">
        <v>2259962</v>
      </c>
      <c r="E183" s="282">
        <v>611764</v>
      </c>
      <c r="F183" s="282">
        <v>-611764</v>
      </c>
      <c r="G183" s="277"/>
      <c r="N183" s="237"/>
    </row>
    <row r="184" spans="1:14" x14ac:dyDescent="0.25">
      <c r="A184" s="278" t="s">
        <v>402</v>
      </c>
      <c r="B184" s="278" t="s">
        <v>403</v>
      </c>
      <c r="C184" s="279">
        <v>553</v>
      </c>
      <c r="D184" s="279">
        <v>0</v>
      </c>
      <c r="E184" s="279">
        <v>553</v>
      </c>
      <c r="F184" s="279">
        <v>0</v>
      </c>
      <c r="G184" s="279" t="s">
        <v>97</v>
      </c>
      <c r="N184" s="237"/>
    </row>
    <row r="185" spans="1:14" x14ac:dyDescent="0.25">
      <c r="A185" s="278" t="s">
        <v>404</v>
      </c>
      <c r="B185" s="278" t="s">
        <v>405</v>
      </c>
      <c r="C185" s="279">
        <v>553</v>
      </c>
      <c r="D185" s="279">
        <v>0</v>
      </c>
      <c r="E185" s="279">
        <v>553</v>
      </c>
      <c r="F185" s="279">
        <v>0</v>
      </c>
      <c r="G185" s="277"/>
      <c r="N185" s="237"/>
    </row>
    <row r="186" spans="1:14" x14ac:dyDescent="0.25">
      <c r="A186" s="278" t="s">
        <v>406</v>
      </c>
      <c r="B186" s="278" t="s">
        <v>407</v>
      </c>
      <c r="C186" s="282">
        <v>-14186931</v>
      </c>
      <c r="D186" s="282">
        <v>14186932</v>
      </c>
      <c r="E186" s="282">
        <v>30645987</v>
      </c>
      <c r="F186" s="282">
        <v>-30645986</v>
      </c>
      <c r="G186" s="279" t="s">
        <v>97</v>
      </c>
      <c r="N186" s="237"/>
    </row>
    <row r="187" spans="1:14" x14ac:dyDescent="0.25">
      <c r="A187" s="278" t="s">
        <v>408</v>
      </c>
      <c r="B187" s="278" t="s">
        <v>409</v>
      </c>
      <c r="C187" s="282">
        <v>-7059000</v>
      </c>
      <c r="D187" s="282">
        <v>7059000</v>
      </c>
      <c r="E187" s="282">
        <v>23411622</v>
      </c>
      <c r="F187" s="282">
        <v>-23411622</v>
      </c>
      <c r="G187" s="277"/>
      <c r="N187" s="237"/>
    </row>
    <row r="188" spans="1:14" x14ac:dyDescent="0.25">
      <c r="A188" s="278" t="s">
        <v>410</v>
      </c>
      <c r="B188" s="278" t="s">
        <v>411</v>
      </c>
      <c r="C188" s="282">
        <v>-7127932</v>
      </c>
      <c r="D188" s="282">
        <v>7127932</v>
      </c>
      <c r="E188" s="282">
        <v>7234365</v>
      </c>
      <c r="F188" s="282">
        <v>-7234365</v>
      </c>
      <c r="G188" s="277"/>
      <c r="N188" s="237"/>
    </row>
    <row r="189" spans="1:14" x14ac:dyDescent="0.25">
      <c r="A189" s="278" t="s">
        <v>412</v>
      </c>
      <c r="B189" s="278" t="s">
        <v>413</v>
      </c>
      <c r="C189" s="282">
        <v>-2431189</v>
      </c>
      <c r="D189" s="282">
        <v>2431189</v>
      </c>
      <c r="E189" s="282">
        <v>1535373</v>
      </c>
      <c r="F189" s="282">
        <v>-1535373</v>
      </c>
      <c r="G189" s="279" t="s">
        <v>97</v>
      </c>
      <c r="N189" s="237"/>
    </row>
    <row r="190" spans="1:14" x14ac:dyDescent="0.25">
      <c r="A190" s="278" t="s">
        <v>414</v>
      </c>
      <c r="B190" s="278" t="s">
        <v>415</v>
      </c>
      <c r="C190" s="282">
        <v>-2431189</v>
      </c>
      <c r="D190" s="282">
        <v>2431189</v>
      </c>
      <c r="E190" s="282">
        <v>1535373</v>
      </c>
      <c r="F190" s="282">
        <v>-1535373</v>
      </c>
      <c r="G190" s="279" t="s">
        <v>97</v>
      </c>
      <c r="N190" s="237"/>
    </row>
    <row r="191" spans="1:14" x14ac:dyDescent="0.25">
      <c r="A191" s="278" t="s">
        <v>416</v>
      </c>
      <c r="B191" s="278" t="s">
        <v>417</v>
      </c>
      <c r="C191" s="282">
        <v>-4257557</v>
      </c>
      <c r="D191" s="279">
        <v>0</v>
      </c>
      <c r="E191" s="282">
        <v>4141394</v>
      </c>
      <c r="F191" s="282">
        <v>-8398951</v>
      </c>
      <c r="G191" s="279" t="s">
        <v>97</v>
      </c>
      <c r="N191" s="237"/>
    </row>
    <row r="192" spans="1:14" x14ac:dyDescent="0.25">
      <c r="A192" s="278" t="s">
        <v>418</v>
      </c>
      <c r="B192" s="278" t="s">
        <v>419</v>
      </c>
      <c r="C192" s="282">
        <v>-4257557</v>
      </c>
      <c r="D192" s="279">
        <v>0</v>
      </c>
      <c r="E192" s="282">
        <v>4141394</v>
      </c>
      <c r="F192" s="282">
        <v>-8398951</v>
      </c>
      <c r="G192" s="279" t="s">
        <v>97</v>
      </c>
      <c r="N192" s="237"/>
    </row>
    <row r="193" spans="1:14" x14ac:dyDescent="0.25">
      <c r="A193" s="278" t="s">
        <v>815</v>
      </c>
      <c r="B193" s="278" t="s">
        <v>816</v>
      </c>
      <c r="C193" s="279">
        <v>0</v>
      </c>
      <c r="D193" s="279">
        <v>0</v>
      </c>
      <c r="E193" s="282">
        <v>480000</v>
      </c>
      <c r="F193" s="282">
        <v>-480000</v>
      </c>
      <c r="G193" s="277"/>
      <c r="N193" s="237"/>
    </row>
    <row r="194" spans="1:14" x14ac:dyDescent="0.25">
      <c r="A194" s="278" t="s">
        <v>817</v>
      </c>
      <c r="B194" s="278" t="s">
        <v>818</v>
      </c>
      <c r="C194" s="279">
        <v>0</v>
      </c>
      <c r="D194" s="279">
        <v>0</v>
      </c>
      <c r="E194" s="282">
        <v>480000</v>
      </c>
      <c r="F194" s="282">
        <v>-480000</v>
      </c>
      <c r="G194" s="277"/>
      <c r="N194" s="237"/>
    </row>
    <row r="195" spans="1:14" x14ac:dyDescent="0.25">
      <c r="A195" s="278" t="s">
        <v>420</v>
      </c>
      <c r="B195" s="278" t="s">
        <v>421</v>
      </c>
      <c r="C195" s="282">
        <v>-16155812</v>
      </c>
      <c r="D195" s="282">
        <v>16292637</v>
      </c>
      <c r="E195" s="282">
        <v>13802224</v>
      </c>
      <c r="F195" s="282">
        <v>-13665399</v>
      </c>
      <c r="G195" s="279" t="s">
        <v>97</v>
      </c>
      <c r="N195" s="237"/>
    </row>
    <row r="196" spans="1:14" x14ac:dyDescent="0.25">
      <c r="A196" s="278" t="s">
        <v>422</v>
      </c>
      <c r="B196" s="278" t="s">
        <v>423</v>
      </c>
      <c r="C196" s="282">
        <v>-16155812</v>
      </c>
      <c r="D196" s="282">
        <v>16292637</v>
      </c>
      <c r="E196" s="282">
        <v>13802224</v>
      </c>
      <c r="F196" s="282">
        <v>-13665399</v>
      </c>
      <c r="G196" s="277"/>
      <c r="N196" s="237"/>
    </row>
    <row r="197" spans="1:14" x14ac:dyDescent="0.25">
      <c r="A197" s="278" t="s">
        <v>424</v>
      </c>
      <c r="B197" s="278" t="s">
        <v>425</v>
      </c>
      <c r="C197" s="282">
        <v>-1578995</v>
      </c>
      <c r="D197" s="282">
        <v>1716790</v>
      </c>
      <c r="E197" s="282">
        <v>880402</v>
      </c>
      <c r="F197" s="282">
        <v>-742607</v>
      </c>
      <c r="G197" s="277"/>
      <c r="N197" s="237"/>
    </row>
    <row r="198" spans="1:14" x14ac:dyDescent="0.25">
      <c r="A198" s="278" t="s">
        <v>426</v>
      </c>
      <c r="B198" s="278" t="s">
        <v>427</v>
      </c>
      <c r="C198" s="282">
        <v>-2915626</v>
      </c>
      <c r="D198" s="282">
        <v>2915170</v>
      </c>
      <c r="E198" s="282">
        <v>2584366</v>
      </c>
      <c r="F198" s="282">
        <v>-2584822</v>
      </c>
      <c r="G198" s="279" t="s">
        <v>97</v>
      </c>
      <c r="N198" s="237"/>
    </row>
    <row r="199" spans="1:14" x14ac:dyDescent="0.25">
      <c r="A199" s="278" t="s">
        <v>428</v>
      </c>
      <c r="B199" s="278" t="s">
        <v>429</v>
      </c>
      <c r="C199" s="282">
        <v>-11661152</v>
      </c>
      <c r="D199" s="282">
        <v>11660677</v>
      </c>
      <c r="E199" s="282">
        <v>10337456</v>
      </c>
      <c r="F199" s="282">
        <v>-10337931</v>
      </c>
      <c r="G199" s="279" t="s">
        <v>97</v>
      </c>
      <c r="N199" s="237"/>
    </row>
    <row r="200" spans="1:14" x14ac:dyDescent="0.25">
      <c r="A200" s="278" t="s">
        <v>430</v>
      </c>
      <c r="B200" s="278" t="s">
        <v>431</v>
      </c>
      <c r="C200" s="279">
        <v>-39</v>
      </c>
      <c r="D200" s="279">
        <v>0</v>
      </c>
      <c r="E200" s="279">
        <v>0</v>
      </c>
      <c r="F200" s="279">
        <v>-39</v>
      </c>
      <c r="G200" s="277"/>
      <c r="N200" s="237"/>
    </row>
    <row r="201" spans="1:14" x14ac:dyDescent="0.25">
      <c r="A201" s="278" t="s">
        <v>432</v>
      </c>
      <c r="B201" s="278" t="s">
        <v>433</v>
      </c>
      <c r="C201" s="282">
        <v>-664700</v>
      </c>
      <c r="D201" s="279">
        <v>0</v>
      </c>
      <c r="E201" s="282">
        <v>665000</v>
      </c>
      <c r="F201" s="282">
        <v>-1329700</v>
      </c>
      <c r="G201" s="279" t="s">
        <v>97</v>
      </c>
      <c r="N201" s="237"/>
    </row>
    <row r="202" spans="1:14" x14ac:dyDescent="0.25">
      <c r="A202" s="278" t="s">
        <v>434</v>
      </c>
      <c r="B202" s="278" t="s">
        <v>435</v>
      </c>
      <c r="C202" s="282">
        <v>-664700</v>
      </c>
      <c r="D202" s="279">
        <v>0</v>
      </c>
      <c r="E202" s="282">
        <v>665000</v>
      </c>
      <c r="F202" s="282">
        <v>-1329700</v>
      </c>
      <c r="G202" s="277"/>
      <c r="N202" s="237"/>
    </row>
    <row r="203" spans="1:14" x14ac:dyDescent="0.25">
      <c r="A203" s="278" t="s">
        <v>436</v>
      </c>
      <c r="B203" s="278" t="s">
        <v>437</v>
      </c>
      <c r="C203" s="282">
        <v>-664700</v>
      </c>
      <c r="D203" s="279">
        <v>0</v>
      </c>
      <c r="E203" s="282">
        <v>665000</v>
      </c>
      <c r="F203" s="282">
        <v>-1329700</v>
      </c>
      <c r="G203" s="277"/>
      <c r="N203" s="237"/>
    </row>
    <row r="204" spans="1:14" x14ac:dyDescent="0.25">
      <c r="A204" s="278" t="s">
        <v>438</v>
      </c>
      <c r="B204" s="278" t="s">
        <v>439</v>
      </c>
      <c r="C204" s="282">
        <v>-8689400</v>
      </c>
      <c r="D204" s="282">
        <v>31656137</v>
      </c>
      <c r="E204" s="282">
        <v>23398707</v>
      </c>
      <c r="F204" s="282">
        <v>-431970</v>
      </c>
      <c r="G204" s="277"/>
      <c r="H204" s="216"/>
      <c r="I204" s="216"/>
      <c r="J204" s="218"/>
      <c r="K204" s="218"/>
      <c r="L204" s="217"/>
      <c r="M204" s="218"/>
      <c r="N204" s="237"/>
    </row>
    <row r="205" spans="1:14" x14ac:dyDescent="0.25">
      <c r="A205" s="278" t="s">
        <v>440</v>
      </c>
      <c r="B205" s="278" t="s">
        <v>441</v>
      </c>
      <c r="C205" s="282">
        <v>-8689400</v>
      </c>
      <c r="D205" s="282">
        <v>26516600</v>
      </c>
      <c r="E205" s="282">
        <v>17827200</v>
      </c>
      <c r="F205" s="279">
        <v>0</v>
      </c>
      <c r="G205" s="279" t="s">
        <v>97</v>
      </c>
      <c r="H205" s="216"/>
      <c r="I205" s="216"/>
      <c r="J205" s="218"/>
      <c r="K205" s="218"/>
      <c r="L205" s="217"/>
      <c r="M205" s="218"/>
      <c r="N205" s="237"/>
    </row>
    <row r="206" spans="1:14" x14ac:dyDescent="0.25">
      <c r="A206" s="278" t="s">
        <v>442</v>
      </c>
      <c r="B206" s="278" t="s">
        <v>443</v>
      </c>
      <c r="C206" s="282">
        <v>-5213400</v>
      </c>
      <c r="D206" s="282">
        <v>15909400</v>
      </c>
      <c r="E206" s="282">
        <v>10696000</v>
      </c>
      <c r="F206" s="279">
        <v>0</v>
      </c>
      <c r="G206" s="277"/>
      <c r="H206" s="216"/>
      <c r="I206" s="216"/>
      <c r="J206" s="218"/>
      <c r="K206" s="218"/>
      <c r="L206" s="217"/>
      <c r="M206" s="218"/>
      <c r="N206" s="237"/>
    </row>
    <row r="207" spans="1:14" x14ac:dyDescent="0.25">
      <c r="A207" s="278" t="s">
        <v>444</v>
      </c>
      <c r="B207" s="278" t="s">
        <v>445</v>
      </c>
      <c r="C207" s="282">
        <v>-3476000</v>
      </c>
      <c r="D207" s="282">
        <v>10607200</v>
      </c>
      <c r="E207" s="282">
        <v>7131200</v>
      </c>
      <c r="F207" s="279">
        <v>0</v>
      </c>
      <c r="G207" s="279" t="s">
        <v>97</v>
      </c>
      <c r="H207" s="216"/>
      <c r="I207" s="216"/>
      <c r="J207" s="218"/>
      <c r="K207" s="217"/>
      <c r="L207" s="217"/>
      <c r="M207" s="218"/>
      <c r="N207" s="237"/>
    </row>
    <row r="208" spans="1:14" x14ac:dyDescent="0.25">
      <c r="A208" s="278" t="s">
        <v>446</v>
      </c>
      <c r="B208" s="278" t="s">
        <v>447</v>
      </c>
      <c r="C208" s="279">
        <v>0</v>
      </c>
      <c r="D208" s="282">
        <v>5139537</v>
      </c>
      <c r="E208" s="282">
        <v>5571507</v>
      </c>
      <c r="F208" s="282">
        <v>-431970</v>
      </c>
      <c r="G208" s="277"/>
      <c r="H208" s="216"/>
      <c r="I208" s="216"/>
      <c r="J208" s="218"/>
      <c r="K208" s="217"/>
      <c r="L208" s="217"/>
      <c r="M208" s="218"/>
      <c r="N208" s="237"/>
    </row>
    <row r="209" spans="1:14" x14ac:dyDescent="0.25">
      <c r="A209" s="278" t="s">
        <v>448</v>
      </c>
      <c r="B209" s="278" t="s">
        <v>449</v>
      </c>
      <c r="C209" s="279">
        <v>0</v>
      </c>
      <c r="D209" s="282">
        <v>5139537</v>
      </c>
      <c r="E209" s="282">
        <v>5571507</v>
      </c>
      <c r="F209" s="282">
        <v>-431970</v>
      </c>
      <c r="G209" s="279" t="s">
        <v>97</v>
      </c>
      <c r="H209" s="216"/>
      <c r="I209" s="216"/>
      <c r="J209" s="218"/>
      <c r="K209" s="217"/>
      <c r="L209" s="217"/>
      <c r="M209" s="218"/>
      <c r="N209" s="237"/>
    </row>
    <row r="210" spans="1:14" x14ac:dyDescent="0.25">
      <c r="A210" s="278" t="s">
        <v>450</v>
      </c>
      <c r="B210" s="278" t="s">
        <v>451</v>
      </c>
      <c r="C210" s="282">
        <v>-847588916</v>
      </c>
      <c r="D210" s="282">
        <v>674645576</v>
      </c>
      <c r="E210" s="282">
        <v>512764737</v>
      </c>
      <c r="F210" s="282">
        <v>-685708077</v>
      </c>
      <c r="G210" s="277"/>
      <c r="H210" s="216"/>
      <c r="I210" s="216"/>
      <c r="J210" s="218"/>
      <c r="K210" s="218"/>
      <c r="L210" s="217"/>
      <c r="M210" s="218"/>
      <c r="N210" s="237"/>
    </row>
    <row r="211" spans="1:14" x14ac:dyDescent="0.25">
      <c r="A211" s="278" t="s">
        <v>452</v>
      </c>
      <c r="B211" s="278" t="s">
        <v>453</v>
      </c>
      <c r="C211" s="282">
        <v>-767372898</v>
      </c>
      <c r="D211" s="282">
        <v>674645576</v>
      </c>
      <c r="E211" s="282">
        <v>512764737</v>
      </c>
      <c r="F211" s="282">
        <v>-605492059</v>
      </c>
      <c r="G211" s="279" t="s">
        <v>97</v>
      </c>
      <c r="N211" s="237"/>
    </row>
    <row r="212" spans="1:14" x14ac:dyDescent="0.25">
      <c r="A212" s="278" t="s">
        <v>454</v>
      </c>
      <c r="B212" s="278" t="s">
        <v>455</v>
      </c>
      <c r="C212" s="279">
        <v>0</v>
      </c>
      <c r="D212" s="282">
        <v>377437307</v>
      </c>
      <c r="E212" s="282">
        <v>377437307</v>
      </c>
      <c r="F212" s="279">
        <v>0</v>
      </c>
      <c r="G212" s="277"/>
      <c r="N212" s="237"/>
    </row>
    <row r="213" spans="1:14" x14ac:dyDescent="0.25">
      <c r="A213" s="278" t="s">
        <v>456</v>
      </c>
      <c r="B213" s="278" t="s">
        <v>457</v>
      </c>
      <c r="C213" s="279">
        <v>0</v>
      </c>
      <c r="D213" s="282">
        <v>377437307</v>
      </c>
      <c r="E213" s="282">
        <v>377437307</v>
      </c>
      <c r="F213" s="279">
        <v>0</v>
      </c>
      <c r="G213" s="279" t="s">
        <v>97</v>
      </c>
      <c r="N213" s="237"/>
    </row>
    <row r="214" spans="1:14" x14ac:dyDescent="0.25">
      <c r="A214" s="278" t="s">
        <v>458</v>
      </c>
      <c r="B214" s="278" t="s">
        <v>459</v>
      </c>
      <c r="C214" s="282">
        <v>-66535957</v>
      </c>
      <c r="D214" s="282">
        <v>123810</v>
      </c>
      <c r="E214" s="282">
        <v>15590798</v>
      </c>
      <c r="F214" s="282">
        <v>-82002945</v>
      </c>
      <c r="G214" s="277"/>
      <c r="N214" s="237"/>
    </row>
    <row r="215" spans="1:14" x14ac:dyDescent="0.25">
      <c r="A215" s="278" t="s">
        <v>460</v>
      </c>
      <c r="B215" s="278" t="s">
        <v>461</v>
      </c>
      <c r="C215" s="282">
        <v>-66535957</v>
      </c>
      <c r="D215" s="282">
        <v>123810</v>
      </c>
      <c r="E215" s="282">
        <v>15590798</v>
      </c>
      <c r="F215" s="282">
        <v>-82002945</v>
      </c>
      <c r="G215" s="279" t="s">
        <v>97</v>
      </c>
      <c r="N215" s="237"/>
    </row>
    <row r="216" spans="1:14" x14ac:dyDescent="0.25">
      <c r="A216" s="278" t="s">
        <v>462</v>
      </c>
      <c r="B216" s="278" t="s">
        <v>463</v>
      </c>
      <c r="C216" s="282">
        <v>-8057580</v>
      </c>
      <c r="D216" s="282">
        <v>1994</v>
      </c>
      <c r="E216" s="282">
        <v>1870896</v>
      </c>
      <c r="F216" s="282">
        <v>-9926482</v>
      </c>
      <c r="G216" s="277"/>
      <c r="N216" s="237"/>
    </row>
    <row r="217" spans="1:14" x14ac:dyDescent="0.25">
      <c r="A217" s="278" t="s">
        <v>464</v>
      </c>
      <c r="B217" s="278" t="s">
        <v>465</v>
      </c>
      <c r="C217" s="282">
        <v>-8057580</v>
      </c>
      <c r="D217" s="282">
        <v>1994</v>
      </c>
      <c r="E217" s="282">
        <v>1870896</v>
      </c>
      <c r="F217" s="282">
        <v>-9926482</v>
      </c>
      <c r="G217" s="279" t="s">
        <v>97</v>
      </c>
      <c r="N217" s="237"/>
    </row>
    <row r="218" spans="1:14" x14ac:dyDescent="0.25">
      <c r="A218" s="278" t="s">
        <v>466</v>
      </c>
      <c r="B218" s="278" t="s">
        <v>467</v>
      </c>
      <c r="C218" s="282">
        <v>-156856543</v>
      </c>
      <c r="D218" s="282">
        <v>1972114</v>
      </c>
      <c r="E218" s="282">
        <v>15790550</v>
      </c>
      <c r="F218" s="282">
        <v>-170674979</v>
      </c>
      <c r="G218" s="277"/>
      <c r="N218" s="237"/>
    </row>
    <row r="219" spans="1:14" x14ac:dyDescent="0.25">
      <c r="A219" s="278" t="s">
        <v>468</v>
      </c>
      <c r="B219" s="278" t="s">
        <v>469</v>
      </c>
      <c r="C219" s="282">
        <v>-156856543</v>
      </c>
      <c r="D219" s="282">
        <v>1972114</v>
      </c>
      <c r="E219" s="282">
        <v>15790550</v>
      </c>
      <c r="F219" s="282">
        <v>-170674979</v>
      </c>
      <c r="G219" s="279" t="s">
        <v>97</v>
      </c>
      <c r="N219" s="237"/>
    </row>
    <row r="220" spans="1:14" x14ac:dyDescent="0.25">
      <c r="A220" s="278" t="s">
        <v>470</v>
      </c>
      <c r="B220" s="278" t="s">
        <v>471</v>
      </c>
      <c r="C220" s="282">
        <v>-108664336</v>
      </c>
      <c r="D220" s="282">
        <v>1435680</v>
      </c>
      <c r="E220" s="282">
        <v>11032864</v>
      </c>
      <c r="F220" s="282">
        <v>-118261520</v>
      </c>
      <c r="G220" s="279" t="s">
        <v>97</v>
      </c>
      <c r="N220" s="237"/>
    </row>
    <row r="221" spans="1:14" x14ac:dyDescent="0.25">
      <c r="A221" s="278" t="s">
        <v>472</v>
      </c>
      <c r="B221" s="278" t="s">
        <v>473</v>
      </c>
      <c r="C221" s="282">
        <v>-108664336</v>
      </c>
      <c r="D221" s="282">
        <v>1435680</v>
      </c>
      <c r="E221" s="282">
        <v>11032864</v>
      </c>
      <c r="F221" s="282">
        <v>-118261520</v>
      </c>
      <c r="G221" s="277"/>
      <c r="N221" s="237"/>
    </row>
    <row r="222" spans="1:14" x14ac:dyDescent="0.25">
      <c r="A222" s="278" t="s">
        <v>474</v>
      </c>
      <c r="B222" s="278" t="s">
        <v>475</v>
      </c>
      <c r="C222" s="282">
        <v>-189601959</v>
      </c>
      <c r="D222" s="282">
        <v>218554268</v>
      </c>
      <c r="E222" s="282">
        <v>42062401</v>
      </c>
      <c r="F222" s="282">
        <v>-13110092</v>
      </c>
      <c r="G222" s="279" t="s">
        <v>97</v>
      </c>
      <c r="N222" s="237"/>
    </row>
    <row r="223" spans="1:14" x14ac:dyDescent="0.25">
      <c r="A223" s="278" t="s">
        <v>476</v>
      </c>
      <c r="B223" s="278" t="s">
        <v>477</v>
      </c>
      <c r="C223" s="282">
        <v>-189601959</v>
      </c>
      <c r="D223" s="282">
        <v>218554268</v>
      </c>
      <c r="E223" s="282">
        <v>42062401</v>
      </c>
      <c r="F223" s="282">
        <v>-13110092</v>
      </c>
      <c r="G223" s="277"/>
      <c r="N223" s="237"/>
    </row>
    <row r="224" spans="1:14" x14ac:dyDescent="0.25">
      <c r="A224" s="278" t="s">
        <v>478</v>
      </c>
      <c r="B224" s="278" t="s">
        <v>479</v>
      </c>
      <c r="C224" s="282">
        <v>-76547672</v>
      </c>
      <c r="D224" s="282">
        <v>122445</v>
      </c>
      <c r="E224" s="282">
        <v>2352130</v>
      </c>
      <c r="F224" s="282">
        <v>-78777357</v>
      </c>
      <c r="G224" s="279" t="s">
        <v>97</v>
      </c>
      <c r="N224" s="237"/>
    </row>
    <row r="225" spans="1:14" x14ac:dyDescent="0.25">
      <c r="A225" s="278" t="s">
        <v>480</v>
      </c>
      <c r="B225" s="278" t="s">
        <v>481</v>
      </c>
      <c r="C225" s="282">
        <v>-76547672</v>
      </c>
      <c r="D225" s="282">
        <v>122445</v>
      </c>
      <c r="E225" s="282">
        <v>2352130</v>
      </c>
      <c r="F225" s="282">
        <v>-78777357</v>
      </c>
      <c r="G225" s="277"/>
      <c r="N225" s="237"/>
    </row>
    <row r="226" spans="1:14" x14ac:dyDescent="0.25">
      <c r="A226" s="278" t="s">
        <v>482</v>
      </c>
      <c r="B226" s="278" t="s">
        <v>483</v>
      </c>
      <c r="C226" s="282">
        <v>-126837251</v>
      </c>
      <c r="D226" s="282">
        <v>134758</v>
      </c>
      <c r="E226" s="282">
        <v>6036191</v>
      </c>
      <c r="F226" s="282">
        <v>-132738684</v>
      </c>
      <c r="G226" s="277"/>
      <c r="N226" s="237"/>
    </row>
    <row r="227" spans="1:14" x14ac:dyDescent="0.25">
      <c r="A227" s="278" t="s">
        <v>484</v>
      </c>
      <c r="B227" s="278" t="s">
        <v>485</v>
      </c>
      <c r="C227" s="282">
        <v>-105063376</v>
      </c>
      <c r="D227" s="279">
        <v>0</v>
      </c>
      <c r="E227" s="282">
        <v>4781536</v>
      </c>
      <c r="F227" s="282">
        <v>-109844912</v>
      </c>
      <c r="G227" s="279" t="s">
        <v>97</v>
      </c>
      <c r="N227" s="237"/>
    </row>
    <row r="228" spans="1:14" x14ac:dyDescent="0.25">
      <c r="A228" s="278" t="s">
        <v>486</v>
      </c>
      <c r="B228" s="278" t="s">
        <v>487</v>
      </c>
      <c r="C228" s="282">
        <v>-21773875</v>
      </c>
      <c r="D228" s="282">
        <v>134758</v>
      </c>
      <c r="E228" s="282">
        <v>1254655</v>
      </c>
      <c r="F228" s="282">
        <v>-22893772</v>
      </c>
      <c r="G228" s="279" t="s">
        <v>97</v>
      </c>
      <c r="N228" s="237"/>
    </row>
    <row r="229" spans="1:14" x14ac:dyDescent="0.25">
      <c r="A229" s="278" t="s">
        <v>488</v>
      </c>
      <c r="B229" s="278" t="s">
        <v>489</v>
      </c>
      <c r="C229" s="282">
        <v>-20061500</v>
      </c>
      <c r="D229" s="282">
        <v>43822300</v>
      </c>
      <c r="E229" s="282">
        <v>23760800</v>
      </c>
      <c r="F229" s="279">
        <v>0</v>
      </c>
      <c r="G229" s="279" t="s">
        <v>97</v>
      </c>
      <c r="N229" s="237"/>
    </row>
    <row r="230" spans="1:14" x14ac:dyDescent="0.25">
      <c r="A230" s="278" t="s">
        <v>490</v>
      </c>
      <c r="B230" s="278" t="s">
        <v>491</v>
      </c>
      <c r="C230" s="282">
        <v>-20061500</v>
      </c>
      <c r="D230" s="282">
        <v>43822300</v>
      </c>
      <c r="E230" s="282">
        <v>23760800</v>
      </c>
      <c r="F230" s="279">
        <v>0</v>
      </c>
      <c r="G230" s="277"/>
      <c r="N230" s="237"/>
    </row>
    <row r="231" spans="1:14" x14ac:dyDescent="0.25">
      <c r="A231" s="278" t="s">
        <v>492</v>
      </c>
      <c r="B231" s="278" t="s">
        <v>357</v>
      </c>
      <c r="C231" s="282">
        <v>-14210100</v>
      </c>
      <c r="D231" s="282">
        <v>31040900</v>
      </c>
      <c r="E231" s="282">
        <v>16830800</v>
      </c>
      <c r="F231" s="279">
        <v>0</v>
      </c>
      <c r="G231" s="277"/>
      <c r="N231" s="237"/>
    </row>
    <row r="232" spans="1:14" x14ac:dyDescent="0.25">
      <c r="A232" s="278" t="s">
        <v>493</v>
      </c>
      <c r="B232" s="278" t="s">
        <v>494</v>
      </c>
      <c r="C232" s="282">
        <v>-14210100</v>
      </c>
      <c r="D232" s="282">
        <v>31040900</v>
      </c>
      <c r="E232" s="282">
        <v>16830800</v>
      </c>
      <c r="F232" s="279">
        <v>0</v>
      </c>
      <c r="G232" s="277"/>
      <c r="N232" s="237"/>
    </row>
    <row r="233" spans="1:14" x14ac:dyDescent="0.25">
      <c r="A233" s="278" t="s">
        <v>495</v>
      </c>
      <c r="B233" s="278" t="s">
        <v>496</v>
      </c>
      <c r="C233" s="282">
        <v>-80216018</v>
      </c>
      <c r="D233" s="279">
        <v>0</v>
      </c>
      <c r="E233" s="279">
        <v>0</v>
      </c>
      <c r="F233" s="282">
        <v>-80216018</v>
      </c>
      <c r="G233" s="279" t="s">
        <v>97</v>
      </c>
      <c r="N233" s="237"/>
    </row>
    <row r="234" spans="1:14" x14ac:dyDescent="0.25">
      <c r="A234" s="278" t="s">
        <v>497</v>
      </c>
      <c r="B234" s="278" t="s">
        <v>498</v>
      </c>
      <c r="C234" s="282">
        <v>-80216018</v>
      </c>
      <c r="D234" s="279">
        <v>0</v>
      </c>
      <c r="E234" s="279">
        <v>0</v>
      </c>
      <c r="F234" s="282">
        <v>-80216018</v>
      </c>
      <c r="G234" s="277"/>
      <c r="N234" s="237"/>
    </row>
    <row r="235" spans="1:14" x14ac:dyDescent="0.25">
      <c r="A235" s="278" t="s">
        <v>499</v>
      </c>
      <c r="B235" s="278" t="s">
        <v>500</v>
      </c>
      <c r="C235" s="282">
        <v>-1401132</v>
      </c>
      <c r="D235" s="279">
        <v>0</v>
      </c>
      <c r="E235" s="279">
        <v>0</v>
      </c>
      <c r="F235" s="282">
        <v>-1401132</v>
      </c>
      <c r="G235" s="277"/>
      <c r="N235" s="237"/>
    </row>
    <row r="236" spans="1:14" x14ac:dyDescent="0.25">
      <c r="A236" s="278" t="s">
        <v>501</v>
      </c>
      <c r="B236" s="278" t="s">
        <v>502</v>
      </c>
      <c r="C236" s="282">
        <v>-25141845</v>
      </c>
      <c r="D236" s="279">
        <v>0</v>
      </c>
      <c r="E236" s="279">
        <v>0</v>
      </c>
      <c r="F236" s="282">
        <v>-25141845</v>
      </c>
      <c r="G236" s="277"/>
      <c r="N236" s="237"/>
    </row>
    <row r="237" spans="1:14" x14ac:dyDescent="0.25">
      <c r="A237" s="278" t="s">
        <v>503</v>
      </c>
      <c r="B237" s="278" t="s">
        <v>504</v>
      </c>
      <c r="C237" s="282">
        <v>-53673041</v>
      </c>
      <c r="D237" s="279">
        <v>0</v>
      </c>
      <c r="E237" s="279">
        <v>0</v>
      </c>
      <c r="F237" s="282">
        <v>-53673041</v>
      </c>
      <c r="G237" s="279" t="s">
        <v>97</v>
      </c>
      <c r="N237" s="237"/>
    </row>
    <row r="238" spans="1:14" x14ac:dyDescent="0.25">
      <c r="A238" s="278" t="s">
        <v>505</v>
      </c>
      <c r="B238" s="278" t="s">
        <v>506</v>
      </c>
      <c r="C238" s="282">
        <v>-372795058</v>
      </c>
      <c r="D238" s="279">
        <v>0</v>
      </c>
      <c r="E238" s="279">
        <v>0</v>
      </c>
      <c r="F238" s="282">
        <v>-372795058</v>
      </c>
      <c r="G238" s="279" t="s">
        <v>97</v>
      </c>
      <c r="N238" s="237"/>
    </row>
    <row r="239" spans="1:14" x14ac:dyDescent="0.25">
      <c r="A239" s="278" t="s">
        <v>507</v>
      </c>
      <c r="B239" s="278" t="s">
        <v>508</v>
      </c>
      <c r="C239" s="282">
        <v>-372795058</v>
      </c>
      <c r="D239" s="279">
        <v>0</v>
      </c>
      <c r="E239" s="279">
        <v>0</v>
      </c>
      <c r="F239" s="282">
        <v>-372795058</v>
      </c>
      <c r="G239" s="279" t="s">
        <v>97</v>
      </c>
      <c r="N239" s="237"/>
    </row>
    <row r="240" spans="1:14" x14ac:dyDescent="0.25">
      <c r="A240" s="278" t="s">
        <v>509</v>
      </c>
      <c r="B240" s="278" t="s">
        <v>510</v>
      </c>
      <c r="C240" s="282">
        <v>-372795058</v>
      </c>
      <c r="D240" s="279">
        <v>0</v>
      </c>
      <c r="E240" s="279">
        <v>0</v>
      </c>
      <c r="F240" s="282">
        <v>-372795058</v>
      </c>
      <c r="G240" s="279" t="s">
        <v>97</v>
      </c>
      <c r="N240" s="237"/>
    </row>
    <row r="241" spans="1:15" x14ac:dyDescent="0.25">
      <c r="A241" s="278" t="s">
        <v>511</v>
      </c>
      <c r="B241" s="278" t="s">
        <v>512</v>
      </c>
      <c r="C241" s="282">
        <v>-372795058</v>
      </c>
      <c r="D241" s="279">
        <v>0</v>
      </c>
      <c r="E241" s="279">
        <v>0</v>
      </c>
      <c r="F241" s="282">
        <v>-372795058</v>
      </c>
      <c r="G241" s="277"/>
      <c r="N241" s="237"/>
    </row>
    <row r="242" spans="1:15" x14ac:dyDescent="0.25">
      <c r="A242" s="278" t="s">
        <v>513</v>
      </c>
      <c r="B242" s="278" t="s">
        <v>40</v>
      </c>
      <c r="C242" s="282">
        <v>-1026926082</v>
      </c>
      <c r="D242" s="282">
        <v>24175357</v>
      </c>
      <c r="E242" s="282">
        <v>8601265</v>
      </c>
      <c r="F242" s="282">
        <v>-1011351990</v>
      </c>
      <c r="G242" s="277"/>
      <c r="H242" s="287" t="s">
        <v>513</v>
      </c>
      <c r="I242" s="287" t="s">
        <v>40</v>
      </c>
      <c r="J242" s="291">
        <v>-626654321</v>
      </c>
      <c r="K242" s="291">
        <v>52271468</v>
      </c>
      <c r="L242" s="291">
        <v>5093000</v>
      </c>
      <c r="M242" s="291">
        <v>-579475853</v>
      </c>
      <c r="N242" s="237">
        <f>+M242-F242</f>
        <v>431876137</v>
      </c>
    </row>
    <row r="243" spans="1:15" x14ac:dyDescent="0.25">
      <c r="A243" s="278" t="s">
        <v>514</v>
      </c>
      <c r="B243" s="278" t="s">
        <v>515</v>
      </c>
      <c r="C243" s="282">
        <v>-1026926082</v>
      </c>
      <c r="D243" s="282">
        <v>24175357</v>
      </c>
      <c r="E243" s="282">
        <v>8601265</v>
      </c>
      <c r="F243" s="282">
        <v>-1011351990</v>
      </c>
      <c r="G243" s="277"/>
      <c r="H243" s="287" t="s">
        <v>514</v>
      </c>
      <c r="I243" s="287" t="s">
        <v>515</v>
      </c>
      <c r="J243" s="291">
        <v>-626654321</v>
      </c>
      <c r="K243" s="291">
        <v>52271468</v>
      </c>
      <c r="L243" s="291">
        <v>5093000</v>
      </c>
      <c r="M243" s="291">
        <v>-579475853</v>
      </c>
      <c r="N243" s="237">
        <f t="shared" ref="N243:N284" si="3">+M243-F243</f>
        <v>431876137</v>
      </c>
    </row>
    <row r="244" spans="1:15" x14ac:dyDescent="0.25">
      <c r="A244" s="278" t="s">
        <v>516</v>
      </c>
      <c r="B244" s="278" t="s">
        <v>305</v>
      </c>
      <c r="C244" s="282">
        <v>-1026926082</v>
      </c>
      <c r="D244" s="282">
        <v>24175357</v>
      </c>
      <c r="E244" s="282">
        <v>8601265</v>
      </c>
      <c r="F244" s="282">
        <v>-1011351990</v>
      </c>
      <c r="G244" s="277"/>
      <c r="H244" s="287" t="s">
        <v>516</v>
      </c>
      <c r="I244" s="287" t="s">
        <v>305</v>
      </c>
      <c r="J244" s="291">
        <v>-626654321</v>
      </c>
      <c r="K244" s="291">
        <v>52271468</v>
      </c>
      <c r="L244" s="291">
        <v>5093000</v>
      </c>
      <c r="M244" s="291">
        <v>-579475853</v>
      </c>
      <c r="N244" s="237">
        <f t="shared" si="3"/>
        <v>431876137</v>
      </c>
    </row>
    <row r="245" spans="1:15" x14ac:dyDescent="0.25">
      <c r="A245" s="278" t="s">
        <v>517</v>
      </c>
      <c r="B245" s="278" t="s">
        <v>518</v>
      </c>
      <c r="C245" s="282">
        <v>-660507638</v>
      </c>
      <c r="D245" s="279">
        <v>0</v>
      </c>
      <c r="E245" s="279">
        <v>0</v>
      </c>
      <c r="F245" s="282">
        <v>-660507638</v>
      </c>
      <c r="G245" s="279" t="s">
        <v>97</v>
      </c>
      <c r="N245" s="237">
        <f t="shared" si="3"/>
        <v>660507638</v>
      </c>
    </row>
    <row r="246" spans="1:15" x14ac:dyDescent="0.25">
      <c r="A246" s="278" t="s">
        <v>519</v>
      </c>
      <c r="B246" s="278" t="s">
        <v>520</v>
      </c>
      <c r="C246" s="282">
        <v>-83257272</v>
      </c>
      <c r="D246" s="282">
        <v>5140114</v>
      </c>
      <c r="E246" s="279">
        <v>0</v>
      </c>
      <c r="F246" s="282">
        <v>-78117158</v>
      </c>
      <c r="G246" s="277"/>
      <c r="N246" s="237">
        <f t="shared" si="3"/>
        <v>78117158</v>
      </c>
    </row>
    <row r="247" spans="1:15" x14ac:dyDescent="0.25">
      <c r="A247" s="278" t="s">
        <v>521</v>
      </c>
      <c r="B247" s="278" t="s">
        <v>522</v>
      </c>
      <c r="C247" s="282">
        <v>-111815636</v>
      </c>
      <c r="D247" s="282">
        <v>14110694</v>
      </c>
      <c r="E247" s="282">
        <v>7592000</v>
      </c>
      <c r="F247" s="282">
        <v>-105296942</v>
      </c>
      <c r="G247" s="277"/>
      <c r="H247" s="287" t="s">
        <v>521</v>
      </c>
      <c r="I247" s="287" t="s">
        <v>522</v>
      </c>
      <c r="J247" s="291">
        <v>-406417</v>
      </c>
      <c r="K247" s="288">
        <v>0</v>
      </c>
      <c r="L247" s="288">
        <v>0</v>
      </c>
      <c r="M247" s="291">
        <v>-406417</v>
      </c>
      <c r="N247" s="237">
        <f t="shared" si="3"/>
        <v>104890525</v>
      </c>
    </row>
    <row r="248" spans="1:15" x14ac:dyDescent="0.25">
      <c r="A248" s="278" t="s">
        <v>523</v>
      </c>
      <c r="B248" s="278" t="s">
        <v>524</v>
      </c>
      <c r="C248" s="282">
        <v>-171345536</v>
      </c>
      <c r="D248" s="282">
        <v>4924549</v>
      </c>
      <c r="E248" s="282">
        <v>1009265</v>
      </c>
      <c r="F248" s="282">
        <v>-167430252</v>
      </c>
      <c r="G248" s="279" t="s">
        <v>97</v>
      </c>
      <c r="H248" s="287" t="s">
        <v>829</v>
      </c>
      <c r="I248" s="287" t="s">
        <v>830</v>
      </c>
      <c r="J248" s="291">
        <v>-113030400</v>
      </c>
      <c r="K248" s="291">
        <v>22257200</v>
      </c>
      <c r="L248" s="288">
        <v>0</v>
      </c>
      <c r="M248" s="291">
        <v>-90773200</v>
      </c>
      <c r="N248" s="237">
        <f t="shared" si="3"/>
        <v>76657052</v>
      </c>
    </row>
    <row r="249" spans="1:15" s="115" customFormat="1" x14ac:dyDescent="0.25">
      <c r="G249" s="277"/>
      <c r="H249" s="287" t="s">
        <v>860</v>
      </c>
      <c r="I249" s="287" t="s">
        <v>861</v>
      </c>
      <c r="J249" s="291">
        <v>-513217504</v>
      </c>
      <c r="K249" s="291">
        <v>30014268</v>
      </c>
      <c r="L249" s="291">
        <v>5093000</v>
      </c>
      <c r="M249" s="291">
        <v>-488296236</v>
      </c>
      <c r="N249" s="237">
        <f t="shared" si="3"/>
        <v>-488296236</v>
      </c>
      <c r="O249" s="116">
        <f>+M249+M248</f>
        <v>-579069436</v>
      </c>
    </row>
    <row r="250" spans="1:15" s="115" customFormat="1" x14ac:dyDescent="0.25">
      <c r="A250" s="278" t="s">
        <v>525</v>
      </c>
      <c r="B250" s="278" t="s">
        <v>526</v>
      </c>
      <c r="C250" s="282">
        <v>-203453921676</v>
      </c>
      <c r="D250" s="282">
        <v>9677968</v>
      </c>
      <c r="E250" s="279">
        <v>0</v>
      </c>
      <c r="F250" s="282">
        <v>-203444243708</v>
      </c>
      <c r="G250" s="279" t="s">
        <v>97</v>
      </c>
      <c r="H250" s="287" t="s">
        <v>525</v>
      </c>
      <c r="I250" s="287" t="s">
        <v>526</v>
      </c>
      <c r="J250" s="291">
        <v>-204289263765</v>
      </c>
      <c r="K250" s="288">
        <v>0</v>
      </c>
      <c r="L250" s="288">
        <v>0</v>
      </c>
      <c r="M250" s="291">
        <v>-204289263765</v>
      </c>
      <c r="N250" s="237">
        <f t="shared" si="3"/>
        <v>-845020057</v>
      </c>
      <c r="O250"/>
    </row>
    <row r="251" spans="1:15" s="115" customFormat="1" x14ac:dyDescent="0.25">
      <c r="A251" s="278" t="s">
        <v>527</v>
      </c>
      <c r="B251" s="278" t="s">
        <v>528</v>
      </c>
      <c r="C251" s="282">
        <v>-203453921676</v>
      </c>
      <c r="D251" s="282">
        <v>9677968</v>
      </c>
      <c r="E251" s="279">
        <v>0</v>
      </c>
      <c r="F251" s="282">
        <v>-203444243708</v>
      </c>
      <c r="G251" s="291">
        <f>SUM(F246:F248)</f>
        <v>-350844352</v>
      </c>
      <c r="H251" s="287" t="s">
        <v>527</v>
      </c>
      <c r="I251" s="287" t="s">
        <v>528</v>
      </c>
      <c r="J251" s="291">
        <v>-204289263765</v>
      </c>
      <c r="K251" s="288">
        <v>0</v>
      </c>
      <c r="L251" s="288">
        <v>0</v>
      </c>
      <c r="M251" s="291">
        <v>-204289263765</v>
      </c>
      <c r="N251" s="237">
        <f t="shared" si="3"/>
        <v>-845020057</v>
      </c>
    </row>
    <row r="252" spans="1:15" s="115" customFormat="1" x14ac:dyDescent="0.25">
      <c r="A252" s="278" t="s">
        <v>529</v>
      </c>
      <c r="B252" s="278" t="s">
        <v>530</v>
      </c>
      <c r="C252" s="282">
        <v>-7013250380</v>
      </c>
      <c r="D252" s="279">
        <v>0</v>
      </c>
      <c r="E252" s="279">
        <v>0</v>
      </c>
      <c r="F252" s="282">
        <v>-7013250380</v>
      </c>
      <c r="G252" s="279" t="s">
        <v>97</v>
      </c>
      <c r="H252" s="287" t="s">
        <v>529</v>
      </c>
      <c r="I252" s="287" t="s">
        <v>530</v>
      </c>
      <c r="J252" s="291">
        <v>-7013250380</v>
      </c>
      <c r="K252" s="288">
        <v>0</v>
      </c>
      <c r="L252" s="288">
        <v>0</v>
      </c>
      <c r="M252" s="291">
        <v>-7013250380</v>
      </c>
      <c r="N252" s="237">
        <f t="shared" si="3"/>
        <v>0</v>
      </c>
      <c r="O252" s="116"/>
    </row>
    <row r="253" spans="1:15" s="115" customFormat="1" x14ac:dyDescent="0.25">
      <c r="A253" s="278" t="s">
        <v>531</v>
      </c>
      <c r="B253" s="278" t="s">
        <v>530</v>
      </c>
      <c r="C253" s="282">
        <v>-7013250380</v>
      </c>
      <c r="D253" s="279">
        <v>0</v>
      </c>
      <c r="E253" s="279">
        <v>0</v>
      </c>
      <c r="F253" s="282">
        <v>-7013250380</v>
      </c>
      <c r="G253" s="277"/>
      <c r="H253" s="287" t="s">
        <v>531</v>
      </c>
      <c r="I253" s="287" t="s">
        <v>530</v>
      </c>
      <c r="J253" s="291">
        <v>-7013250380</v>
      </c>
      <c r="K253" s="288">
        <v>0</v>
      </c>
      <c r="L253" s="288">
        <v>0</v>
      </c>
      <c r="M253" s="291">
        <v>-7013250380</v>
      </c>
      <c r="N253" s="237">
        <f t="shared" si="3"/>
        <v>0</v>
      </c>
      <c r="O253" s="116">
        <f>+M247</f>
        <v>-406417</v>
      </c>
    </row>
    <row r="254" spans="1:15" x14ac:dyDescent="0.25">
      <c r="A254" s="278" t="s">
        <v>532</v>
      </c>
      <c r="B254" s="278" t="s">
        <v>533</v>
      </c>
      <c r="C254" s="282">
        <v>-7013250380</v>
      </c>
      <c r="D254" s="279">
        <v>0</v>
      </c>
      <c r="E254" s="279">
        <v>0</v>
      </c>
      <c r="F254" s="282">
        <v>-7013250380</v>
      </c>
      <c r="G254" s="277"/>
      <c r="H254" s="287" t="s">
        <v>532</v>
      </c>
      <c r="I254" s="287" t="s">
        <v>533</v>
      </c>
      <c r="J254" s="291">
        <v>-7013250380</v>
      </c>
      <c r="K254" s="288">
        <v>0</v>
      </c>
      <c r="L254" s="288">
        <v>0</v>
      </c>
      <c r="M254" s="291">
        <v>-7013250380</v>
      </c>
      <c r="N254" s="237">
        <f t="shared" si="3"/>
        <v>0</v>
      </c>
      <c r="O254" s="115"/>
    </row>
    <row r="255" spans="1:15" x14ac:dyDescent="0.25">
      <c r="A255" s="278" t="s">
        <v>534</v>
      </c>
      <c r="B255" s="278" t="s">
        <v>535</v>
      </c>
      <c r="C255" s="282">
        <v>-196440671296</v>
      </c>
      <c r="D255" s="282">
        <v>9677968</v>
      </c>
      <c r="E255" s="279">
        <v>0</v>
      </c>
      <c r="F255" s="282">
        <v>-196430993328</v>
      </c>
      <c r="G255" s="277"/>
      <c r="H255" s="287" t="s">
        <v>534</v>
      </c>
      <c r="I255" s="287" t="s">
        <v>535</v>
      </c>
      <c r="J255" s="291">
        <v>-197276013385</v>
      </c>
      <c r="K255" s="288">
        <v>0</v>
      </c>
      <c r="L255" s="288">
        <v>0</v>
      </c>
      <c r="M255" s="291">
        <v>-197276013385</v>
      </c>
      <c r="N255" s="237">
        <f t="shared" si="3"/>
        <v>-845020057</v>
      </c>
      <c r="O255" s="115"/>
    </row>
    <row r="256" spans="1:15" x14ac:dyDescent="0.25">
      <c r="A256" s="299" t="s">
        <v>536</v>
      </c>
      <c r="B256" s="278" t="s">
        <v>537</v>
      </c>
      <c r="C256" s="282">
        <v>-198995616046</v>
      </c>
      <c r="D256" s="279">
        <v>0</v>
      </c>
      <c r="E256" s="279">
        <v>0</v>
      </c>
      <c r="F256" s="282">
        <v>-198995616046</v>
      </c>
      <c r="G256" s="277"/>
      <c r="H256" s="287" t="s">
        <v>536</v>
      </c>
      <c r="I256" s="287" t="s">
        <v>537</v>
      </c>
      <c r="J256" s="291">
        <v>-199814519798</v>
      </c>
      <c r="K256" s="288">
        <v>0</v>
      </c>
      <c r="L256" s="288">
        <v>0</v>
      </c>
      <c r="M256" s="291">
        <v>-199814519798</v>
      </c>
      <c r="N256" s="237">
        <f t="shared" si="3"/>
        <v>-818903752</v>
      </c>
    </row>
    <row r="257" spans="1:14" x14ac:dyDescent="0.25">
      <c r="A257" s="278" t="s">
        <v>538</v>
      </c>
      <c r="B257" s="278" t="s">
        <v>539</v>
      </c>
      <c r="C257" s="282">
        <v>-198995616046</v>
      </c>
      <c r="D257" s="279">
        <v>0</v>
      </c>
      <c r="E257" s="279">
        <v>0</v>
      </c>
      <c r="F257" s="282">
        <v>-198995616046</v>
      </c>
      <c r="G257" s="279" t="s">
        <v>97</v>
      </c>
      <c r="H257" s="287" t="s">
        <v>538</v>
      </c>
      <c r="I257" s="287" t="s">
        <v>539</v>
      </c>
      <c r="J257" s="291">
        <v>-199706760790</v>
      </c>
      <c r="K257" s="288">
        <v>0</v>
      </c>
      <c r="L257" s="288">
        <v>0</v>
      </c>
      <c r="M257" s="291">
        <v>-199706760790</v>
      </c>
      <c r="N257" s="237">
        <f t="shared" si="3"/>
        <v>-711144744</v>
      </c>
    </row>
    <row r="258" spans="1:14" x14ac:dyDescent="0.25">
      <c r="A258" s="278" t="s">
        <v>540</v>
      </c>
      <c r="B258" s="278" t="s">
        <v>541</v>
      </c>
      <c r="C258" s="282">
        <v>2554944750</v>
      </c>
      <c r="D258" s="282">
        <v>9677968</v>
      </c>
      <c r="E258" s="279">
        <v>0</v>
      </c>
      <c r="F258" s="282">
        <v>2564622718</v>
      </c>
      <c r="G258" s="277"/>
      <c r="H258" s="287" t="s">
        <v>862</v>
      </c>
      <c r="I258" s="287" t="s">
        <v>863</v>
      </c>
      <c r="J258" s="291">
        <v>-107759008</v>
      </c>
      <c r="K258" s="288">
        <v>0</v>
      </c>
      <c r="L258" s="288">
        <v>0</v>
      </c>
      <c r="M258" s="291">
        <v>-107759008</v>
      </c>
      <c r="N258" s="237">
        <f t="shared" si="3"/>
        <v>-2672381726</v>
      </c>
    </row>
    <row r="259" spans="1:14" x14ac:dyDescent="0.25">
      <c r="A259" s="278" t="s">
        <v>542</v>
      </c>
      <c r="B259" s="278" t="s">
        <v>543</v>
      </c>
      <c r="C259" s="282">
        <v>2873860937</v>
      </c>
      <c r="D259" s="279">
        <v>0</v>
      </c>
      <c r="E259" s="279">
        <v>0</v>
      </c>
      <c r="F259" s="282">
        <v>2873860937</v>
      </c>
      <c r="G259" s="279" t="s">
        <v>97</v>
      </c>
      <c r="H259" s="287" t="s">
        <v>540</v>
      </c>
      <c r="I259" s="287" t="s">
        <v>541</v>
      </c>
      <c r="J259" s="291">
        <v>2538506413</v>
      </c>
      <c r="K259" s="288">
        <v>0</v>
      </c>
      <c r="L259" s="288">
        <v>0</v>
      </c>
      <c r="M259" s="291">
        <v>2538506413</v>
      </c>
      <c r="N259" s="237">
        <f t="shared" si="3"/>
        <v>-335354524</v>
      </c>
    </row>
    <row r="260" spans="1:14" x14ac:dyDescent="0.25">
      <c r="A260" s="299" t="s">
        <v>819</v>
      </c>
      <c r="B260" s="278" t="s">
        <v>820</v>
      </c>
      <c r="C260" s="282">
        <v>-318916187</v>
      </c>
      <c r="D260" s="282">
        <v>794568</v>
      </c>
      <c r="E260" s="279">
        <v>0</v>
      </c>
      <c r="F260" s="282">
        <v>-318121619</v>
      </c>
      <c r="G260" s="277"/>
      <c r="H260" s="287" t="s">
        <v>542</v>
      </c>
      <c r="I260" s="287" t="s">
        <v>543</v>
      </c>
      <c r="J260" s="291">
        <v>2873860937</v>
      </c>
      <c r="K260" s="288">
        <v>0</v>
      </c>
      <c r="L260" s="288">
        <v>0</v>
      </c>
      <c r="M260" s="291">
        <v>2873860937</v>
      </c>
      <c r="N260" s="237">
        <f t="shared" si="3"/>
        <v>3191982556</v>
      </c>
    </row>
    <row r="261" spans="1:14" x14ac:dyDescent="0.25">
      <c r="A261" s="278" t="s">
        <v>821</v>
      </c>
      <c r="B261" s="278" t="s">
        <v>822</v>
      </c>
      <c r="C261" s="279">
        <v>0</v>
      </c>
      <c r="D261" s="282">
        <v>8883400</v>
      </c>
      <c r="E261" s="279">
        <v>0</v>
      </c>
      <c r="F261" s="282">
        <v>8883400</v>
      </c>
      <c r="G261" s="277"/>
      <c r="H261" s="287" t="s">
        <v>819</v>
      </c>
      <c r="I261" s="287" t="s">
        <v>820</v>
      </c>
      <c r="J261" s="291">
        <v>-314696121</v>
      </c>
      <c r="K261" s="288">
        <v>0</v>
      </c>
      <c r="L261" s="288">
        <v>0</v>
      </c>
      <c r="M261" s="291">
        <v>-314696121</v>
      </c>
      <c r="N261" s="237">
        <f t="shared" si="3"/>
        <v>-323579521</v>
      </c>
    </row>
    <row r="262" spans="1:14" x14ac:dyDescent="0.25">
      <c r="G262" s="277"/>
      <c r="H262" s="287" t="s">
        <v>821</v>
      </c>
      <c r="I262" s="287" t="s">
        <v>822</v>
      </c>
      <c r="J262" s="291">
        <v>-20658403</v>
      </c>
      <c r="K262" s="288">
        <v>0</v>
      </c>
      <c r="L262" s="288">
        <v>0</v>
      </c>
      <c r="M262" s="291">
        <v>-20658403</v>
      </c>
      <c r="N262" s="237">
        <f t="shared" si="3"/>
        <v>-20658403</v>
      </c>
    </row>
    <row r="263" spans="1:14" x14ac:dyDescent="0.25">
      <c r="A263" s="278" t="s">
        <v>544</v>
      </c>
      <c r="B263" s="278" t="s">
        <v>545</v>
      </c>
      <c r="C263" s="282">
        <v>-6407061743</v>
      </c>
      <c r="D263" s="279">
        <v>0</v>
      </c>
      <c r="E263" s="282">
        <v>1232323009</v>
      </c>
      <c r="F263" s="282">
        <v>-7639384752</v>
      </c>
      <c r="G263" s="279" t="s">
        <v>97</v>
      </c>
      <c r="H263" s="287" t="s">
        <v>546</v>
      </c>
      <c r="I263" s="287" t="s">
        <v>547</v>
      </c>
      <c r="J263" s="291">
        <v>-5912263884</v>
      </c>
      <c r="K263" s="288">
        <v>0</v>
      </c>
      <c r="L263" s="291">
        <v>1737040658</v>
      </c>
      <c r="M263" s="291">
        <v>-7649304542</v>
      </c>
      <c r="N263" s="237">
        <f t="shared" si="3"/>
        <v>-9919790</v>
      </c>
    </row>
    <row r="264" spans="1:14" x14ac:dyDescent="0.25">
      <c r="A264" s="278" t="s">
        <v>546</v>
      </c>
      <c r="B264" s="278" t="s">
        <v>547</v>
      </c>
      <c r="C264" s="282">
        <v>-6266770162</v>
      </c>
      <c r="D264" s="279">
        <v>0</v>
      </c>
      <c r="E264" s="282">
        <v>1227499625</v>
      </c>
      <c r="F264" s="282">
        <v>-7494269787</v>
      </c>
      <c r="G264" s="277"/>
      <c r="H264" s="287" t="s">
        <v>548</v>
      </c>
      <c r="I264" s="287" t="s">
        <v>549</v>
      </c>
      <c r="J264" s="291">
        <v>-5912263884</v>
      </c>
      <c r="K264" s="288">
        <v>0</v>
      </c>
      <c r="L264" s="291">
        <v>1737040658</v>
      </c>
      <c r="M264" s="291">
        <v>-7649304542</v>
      </c>
      <c r="N264" s="237">
        <f t="shared" si="3"/>
        <v>-155034755</v>
      </c>
    </row>
    <row r="265" spans="1:14" x14ac:dyDescent="0.25">
      <c r="A265" s="278" t="s">
        <v>548</v>
      </c>
      <c r="B265" s="278" t="s">
        <v>549</v>
      </c>
      <c r="C265" s="282">
        <v>-6266770162</v>
      </c>
      <c r="D265" s="279">
        <v>0</v>
      </c>
      <c r="E265" s="282">
        <v>1227499625</v>
      </c>
      <c r="F265" s="282">
        <v>-7494269787</v>
      </c>
      <c r="G265" s="277"/>
      <c r="H265" s="287" t="s">
        <v>550</v>
      </c>
      <c r="I265" s="287" t="s">
        <v>551</v>
      </c>
      <c r="J265" s="291">
        <v>-2143264777</v>
      </c>
      <c r="K265" s="288">
        <v>0</v>
      </c>
      <c r="L265" s="291">
        <v>594277889</v>
      </c>
      <c r="M265" s="291">
        <v>-2737542666</v>
      </c>
      <c r="N265" s="237">
        <f t="shared" si="3"/>
        <v>4756727121</v>
      </c>
    </row>
    <row r="266" spans="1:14" x14ac:dyDescent="0.25">
      <c r="A266" s="278" t="s">
        <v>550</v>
      </c>
      <c r="B266" s="278" t="s">
        <v>551</v>
      </c>
      <c r="C266" s="282">
        <v>-1920682728</v>
      </c>
      <c r="D266" s="279">
        <v>0</v>
      </c>
      <c r="E266" s="282">
        <v>572478916</v>
      </c>
      <c r="F266" s="282">
        <v>-2493161644</v>
      </c>
      <c r="G266" s="279" t="s">
        <v>97</v>
      </c>
      <c r="H266" s="287" t="s">
        <v>552</v>
      </c>
      <c r="I266" s="287" t="s">
        <v>553</v>
      </c>
      <c r="J266" s="291">
        <v>-2143264777</v>
      </c>
      <c r="K266" s="288">
        <v>0</v>
      </c>
      <c r="L266" s="291">
        <v>594277889</v>
      </c>
      <c r="M266" s="291">
        <v>-2737542666</v>
      </c>
      <c r="N266" s="237">
        <f t="shared" si="3"/>
        <v>-244381022</v>
      </c>
    </row>
    <row r="267" spans="1:14" x14ac:dyDescent="0.25">
      <c r="A267" s="278" t="s">
        <v>552</v>
      </c>
      <c r="B267" s="278" t="s">
        <v>553</v>
      </c>
      <c r="C267" s="282">
        <v>-1920682728</v>
      </c>
      <c r="D267" s="279">
        <v>0</v>
      </c>
      <c r="E267" s="282">
        <v>572478916</v>
      </c>
      <c r="F267" s="282">
        <v>-2493161644</v>
      </c>
      <c r="G267" s="277"/>
      <c r="H267" s="287" t="s">
        <v>554</v>
      </c>
      <c r="I267" s="287" t="s">
        <v>555</v>
      </c>
      <c r="J267" s="291">
        <v>-3768999107</v>
      </c>
      <c r="K267" s="288">
        <v>0</v>
      </c>
      <c r="L267" s="291">
        <v>1142762769</v>
      </c>
      <c r="M267" s="291">
        <v>-4911761876</v>
      </c>
      <c r="N267" s="237">
        <f t="shared" si="3"/>
        <v>-2418600232</v>
      </c>
    </row>
    <row r="268" spans="1:14" x14ac:dyDescent="0.25">
      <c r="A268" s="278" t="s">
        <v>554</v>
      </c>
      <c r="B268" s="278" t="s">
        <v>555</v>
      </c>
      <c r="C268" s="282">
        <v>-4346087434</v>
      </c>
      <c r="D268" s="279">
        <v>0</v>
      </c>
      <c r="E268" s="282">
        <v>655020709</v>
      </c>
      <c r="F268" s="282">
        <v>-5001108143</v>
      </c>
      <c r="G268" s="279" t="s">
        <v>97</v>
      </c>
      <c r="H268" s="287" t="s">
        <v>556</v>
      </c>
      <c r="I268" s="287" t="s">
        <v>557</v>
      </c>
      <c r="J268" s="291">
        <v>-3768999107</v>
      </c>
      <c r="K268" s="288">
        <v>0</v>
      </c>
      <c r="L268" s="291">
        <v>1142762769</v>
      </c>
      <c r="M268" s="291">
        <v>-4911761876</v>
      </c>
      <c r="N268" s="237">
        <f t="shared" si="3"/>
        <v>89346267</v>
      </c>
    </row>
    <row r="269" spans="1:14" x14ac:dyDescent="0.25">
      <c r="A269" s="278" t="s">
        <v>556</v>
      </c>
      <c r="B269" s="278" t="s">
        <v>557</v>
      </c>
      <c r="C269" s="282">
        <v>-4346087434</v>
      </c>
      <c r="D269" s="279">
        <v>0</v>
      </c>
      <c r="E269" s="282">
        <v>655020709</v>
      </c>
      <c r="F269" s="282">
        <v>-5001108143</v>
      </c>
      <c r="G269" s="277"/>
      <c r="N269" s="237">
        <f t="shared" si="3"/>
        <v>5001108143</v>
      </c>
    </row>
    <row r="270" spans="1:14" x14ac:dyDescent="0.25">
      <c r="A270" s="278" t="s">
        <v>558</v>
      </c>
      <c r="B270" s="278" t="s">
        <v>559</v>
      </c>
      <c r="C270" s="282">
        <v>-140291581</v>
      </c>
      <c r="D270" s="279">
        <v>0</v>
      </c>
      <c r="E270" s="282">
        <v>4823384</v>
      </c>
      <c r="F270" s="282">
        <v>-145114965</v>
      </c>
      <c r="G270" s="279" t="s">
        <v>97</v>
      </c>
      <c r="N270" s="237">
        <f t="shared" si="3"/>
        <v>145114965</v>
      </c>
    </row>
    <row r="271" spans="1:14" x14ac:dyDescent="0.25">
      <c r="A271" s="278" t="s">
        <v>560</v>
      </c>
      <c r="B271" s="278" t="s">
        <v>561</v>
      </c>
      <c r="C271" s="282">
        <v>-1250962</v>
      </c>
      <c r="D271" s="279">
        <v>0</v>
      </c>
      <c r="E271" s="282">
        <v>314047</v>
      </c>
      <c r="F271" s="282">
        <v>-1565009</v>
      </c>
      <c r="G271" s="277"/>
      <c r="N271" s="237">
        <f t="shared" si="3"/>
        <v>1565009</v>
      </c>
    </row>
    <row r="272" spans="1:14" x14ac:dyDescent="0.25">
      <c r="A272" s="278" t="s">
        <v>562</v>
      </c>
      <c r="B272" s="278" t="s">
        <v>563</v>
      </c>
      <c r="C272" s="282">
        <v>-1250962</v>
      </c>
      <c r="D272" s="279">
        <v>0</v>
      </c>
      <c r="E272" s="282">
        <v>314047</v>
      </c>
      <c r="F272" s="282">
        <v>-1565009</v>
      </c>
      <c r="G272" s="279" t="s">
        <v>97</v>
      </c>
      <c r="N272" s="237">
        <f t="shared" si="3"/>
        <v>1565009</v>
      </c>
    </row>
    <row r="273" spans="1:14" x14ac:dyDescent="0.25">
      <c r="A273" s="278" t="s">
        <v>564</v>
      </c>
      <c r="B273" s="278" t="s">
        <v>565</v>
      </c>
      <c r="C273" s="282">
        <v>-1250962</v>
      </c>
      <c r="D273" s="279">
        <v>0</v>
      </c>
      <c r="E273" s="282">
        <v>314047</v>
      </c>
      <c r="F273" s="282">
        <v>-1565009</v>
      </c>
      <c r="G273" s="277"/>
      <c r="N273" s="237">
        <f t="shared" si="3"/>
        <v>1565009</v>
      </c>
    </row>
    <row r="274" spans="1:14" x14ac:dyDescent="0.25">
      <c r="A274" s="278" t="s">
        <v>566</v>
      </c>
      <c r="B274" s="278" t="s">
        <v>567</v>
      </c>
      <c r="C274" s="282">
        <v>-139040619</v>
      </c>
      <c r="D274" s="279">
        <v>0</v>
      </c>
      <c r="E274" s="282">
        <v>4509337</v>
      </c>
      <c r="F274" s="282">
        <v>-143549956</v>
      </c>
      <c r="G274" s="277"/>
      <c r="N274" s="237">
        <f t="shared" si="3"/>
        <v>143549956</v>
      </c>
    </row>
    <row r="275" spans="1:14" x14ac:dyDescent="0.25">
      <c r="A275" s="278" t="s">
        <v>568</v>
      </c>
      <c r="B275" s="278" t="s">
        <v>569</v>
      </c>
      <c r="C275" s="282">
        <v>-17500000</v>
      </c>
      <c r="D275" s="279">
        <v>0</v>
      </c>
      <c r="E275" s="282">
        <v>3500000</v>
      </c>
      <c r="F275" s="282">
        <v>-21000000</v>
      </c>
      <c r="G275" s="277"/>
      <c r="N275" s="237">
        <f t="shared" si="3"/>
        <v>21000000</v>
      </c>
    </row>
    <row r="276" spans="1:14" x14ac:dyDescent="0.25">
      <c r="A276" s="278" t="s">
        <v>570</v>
      </c>
      <c r="B276" s="278" t="s">
        <v>571</v>
      </c>
      <c r="C276" s="282">
        <v>-17500000</v>
      </c>
      <c r="D276" s="279">
        <v>0</v>
      </c>
      <c r="E276" s="282">
        <v>3500000</v>
      </c>
      <c r="F276" s="282">
        <v>-21000000</v>
      </c>
      <c r="G276" s="277"/>
      <c r="N276" s="237">
        <f t="shared" si="3"/>
        <v>21000000</v>
      </c>
    </row>
    <row r="277" spans="1:14" x14ac:dyDescent="0.25">
      <c r="A277" s="278" t="s">
        <v>572</v>
      </c>
      <c r="B277" s="278" t="s">
        <v>573</v>
      </c>
      <c r="C277" s="282">
        <v>-6198838</v>
      </c>
      <c r="D277" s="279">
        <v>0</v>
      </c>
      <c r="E277" s="279">
        <v>0</v>
      </c>
      <c r="F277" s="282">
        <v>-6198838</v>
      </c>
      <c r="G277" s="279" t="s">
        <v>97</v>
      </c>
      <c r="N277" s="237">
        <f t="shared" si="3"/>
        <v>6198838</v>
      </c>
    </row>
    <row r="278" spans="1:14" x14ac:dyDescent="0.25">
      <c r="A278" s="278" t="s">
        <v>574</v>
      </c>
      <c r="B278" s="278" t="s">
        <v>575</v>
      </c>
      <c r="C278" s="282">
        <v>-6198838</v>
      </c>
      <c r="D278" s="279">
        <v>0</v>
      </c>
      <c r="E278" s="279">
        <v>0</v>
      </c>
      <c r="F278" s="282">
        <v>-6198838</v>
      </c>
      <c r="G278" s="277"/>
      <c r="N278" s="237">
        <f t="shared" si="3"/>
        <v>6198838</v>
      </c>
    </row>
    <row r="279" spans="1:14" x14ac:dyDescent="0.25">
      <c r="A279" s="278" t="s">
        <v>576</v>
      </c>
      <c r="B279" s="278" t="s">
        <v>577</v>
      </c>
      <c r="C279" s="282">
        <v>-11347082</v>
      </c>
      <c r="D279" s="279">
        <v>0</v>
      </c>
      <c r="E279" s="279">
        <v>0</v>
      </c>
      <c r="F279" s="282">
        <v>-11347082</v>
      </c>
      <c r="G279" s="279" t="s">
        <v>97</v>
      </c>
      <c r="N279" s="237">
        <f t="shared" si="3"/>
        <v>11347082</v>
      </c>
    </row>
    <row r="280" spans="1:14" x14ac:dyDescent="0.25">
      <c r="A280" s="278" t="s">
        <v>578</v>
      </c>
      <c r="B280" s="278" t="s">
        <v>579</v>
      </c>
      <c r="C280" s="282">
        <v>-11347082</v>
      </c>
      <c r="D280" s="279">
        <v>0</v>
      </c>
      <c r="E280" s="279">
        <v>0</v>
      </c>
      <c r="F280" s="282">
        <v>-11347082</v>
      </c>
      <c r="G280" s="277"/>
      <c r="N280" s="237">
        <f t="shared" si="3"/>
        <v>11347082</v>
      </c>
    </row>
    <row r="281" spans="1:14" x14ac:dyDescent="0.25">
      <c r="A281" s="278" t="s">
        <v>580</v>
      </c>
      <c r="B281" s="278" t="s">
        <v>581</v>
      </c>
      <c r="C281" s="282">
        <v>-103994699</v>
      </c>
      <c r="D281" s="279">
        <v>0</v>
      </c>
      <c r="E281" s="282">
        <v>1009337</v>
      </c>
      <c r="F281" s="282">
        <v>-105004036</v>
      </c>
      <c r="G281" s="279" t="s">
        <v>97</v>
      </c>
      <c r="N281" s="237">
        <f t="shared" si="3"/>
        <v>105004036</v>
      </c>
    </row>
    <row r="282" spans="1:14" x14ac:dyDescent="0.25">
      <c r="A282" s="278" t="s">
        <v>582</v>
      </c>
      <c r="B282" s="278" t="s">
        <v>583</v>
      </c>
      <c r="C282" s="282">
        <v>-103994699</v>
      </c>
      <c r="D282" s="279">
        <v>0</v>
      </c>
      <c r="E282" s="282">
        <v>1009337</v>
      </c>
      <c r="F282" s="282">
        <v>-105004036</v>
      </c>
      <c r="G282" s="277"/>
      <c r="N282" s="237">
        <f t="shared" si="3"/>
        <v>105004036</v>
      </c>
    </row>
    <row r="283" spans="1:14" x14ac:dyDescent="0.25">
      <c r="A283" s="278" t="s">
        <v>584</v>
      </c>
      <c r="B283" s="278" t="s">
        <v>585</v>
      </c>
      <c r="C283" s="282">
        <v>4743112410</v>
      </c>
      <c r="D283" s="282">
        <v>1156789663</v>
      </c>
      <c r="E283" s="282">
        <v>8427283</v>
      </c>
      <c r="F283" s="282">
        <v>5891474790</v>
      </c>
      <c r="G283" s="279" t="s">
        <v>97</v>
      </c>
      <c r="N283" s="237">
        <f t="shared" si="3"/>
        <v>-5891474790</v>
      </c>
    </row>
    <row r="284" spans="1:14" x14ac:dyDescent="0.25">
      <c r="A284" s="278" t="s">
        <v>586</v>
      </c>
      <c r="B284" s="278" t="s">
        <v>587</v>
      </c>
      <c r="C284" s="282">
        <v>2029532399</v>
      </c>
      <c r="D284" s="282">
        <v>431330650</v>
      </c>
      <c r="E284" s="282">
        <v>1371936</v>
      </c>
      <c r="F284" s="282">
        <v>2459491113</v>
      </c>
      <c r="G284" s="277"/>
      <c r="N284" s="237">
        <f t="shared" si="3"/>
        <v>-2459491113</v>
      </c>
    </row>
    <row r="285" spans="1:14" x14ac:dyDescent="0.25">
      <c r="A285" s="278" t="s">
        <v>588</v>
      </c>
      <c r="B285" s="278" t="s">
        <v>589</v>
      </c>
      <c r="C285" s="282">
        <v>887508026</v>
      </c>
      <c r="D285" s="282">
        <v>212541219</v>
      </c>
      <c r="E285" s="279">
        <v>0</v>
      </c>
      <c r="F285" s="282">
        <v>1100049245</v>
      </c>
      <c r="G285" s="279" t="s">
        <v>97</v>
      </c>
      <c r="N285" s="237"/>
    </row>
    <row r="286" spans="1:14" x14ac:dyDescent="0.25">
      <c r="A286" s="278" t="s">
        <v>590</v>
      </c>
      <c r="B286" s="278" t="s">
        <v>591</v>
      </c>
      <c r="C286" s="282">
        <v>570189836</v>
      </c>
      <c r="D286" s="282">
        <v>139399484</v>
      </c>
      <c r="E286" s="279">
        <v>0</v>
      </c>
      <c r="F286" s="282">
        <v>709589320</v>
      </c>
      <c r="G286" s="279" t="s">
        <v>97</v>
      </c>
      <c r="N286" s="237"/>
    </row>
    <row r="287" spans="1:14" x14ac:dyDescent="0.25">
      <c r="A287" s="278" t="s">
        <v>592</v>
      </c>
      <c r="B287" s="278" t="s">
        <v>593</v>
      </c>
      <c r="C287" s="282">
        <v>570189836</v>
      </c>
      <c r="D287" s="282">
        <v>139399484</v>
      </c>
      <c r="E287" s="279">
        <v>0</v>
      </c>
      <c r="F287" s="282">
        <v>709589320</v>
      </c>
      <c r="G287" s="277"/>
      <c r="N287" s="237"/>
    </row>
    <row r="288" spans="1:14" x14ac:dyDescent="0.25">
      <c r="A288" s="278" t="s">
        <v>594</v>
      </c>
      <c r="B288" s="278" t="s">
        <v>595</v>
      </c>
      <c r="C288" s="282">
        <v>651143</v>
      </c>
      <c r="D288" s="282">
        <v>61063</v>
      </c>
      <c r="E288" s="279">
        <v>0</v>
      </c>
      <c r="F288" s="282">
        <v>712206</v>
      </c>
      <c r="G288" s="279" t="s">
        <v>97</v>
      </c>
      <c r="N288" s="237"/>
    </row>
    <row r="289" spans="1:14" x14ac:dyDescent="0.25">
      <c r="A289" s="278" t="s">
        <v>596</v>
      </c>
      <c r="B289" s="278" t="s">
        <v>597</v>
      </c>
      <c r="C289" s="282">
        <v>651143</v>
      </c>
      <c r="D289" s="282">
        <v>61063</v>
      </c>
      <c r="E289" s="279">
        <v>0</v>
      </c>
      <c r="F289" s="282">
        <v>712206</v>
      </c>
      <c r="G289" s="277"/>
      <c r="N289" s="237"/>
    </row>
    <row r="290" spans="1:14" x14ac:dyDescent="0.25">
      <c r="A290" s="278" t="s">
        <v>598</v>
      </c>
      <c r="B290" s="278" t="s">
        <v>599</v>
      </c>
      <c r="C290" s="282">
        <v>71717732</v>
      </c>
      <c r="D290" s="282">
        <v>18451681</v>
      </c>
      <c r="E290" s="279">
        <v>0</v>
      </c>
      <c r="F290" s="282">
        <v>90169413</v>
      </c>
      <c r="G290" s="279" t="s">
        <v>97</v>
      </c>
      <c r="N290" s="237"/>
    </row>
    <row r="291" spans="1:14" x14ac:dyDescent="0.25">
      <c r="A291" s="278" t="s">
        <v>600</v>
      </c>
      <c r="B291" s="278" t="s">
        <v>601</v>
      </c>
      <c r="C291" s="282">
        <v>71717732</v>
      </c>
      <c r="D291" s="282">
        <v>18451681</v>
      </c>
      <c r="E291" s="279">
        <v>0</v>
      </c>
      <c r="F291" s="282">
        <v>90169413</v>
      </c>
      <c r="G291" s="277"/>
      <c r="N291" s="237"/>
    </row>
    <row r="292" spans="1:14" x14ac:dyDescent="0.25">
      <c r="A292" s="278" t="s">
        <v>602</v>
      </c>
      <c r="B292" s="278" t="s">
        <v>603</v>
      </c>
      <c r="C292" s="282">
        <v>193022902</v>
      </c>
      <c r="D292" s="282">
        <v>46965749</v>
      </c>
      <c r="E292" s="279">
        <v>0</v>
      </c>
      <c r="F292" s="282">
        <v>239988651</v>
      </c>
      <c r="G292" s="277"/>
      <c r="N292" s="237"/>
    </row>
    <row r="293" spans="1:14" x14ac:dyDescent="0.25">
      <c r="A293" s="278" t="s">
        <v>604</v>
      </c>
      <c r="B293" s="278" t="s">
        <v>605</v>
      </c>
      <c r="C293" s="282">
        <v>193022902</v>
      </c>
      <c r="D293" s="282">
        <v>46965749</v>
      </c>
      <c r="E293" s="279">
        <v>0</v>
      </c>
      <c r="F293" s="282">
        <v>239988651</v>
      </c>
      <c r="G293" s="279" t="s">
        <v>97</v>
      </c>
      <c r="N293" s="237"/>
    </row>
    <row r="294" spans="1:14" x14ac:dyDescent="0.25">
      <c r="A294" s="278" t="s">
        <v>606</v>
      </c>
      <c r="B294" s="278" t="s">
        <v>483</v>
      </c>
      <c r="C294" s="282">
        <v>50200893</v>
      </c>
      <c r="D294" s="282">
        <v>7318138</v>
      </c>
      <c r="E294" s="279">
        <v>0</v>
      </c>
      <c r="F294" s="282">
        <v>57519031</v>
      </c>
      <c r="G294" s="277"/>
      <c r="N294" s="237"/>
    </row>
    <row r="295" spans="1:14" x14ac:dyDescent="0.25">
      <c r="A295" s="278" t="s">
        <v>607</v>
      </c>
      <c r="B295" s="278" t="s">
        <v>608</v>
      </c>
      <c r="C295" s="282">
        <v>43583274</v>
      </c>
      <c r="D295" s="282">
        <v>6988565</v>
      </c>
      <c r="E295" s="279">
        <v>0</v>
      </c>
      <c r="F295" s="282">
        <v>50571839</v>
      </c>
      <c r="G295" s="277"/>
      <c r="N295" s="237"/>
    </row>
    <row r="296" spans="1:14" x14ac:dyDescent="0.25">
      <c r="A296" s="278" t="s">
        <v>609</v>
      </c>
      <c r="B296" s="278" t="s">
        <v>610</v>
      </c>
      <c r="C296" s="282">
        <v>6617619</v>
      </c>
      <c r="D296" s="282">
        <v>329573</v>
      </c>
      <c r="E296" s="279">
        <v>0</v>
      </c>
      <c r="F296" s="282">
        <v>6947192</v>
      </c>
      <c r="G296" s="279" t="s">
        <v>97</v>
      </c>
      <c r="N296" s="237"/>
    </row>
    <row r="297" spans="1:14" x14ac:dyDescent="0.25">
      <c r="A297" s="278" t="s">
        <v>611</v>
      </c>
      <c r="B297" s="278" t="s">
        <v>612</v>
      </c>
      <c r="C297" s="282">
        <v>1064540</v>
      </c>
      <c r="D297" s="282">
        <v>212908</v>
      </c>
      <c r="E297" s="279">
        <v>0</v>
      </c>
      <c r="F297" s="282">
        <v>1277448</v>
      </c>
      <c r="G297" s="277"/>
      <c r="N297" s="237"/>
    </row>
    <row r="298" spans="1:14" x14ac:dyDescent="0.25">
      <c r="A298" s="278" t="s">
        <v>613</v>
      </c>
      <c r="B298" s="278" t="s">
        <v>614</v>
      </c>
      <c r="C298" s="282">
        <v>1064540</v>
      </c>
      <c r="D298" s="282">
        <v>212908</v>
      </c>
      <c r="E298" s="279">
        <v>0</v>
      </c>
      <c r="F298" s="282">
        <v>1277448</v>
      </c>
      <c r="G298" s="279" t="s">
        <v>97</v>
      </c>
      <c r="N298" s="237"/>
    </row>
    <row r="299" spans="1:14" x14ac:dyDescent="0.25">
      <c r="A299" s="278" t="s">
        <v>615</v>
      </c>
      <c r="B299" s="278" t="s">
        <v>616</v>
      </c>
      <c r="C299" s="282">
        <v>660980</v>
      </c>
      <c r="D299" s="282">
        <v>132196</v>
      </c>
      <c r="E299" s="279">
        <v>0</v>
      </c>
      <c r="F299" s="282">
        <v>793176</v>
      </c>
      <c r="G299" s="277"/>
      <c r="N299" s="237"/>
    </row>
    <row r="300" spans="1:14" x14ac:dyDescent="0.25">
      <c r="A300" s="278" t="s">
        <v>617</v>
      </c>
      <c r="B300" s="278" t="s">
        <v>618</v>
      </c>
      <c r="C300" s="282">
        <v>660980</v>
      </c>
      <c r="D300" s="282">
        <v>132196</v>
      </c>
      <c r="E300" s="279">
        <v>0</v>
      </c>
      <c r="F300" s="282">
        <v>793176</v>
      </c>
      <c r="G300" s="279" t="s">
        <v>97</v>
      </c>
      <c r="N300" s="237"/>
    </row>
    <row r="301" spans="1:14" x14ac:dyDescent="0.25">
      <c r="A301" s="278" t="s">
        <v>948</v>
      </c>
      <c r="B301" s="278" t="s">
        <v>949</v>
      </c>
      <c r="C301" s="279">
        <v>0</v>
      </c>
      <c r="D301" s="282">
        <v>1209278</v>
      </c>
      <c r="E301" s="279">
        <v>0</v>
      </c>
      <c r="F301" s="282">
        <v>1209278</v>
      </c>
      <c r="G301" s="277"/>
      <c r="N301" s="237"/>
    </row>
    <row r="302" spans="1:14" x14ac:dyDescent="0.25">
      <c r="A302" s="278" t="s">
        <v>950</v>
      </c>
      <c r="B302" s="278" t="s">
        <v>951</v>
      </c>
      <c r="C302" s="279">
        <v>0</v>
      </c>
      <c r="D302" s="282">
        <v>1209278</v>
      </c>
      <c r="E302" s="279">
        <v>0</v>
      </c>
      <c r="F302" s="282">
        <v>1209278</v>
      </c>
      <c r="G302" s="279" t="s">
        <v>97</v>
      </c>
      <c r="N302" s="237"/>
    </row>
    <row r="303" spans="1:14" x14ac:dyDescent="0.25">
      <c r="A303" s="278" t="s">
        <v>952</v>
      </c>
      <c r="B303" s="278" t="s">
        <v>953</v>
      </c>
      <c r="C303" s="279">
        <v>0</v>
      </c>
      <c r="D303" s="282">
        <v>1209278</v>
      </c>
      <c r="E303" s="279">
        <v>0</v>
      </c>
      <c r="F303" s="282">
        <v>1209278</v>
      </c>
      <c r="G303" s="277"/>
      <c r="N303" s="237"/>
    </row>
    <row r="304" spans="1:14" x14ac:dyDescent="0.25">
      <c r="A304" s="278" t="s">
        <v>619</v>
      </c>
      <c r="B304" s="278" t="s">
        <v>620</v>
      </c>
      <c r="C304" s="282">
        <v>223224300</v>
      </c>
      <c r="D304" s="282">
        <v>52367300</v>
      </c>
      <c r="E304" s="279">
        <v>0</v>
      </c>
      <c r="F304" s="282">
        <v>275591600</v>
      </c>
      <c r="G304" s="279" t="s">
        <v>97</v>
      </c>
      <c r="N304" s="237"/>
    </row>
    <row r="305" spans="1:14" x14ac:dyDescent="0.25">
      <c r="A305" s="278" t="s">
        <v>621</v>
      </c>
      <c r="B305" s="278" t="s">
        <v>622</v>
      </c>
      <c r="C305" s="282">
        <v>35530400</v>
      </c>
      <c r="D305" s="282">
        <v>11201300</v>
      </c>
      <c r="E305" s="279">
        <v>0</v>
      </c>
      <c r="F305" s="282">
        <v>46731700</v>
      </c>
      <c r="G305" s="277"/>
      <c r="N305" s="237"/>
    </row>
    <row r="306" spans="1:14" x14ac:dyDescent="0.25">
      <c r="A306" s="278" t="s">
        <v>623</v>
      </c>
      <c r="B306" s="278" t="s">
        <v>624</v>
      </c>
      <c r="C306" s="282">
        <v>35530400</v>
      </c>
      <c r="D306" s="282">
        <v>11201300</v>
      </c>
      <c r="E306" s="279">
        <v>0</v>
      </c>
      <c r="F306" s="282">
        <v>46731700</v>
      </c>
      <c r="G306" s="277"/>
      <c r="N306" s="237"/>
    </row>
    <row r="307" spans="1:14" x14ac:dyDescent="0.25">
      <c r="A307" s="278" t="s">
        <v>625</v>
      </c>
      <c r="B307" s="278" t="s">
        <v>626</v>
      </c>
      <c r="C307" s="282">
        <v>74306200</v>
      </c>
      <c r="D307" s="282">
        <v>16255100</v>
      </c>
      <c r="E307" s="279">
        <v>0</v>
      </c>
      <c r="F307" s="282">
        <v>90561300</v>
      </c>
      <c r="G307" s="279" t="s">
        <v>97</v>
      </c>
      <c r="N307" s="237"/>
    </row>
    <row r="308" spans="1:14" x14ac:dyDescent="0.25">
      <c r="A308" s="278" t="s">
        <v>627</v>
      </c>
      <c r="B308" s="278" t="s">
        <v>628</v>
      </c>
      <c r="C308" s="282">
        <v>74306200</v>
      </c>
      <c r="D308" s="282">
        <v>16255100</v>
      </c>
      <c r="E308" s="279">
        <v>0</v>
      </c>
      <c r="F308" s="282">
        <v>90561300</v>
      </c>
      <c r="G308" s="277"/>
      <c r="N308" s="237"/>
    </row>
    <row r="309" spans="1:14" x14ac:dyDescent="0.25">
      <c r="A309" s="278" t="s">
        <v>629</v>
      </c>
      <c r="B309" s="278" t="s">
        <v>630</v>
      </c>
      <c r="C309" s="282">
        <v>8484400</v>
      </c>
      <c r="D309" s="282">
        <v>1962500</v>
      </c>
      <c r="E309" s="279">
        <v>0</v>
      </c>
      <c r="F309" s="282">
        <v>10446900</v>
      </c>
      <c r="G309" s="279" t="s">
        <v>97</v>
      </c>
      <c r="N309" s="237"/>
    </row>
    <row r="310" spans="1:14" x14ac:dyDescent="0.25">
      <c r="A310" s="278" t="s">
        <v>631</v>
      </c>
      <c r="B310" s="278" t="s">
        <v>632</v>
      </c>
      <c r="C310" s="282">
        <v>8484400</v>
      </c>
      <c r="D310" s="282">
        <v>1962500</v>
      </c>
      <c r="E310" s="279">
        <v>0</v>
      </c>
      <c r="F310" s="282">
        <v>10446900</v>
      </c>
      <c r="G310" s="277"/>
      <c r="N310" s="237"/>
    </row>
    <row r="311" spans="1:14" x14ac:dyDescent="0.25">
      <c r="A311" s="278" t="s">
        <v>633</v>
      </c>
      <c r="B311" s="278" t="s">
        <v>634</v>
      </c>
      <c r="C311" s="282">
        <v>69162300</v>
      </c>
      <c r="D311" s="282">
        <v>14181400</v>
      </c>
      <c r="E311" s="279">
        <v>0</v>
      </c>
      <c r="F311" s="282">
        <v>83343700</v>
      </c>
      <c r="G311" s="277"/>
      <c r="N311" s="237"/>
    </row>
    <row r="312" spans="1:14" x14ac:dyDescent="0.25">
      <c r="A312" s="278" t="s">
        <v>635</v>
      </c>
      <c r="B312" s="278" t="s">
        <v>636</v>
      </c>
      <c r="C312" s="282">
        <v>69162300</v>
      </c>
      <c r="D312" s="282">
        <v>14181400</v>
      </c>
      <c r="E312" s="279">
        <v>0</v>
      </c>
      <c r="F312" s="282">
        <v>83343700</v>
      </c>
      <c r="G312" s="279" t="s">
        <v>97</v>
      </c>
      <c r="N312" s="237"/>
    </row>
    <row r="313" spans="1:14" x14ac:dyDescent="0.25">
      <c r="A313" s="278" t="s">
        <v>637</v>
      </c>
      <c r="B313" s="278" t="s">
        <v>638</v>
      </c>
      <c r="C313" s="282">
        <v>35741000</v>
      </c>
      <c r="D313" s="282">
        <v>8767000</v>
      </c>
      <c r="E313" s="279">
        <v>0</v>
      </c>
      <c r="F313" s="282">
        <v>44508000</v>
      </c>
      <c r="G313" s="277"/>
      <c r="N313" s="237"/>
    </row>
    <row r="314" spans="1:14" x14ac:dyDescent="0.25">
      <c r="A314" s="278" t="s">
        <v>639</v>
      </c>
      <c r="B314" s="278" t="s">
        <v>640</v>
      </c>
      <c r="C314" s="282">
        <v>35741000</v>
      </c>
      <c r="D314" s="282">
        <v>8767000</v>
      </c>
      <c r="E314" s="279">
        <v>0</v>
      </c>
      <c r="F314" s="282">
        <v>44508000</v>
      </c>
      <c r="G314" s="279" t="s">
        <v>97</v>
      </c>
      <c r="N314" s="237"/>
    </row>
    <row r="315" spans="1:14" x14ac:dyDescent="0.25">
      <c r="A315" s="278" t="s">
        <v>641</v>
      </c>
      <c r="B315" s="278" t="s">
        <v>642</v>
      </c>
      <c r="C315" s="282">
        <v>44418400</v>
      </c>
      <c r="D315" s="282">
        <v>14002700</v>
      </c>
      <c r="E315" s="279">
        <v>0</v>
      </c>
      <c r="F315" s="282">
        <v>58421100</v>
      </c>
      <c r="G315" s="277"/>
      <c r="N315" s="237"/>
    </row>
    <row r="316" spans="1:14" x14ac:dyDescent="0.25">
      <c r="A316" s="278" t="s">
        <v>643</v>
      </c>
      <c r="B316" s="278" t="s">
        <v>644</v>
      </c>
      <c r="C316" s="282">
        <v>26649800</v>
      </c>
      <c r="D316" s="282">
        <v>8401400</v>
      </c>
      <c r="E316" s="279">
        <v>0</v>
      </c>
      <c r="F316" s="282">
        <v>35051200</v>
      </c>
      <c r="G316" s="279" t="s">
        <v>97</v>
      </c>
      <c r="N316" s="237"/>
    </row>
    <row r="317" spans="1:14" x14ac:dyDescent="0.25">
      <c r="A317" s="278" t="s">
        <v>645</v>
      </c>
      <c r="B317" s="278" t="s">
        <v>443</v>
      </c>
      <c r="C317" s="282">
        <v>26649800</v>
      </c>
      <c r="D317" s="282">
        <v>8401400</v>
      </c>
      <c r="E317" s="279">
        <v>0</v>
      </c>
      <c r="F317" s="282">
        <v>35051200</v>
      </c>
      <c r="G317" s="277"/>
      <c r="N317" s="237"/>
    </row>
    <row r="318" spans="1:14" x14ac:dyDescent="0.25">
      <c r="A318" s="278" t="s">
        <v>646</v>
      </c>
      <c r="B318" s="278" t="s">
        <v>647</v>
      </c>
      <c r="C318" s="282">
        <v>17768600</v>
      </c>
      <c r="D318" s="282">
        <v>5601300</v>
      </c>
      <c r="E318" s="279">
        <v>0</v>
      </c>
      <c r="F318" s="282">
        <v>23369900</v>
      </c>
      <c r="G318" s="279" t="s">
        <v>97</v>
      </c>
      <c r="N318" s="237"/>
    </row>
    <row r="319" spans="1:14" x14ac:dyDescent="0.25">
      <c r="A319" s="278" t="s">
        <v>648</v>
      </c>
      <c r="B319" s="278" t="s">
        <v>445</v>
      </c>
      <c r="C319" s="282">
        <v>17768600</v>
      </c>
      <c r="D319" s="282">
        <v>5601300</v>
      </c>
      <c r="E319" s="279">
        <v>0</v>
      </c>
      <c r="F319" s="282">
        <v>23369900</v>
      </c>
      <c r="G319" s="277"/>
      <c r="N319" s="237"/>
    </row>
    <row r="320" spans="1:14" x14ac:dyDescent="0.25">
      <c r="A320" s="278" t="s">
        <v>649</v>
      </c>
      <c r="B320" s="278" t="s">
        <v>650</v>
      </c>
      <c r="C320" s="282">
        <v>511079711</v>
      </c>
      <c r="D320" s="282">
        <v>90683761</v>
      </c>
      <c r="E320" s="279">
        <v>0</v>
      </c>
      <c r="F320" s="282">
        <v>601763472</v>
      </c>
      <c r="G320" s="279" t="s">
        <v>97</v>
      </c>
      <c r="N320" s="237"/>
    </row>
    <row r="321" spans="1:14" x14ac:dyDescent="0.25">
      <c r="A321" s="278" t="s">
        <v>651</v>
      </c>
      <c r="B321" s="278" t="s">
        <v>467</v>
      </c>
      <c r="C321" s="282">
        <v>79890824</v>
      </c>
      <c r="D321" s="282">
        <v>15790550</v>
      </c>
      <c r="E321" s="279">
        <v>0</v>
      </c>
      <c r="F321" s="282">
        <v>95681374</v>
      </c>
      <c r="G321" s="277"/>
      <c r="N321" s="237"/>
    </row>
    <row r="322" spans="1:14" x14ac:dyDescent="0.25">
      <c r="A322" s="278" t="s">
        <v>652</v>
      </c>
      <c r="B322" s="278" t="s">
        <v>469</v>
      </c>
      <c r="C322" s="282">
        <v>79890824</v>
      </c>
      <c r="D322" s="282">
        <v>15790550</v>
      </c>
      <c r="E322" s="279">
        <v>0</v>
      </c>
      <c r="F322" s="282">
        <v>95681374</v>
      </c>
      <c r="G322" s="279" t="s">
        <v>97</v>
      </c>
      <c r="N322" s="237"/>
    </row>
    <row r="323" spans="1:14" x14ac:dyDescent="0.25">
      <c r="A323" s="278" t="s">
        <v>653</v>
      </c>
      <c r="B323" s="278" t="s">
        <v>459</v>
      </c>
      <c r="C323" s="282">
        <v>73459514</v>
      </c>
      <c r="D323" s="282">
        <v>15590798</v>
      </c>
      <c r="E323" s="279">
        <v>0</v>
      </c>
      <c r="F323" s="282">
        <v>89050312</v>
      </c>
      <c r="G323" s="277"/>
      <c r="N323" s="237"/>
    </row>
    <row r="324" spans="1:14" x14ac:dyDescent="0.25">
      <c r="A324" s="278" t="s">
        <v>654</v>
      </c>
      <c r="B324" s="278" t="s">
        <v>461</v>
      </c>
      <c r="C324" s="282">
        <v>73459514</v>
      </c>
      <c r="D324" s="282">
        <v>15590798</v>
      </c>
      <c r="E324" s="279">
        <v>0</v>
      </c>
      <c r="F324" s="282">
        <v>89050312</v>
      </c>
      <c r="G324" s="279" t="s">
        <v>97</v>
      </c>
      <c r="N324" s="237"/>
    </row>
    <row r="325" spans="1:14" x14ac:dyDescent="0.25">
      <c r="A325" s="278" t="s">
        <v>655</v>
      </c>
      <c r="B325" s="278" t="s">
        <v>656</v>
      </c>
      <c r="C325" s="282">
        <v>8370449</v>
      </c>
      <c r="D325" s="282">
        <v>1870896</v>
      </c>
      <c r="E325" s="279">
        <v>0</v>
      </c>
      <c r="F325" s="282">
        <v>10241345</v>
      </c>
      <c r="G325" s="277"/>
      <c r="N325" s="237"/>
    </row>
    <row r="326" spans="1:14" x14ac:dyDescent="0.25">
      <c r="A326" s="278" t="s">
        <v>657</v>
      </c>
      <c r="B326" s="278" t="s">
        <v>658</v>
      </c>
      <c r="C326" s="282">
        <v>8370449</v>
      </c>
      <c r="D326" s="282">
        <v>1870896</v>
      </c>
      <c r="E326" s="279">
        <v>0</v>
      </c>
      <c r="F326" s="282">
        <v>10241345</v>
      </c>
      <c r="G326" s="279" t="s">
        <v>97</v>
      </c>
      <c r="N326" s="237"/>
    </row>
    <row r="327" spans="1:14" x14ac:dyDescent="0.25">
      <c r="A327" s="278" t="s">
        <v>659</v>
      </c>
      <c r="B327" s="278" t="s">
        <v>471</v>
      </c>
      <c r="C327" s="282">
        <v>62654386</v>
      </c>
      <c r="D327" s="282">
        <v>11032864</v>
      </c>
      <c r="E327" s="279">
        <v>0</v>
      </c>
      <c r="F327" s="282">
        <v>73687250</v>
      </c>
      <c r="G327" s="277"/>
      <c r="N327" s="237"/>
    </row>
    <row r="328" spans="1:14" x14ac:dyDescent="0.25">
      <c r="A328" s="278" t="s">
        <v>660</v>
      </c>
      <c r="B328" s="278" t="s">
        <v>473</v>
      </c>
      <c r="C328" s="282">
        <v>62654386</v>
      </c>
      <c r="D328" s="282">
        <v>11032864</v>
      </c>
      <c r="E328" s="279">
        <v>0</v>
      </c>
      <c r="F328" s="282">
        <v>73687250</v>
      </c>
      <c r="G328" s="277"/>
      <c r="N328" s="237"/>
    </row>
    <row r="329" spans="1:14" x14ac:dyDescent="0.25">
      <c r="A329" s="278" t="s">
        <v>661</v>
      </c>
      <c r="B329" s="278" t="s">
        <v>479</v>
      </c>
      <c r="C329" s="282">
        <v>83126301</v>
      </c>
      <c r="D329" s="282">
        <v>39363779</v>
      </c>
      <c r="E329" s="279">
        <v>0</v>
      </c>
      <c r="F329" s="282">
        <v>122490080</v>
      </c>
      <c r="G329" s="279" t="s">
        <v>97</v>
      </c>
      <c r="N329" s="237"/>
    </row>
    <row r="330" spans="1:14" x14ac:dyDescent="0.25">
      <c r="A330" s="278" t="s">
        <v>662</v>
      </c>
      <c r="B330" s="278" t="s">
        <v>481</v>
      </c>
      <c r="C330" s="282">
        <v>83126301</v>
      </c>
      <c r="D330" s="282">
        <v>39363779</v>
      </c>
      <c r="E330" s="279">
        <v>0</v>
      </c>
      <c r="F330" s="282">
        <v>122490080</v>
      </c>
      <c r="G330" s="277"/>
      <c r="N330" s="237"/>
    </row>
    <row r="331" spans="1:14" x14ac:dyDescent="0.25">
      <c r="A331" s="278" t="s">
        <v>663</v>
      </c>
      <c r="B331" s="278" t="s">
        <v>475</v>
      </c>
      <c r="C331" s="282">
        <v>194160421</v>
      </c>
      <c r="D331" s="282">
        <v>5050752</v>
      </c>
      <c r="E331" s="279">
        <v>0</v>
      </c>
      <c r="F331" s="282">
        <v>199211173</v>
      </c>
      <c r="G331" s="277"/>
      <c r="N331" s="237"/>
    </row>
    <row r="332" spans="1:14" x14ac:dyDescent="0.25">
      <c r="A332" s="278" t="s">
        <v>664</v>
      </c>
      <c r="B332" s="278" t="s">
        <v>477</v>
      </c>
      <c r="C332" s="282">
        <v>194160421</v>
      </c>
      <c r="D332" s="282">
        <v>5050752</v>
      </c>
      <c r="E332" s="279">
        <v>0</v>
      </c>
      <c r="F332" s="282">
        <v>199211173</v>
      </c>
      <c r="G332" s="279" t="s">
        <v>97</v>
      </c>
      <c r="N332" s="237"/>
    </row>
    <row r="333" spans="1:14" x14ac:dyDescent="0.25">
      <c r="A333" s="278" t="s">
        <v>665</v>
      </c>
      <c r="B333" s="278" t="s">
        <v>666</v>
      </c>
      <c r="C333" s="282">
        <v>6246256</v>
      </c>
      <c r="D333" s="282">
        <v>1254655</v>
      </c>
      <c r="E333" s="279">
        <v>0</v>
      </c>
      <c r="F333" s="282">
        <v>7500911</v>
      </c>
      <c r="G333" s="277"/>
      <c r="N333" s="237"/>
    </row>
    <row r="334" spans="1:14" x14ac:dyDescent="0.25">
      <c r="A334" s="278" t="s">
        <v>667</v>
      </c>
      <c r="B334" s="278" t="s">
        <v>668</v>
      </c>
      <c r="C334" s="282">
        <v>6246256</v>
      </c>
      <c r="D334" s="282">
        <v>1254655</v>
      </c>
      <c r="E334" s="279">
        <v>0</v>
      </c>
      <c r="F334" s="282">
        <v>7500911</v>
      </c>
      <c r="G334" s="279" t="s">
        <v>97</v>
      </c>
      <c r="N334" s="237"/>
    </row>
    <row r="335" spans="1:14" x14ac:dyDescent="0.25">
      <c r="A335" s="278" t="s">
        <v>669</v>
      </c>
      <c r="B335" s="278" t="s">
        <v>670</v>
      </c>
      <c r="C335" s="282">
        <v>3171560</v>
      </c>
      <c r="D335" s="282">
        <v>729467</v>
      </c>
      <c r="E335" s="279">
        <v>0</v>
      </c>
      <c r="F335" s="282">
        <v>3901027</v>
      </c>
      <c r="G335" s="279" t="s">
        <v>97</v>
      </c>
      <c r="N335" s="237"/>
    </row>
    <row r="336" spans="1:14" x14ac:dyDescent="0.25">
      <c r="A336" s="278" t="s">
        <v>671</v>
      </c>
      <c r="B336" s="278" t="s">
        <v>672</v>
      </c>
      <c r="C336" s="282">
        <v>3171560</v>
      </c>
      <c r="D336" s="282">
        <v>729467</v>
      </c>
      <c r="E336" s="279">
        <v>0</v>
      </c>
      <c r="F336" s="282">
        <v>3901027</v>
      </c>
      <c r="G336" s="277"/>
      <c r="N336" s="237"/>
    </row>
    <row r="337" spans="1:14" x14ac:dyDescent="0.25">
      <c r="A337" s="278" t="s">
        <v>886</v>
      </c>
      <c r="B337" s="278" t="s">
        <v>887</v>
      </c>
      <c r="C337" s="282">
        <v>7177803</v>
      </c>
      <c r="D337" s="282">
        <v>4598050</v>
      </c>
      <c r="E337" s="279">
        <v>0</v>
      </c>
      <c r="F337" s="282">
        <v>11775853</v>
      </c>
      <c r="G337" s="279" t="s">
        <v>97</v>
      </c>
      <c r="N337" s="237"/>
    </row>
    <row r="338" spans="1:14" x14ac:dyDescent="0.25">
      <c r="A338" s="278" t="s">
        <v>936</v>
      </c>
      <c r="B338" s="278" t="s">
        <v>937</v>
      </c>
      <c r="C338" s="282">
        <v>7177803</v>
      </c>
      <c r="D338" s="282">
        <v>4598050</v>
      </c>
      <c r="E338" s="279">
        <v>0</v>
      </c>
      <c r="F338" s="282">
        <v>11775853</v>
      </c>
      <c r="G338" s="279" t="s">
        <v>97</v>
      </c>
      <c r="N338" s="237"/>
    </row>
    <row r="339" spans="1:14" x14ac:dyDescent="0.25">
      <c r="A339" s="278" t="s">
        <v>938</v>
      </c>
      <c r="B339" s="278" t="s">
        <v>939</v>
      </c>
      <c r="C339" s="282">
        <v>7177803</v>
      </c>
      <c r="D339" s="282">
        <v>4598050</v>
      </c>
      <c r="E339" s="279">
        <v>0</v>
      </c>
      <c r="F339" s="282">
        <v>11775853</v>
      </c>
      <c r="G339" s="277"/>
      <c r="N339" s="237"/>
    </row>
    <row r="340" spans="1:14" x14ac:dyDescent="0.25">
      <c r="A340" s="278" t="s">
        <v>673</v>
      </c>
      <c r="B340" s="278" t="s">
        <v>674</v>
      </c>
      <c r="C340" s="282">
        <v>356124159</v>
      </c>
      <c r="D340" s="282">
        <v>55928342</v>
      </c>
      <c r="E340" s="282">
        <v>1371936</v>
      </c>
      <c r="F340" s="282">
        <v>410680565</v>
      </c>
      <c r="G340" s="279" t="s">
        <v>97</v>
      </c>
      <c r="N340" s="237"/>
    </row>
    <row r="341" spans="1:14" x14ac:dyDescent="0.25">
      <c r="A341" s="278" t="s">
        <v>892</v>
      </c>
      <c r="B341" s="278" t="s">
        <v>893</v>
      </c>
      <c r="C341" s="282">
        <v>28374429</v>
      </c>
      <c r="D341" s="279">
        <v>0</v>
      </c>
      <c r="E341" s="279">
        <v>0</v>
      </c>
      <c r="F341" s="282">
        <v>28374429</v>
      </c>
      <c r="G341" s="277"/>
      <c r="N341" s="237"/>
    </row>
    <row r="342" spans="1:14" x14ac:dyDescent="0.25">
      <c r="A342" s="278" t="s">
        <v>894</v>
      </c>
      <c r="B342" s="278" t="s">
        <v>895</v>
      </c>
      <c r="C342" s="282">
        <v>28374429</v>
      </c>
      <c r="D342" s="279">
        <v>0</v>
      </c>
      <c r="E342" s="279">
        <v>0</v>
      </c>
      <c r="F342" s="282">
        <v>28374429</v>
      </c>
      <c r="G342" s="279" t="s">
        <v>97</v>
      </c>
      <c r="N342" s="237"/>
    </row>
    <row r="343" spans="1:14" x14ac:dyDescent="0.25">
      <c r="A343" s="278" t="s">
        <v>675</v>
      </c>
      <c r="B343" s="278" t="s">
        <v>676</v>
      </c>
      <c r="C343" s="282">
        <v>93761240</v>
      </c>
      <c r="D343" s="282">
        <v>34775</v>
      </c>
      <c r="E343" s="279">
        <v>0</v>
      </c>
      <c r="F343" s="282">
        <v>93796015</v>
      </c>
      <c r="G343" s="277"/>
      <c r="N343" s="237"/>
    </row>
    <row r="344" spans="1:14" x14ac:dyDescent="0.25">
      <c r="A344" s="278" t="s">
        <v>896</v>
      </c>
      <c r="B344" s="278" t="s">
        <v>897</v>
      </c>
      <c r="C344" s="282">
        <v>1475000</v>
      </c>
      <c r="D344" s="282">
        <v>34775</v>
      </c>
      <c r="E344" s="279">
        <v>0</v>
      </c>
      <c r="F344" s="282">
        <v>1509775</v>
      </c>
      <c r="G344" s="279" t="s">
        <v>97</v>
      </c>
      <c r="N344" s="237"/>
    </row>
    <row r="345" spans="1:14" x14ac:dyDescent="0.25">
      <c r="A345" s="278" t="s">
        <v>677</v>
      </c>
      <c r="B345" s="278" t="s">
        <v>678</v>
      </c>
      <c r="C345" s="282">
        <v>92286240</v>
      </c>
      <c r="D345" s="279">
        <v>0</v>
      </c>
      <c r="E345" s="279">
        <v>0</v>
      </c>
      <c r="F345" s="282">
        <v>92286240</v>
      </c>
      <c r="G345" s="277"/>
      <c r="N345" s="237"/>
    </row>
    <row r="346" spans="1:14" x14ac:dyDescent="0.25">
      <c r="A346" s="278" t="s">
        <v>928</v>
      </c>
      <c r="B346" s="278" t="s">
        <v>929</v>
      </c>
      <c r="C346" s="282">
        <v>9705036</v>
      </c>
      <c r="D346" s="282">
        <v>5611504</v>
      </c>
      <c r="E346" s="279">
        <v>0</v>
      </c>
      <c r="F346" s="282">
        <v>15316540</v>
      </c>
      <c r="G346" s="279" t="s">
        <v>97</v>
      </c>
      <c r="N346" s="237"/>
    </row>
    <row r="347" spans="1:14" x14ac:dyDescent="0.25">
      <c r="A347" s="278" t="s">
        <v>930</v>
      </c>
      <c r="B347" s="278" t="s">
        <v>679</v>
      </c>
      <c r="C347" s="282">
        <v>9496220</v>
      </c>
      <c r="D347" s="282">
        <v>887774</v>
      </c>
      <c r="E347" s="279">
        <v>0</v>
      </c>
      <c r="F347" s="282">
        <v>10383994</v>
      </c>
      <c r="G347" s="279" t="s">
        <v>97</v>
      </c>
      <c r="N347" s="237"/>
    </row>
    <row r="348" spans="1:14" x14ac:dyDescent="0.25">
      <c r="A348" s="278" t="s">
        <v>931</v>
      </c>
      <c r="B348" s="278" t="s">
        <v>221</v>
      </c>
      <c r="C348" s="282">
        <v>208816</v>
      </c>
      <c r="D348" s="282">
        <v>4723730</v>
      </c>
      <c r="E348" s="279">
        <v>0</v>
      </c>
      <c r="F348" s="282">
        <v>4932546</v>
      </c>
      <c r="G348" s="279" t="s">
        <v>97</v>
      </c>
      <c r="N348" s="237"/>
    </row>
    <row r="349" spans="1:14" x14ac:dyDescent="0.25">
      <c r="A349" s="278" t="s">
        <v>680</v>
      </c>
      <c r="B349" s="278" t="s">
        <v>681</v>
      </c>
      <c r="C349" s="282">
        <v>24944246</v>
      </c>
      <c r="D349" s="282">
        <v>5571507</v>
      </c>
      <c r="E349" s="279">
        <v>0</v>
      </c>
      <c r="F349" s="282">
        <v>30515753</v>
      </c>
      <c r="G349" s="279" t="s">
        <v>97</v>
      </c>
      <c r="N349" s="237"/>
    </row>
    <row r="350" spans="1:14" x14ac:dyDescent="0.25">
      <c r="A350" s="278" t="s">
        <v>682</v>
      </c>
      <c r="B350" s="278" t="s">
        <v>449</v>
      </c>
      <c r="C350" s="282">
        <v>24944246</v>
      </c>
      <c r="D350" s="282">
        <v>5571507</v>
      </c>
      <c r="E350" s="279">
        <v>0</v>
      </c>
      <c r="F350" s="282">
        <v>30515753</v>
      </c>
      <c r="G350" s="279" t="s">
        <v>97</v>
      </c>
      <c r="N350" s="237"/>
    </row>
    <row r="351" spans="1:14" x14ac:dyDescent="0.25">
      <c r="A351" s="278" t="s">
        <v>955</v>
      </c>
      <c r="B351" s="278" t="s">
        <v>956</v>
      </c>
      <c r="C351" s="282">
        <v>96000</v>
      </c>
      <c r="D351" s="282">
        <v>111000</v>
      </c>
      <c r="E351" s="279">
        <v>0</v>
      </c>
      <c r="F351" s="282">
        <v>207000</v>
      </c>
      <c r="G351" s="279" t="s">
        <v>97</v>
      </c>
      <c r="N351" s="237"/>
    </row>
    <row r="352" spans="1:14" x14ac:dyDescent="0.25">
      <c r="A352" s="278" t="s">
        <v>957</v>
      </c>
      <c r="B352" s="278" t="s">
        <v>958</v>
      </c>
      <c r="C352" s="282">
        <v>96000</v>
      </c>
      <c r="D352" s="282">
        <v>111000</v>
      </c>
      <c r="E352" s="279">
        <v>0</v>
      </c>
      <c r="F352" s="282">
        <v>207000</v>
      </c>
      <c r="G352" s="279" t="s">
        <v>97</v>
      </c>
      <c r="N352" s="237"/>
    </row>
    <row r="353" spans="1:14" x14ac:dyDescent="0.25">
      <c r="A353" s="278" t="s">
        <v>683</v>
      </c>
      <c r="B353" s="278" t="s">
        <v>684</v>
      </c>
      <c r="C353" s="282">
        <v>3254366</v>
      </c>
      <c r="D353" s="282">
        <v>3854252</v>
      </c>
      <c r="E353" s="279">
        <v>0</v>
      </c>
      <c r="F353" s="282">
        <v>7108618</v>
      </c>
      <c r="G353" s="279" t="s">
        <v>97</v>
      </c>
      <c r="N353" s="237"/>
    </row>
    <row r="354" spans="1:14" x14ac:dyDescent="0.25">
      <c r="A354" s="278" t="s">
        <v>685</v>
      </c>
      <c r="B354" s="278" t="s">
        <v>686</v>
      </c>
      <c r="C354" s="282">
        <v>3254366</v>
      </c>
      <c r="D354" s="282">
        <v>3854252</v>
      </c>
      <c r="E354" s="279">
        <v>0</v>
      </c>
      <c r="F354" s="282">
        <v>7108618</v>
      </c>
      <c r="G354" s="277"/>
      <c r="N354" s="237"/>
    </row>
    <row r="355" spans="1:14" x14ac:dyDescent="0.25">
      <c r="A355" s="278" t="s">
        <v>687</v>
      </c>
      <c r="B355" s="278" t="s">
        <v>688</v>
      </c>
      <c r="C355" s="282">
        <v>117032703</v>
      </c>
      <c r="D355" s="282">
        <v>31959537</v>
      </c>
      <c r="E355" s="279">
        <v>0</v>
      </c>
      <c r="F355" s="282">
        <v>148992240</v>
      </c>
      <c r="G355" s="279" t="s">
        <v>97</v>
      </c>
      <c r="N355" s="237"/>
    </row>
    <row r="356" spans="1:14" x14ac:dyDescent="0.25">
      <c r="A356" s="278" t="s">
        <v>991</v>
      </c>
      <c r="B356" s="278" t="s">
        <v>992</v>
      </c>
      <c r="C356" s="279">
        <v>0</v>
      </c>
      <c r="D356" s="282">
        <v>35048</v>
      </c>
      <c r="E356" s="279">
        <v>0</v>
      </c>
      <c r="F356" s="282">
        <v>35048</v>
      </c>
      <c r="G356" s="277"/>
      <c r="N356" s="237"/>
    </row>
    <row r="357" spans="1:14" x14ac:dyDescent="0.25">
      <c r="A357" s="278" t="s">
        <v>689</v>
      </c>
      <c r="B357" s="278" t="s">
        <v>690</v>
      </c>
      <c r="C357" s="282">
        <v>9198864</v>
      </c>
      <c r="D357" s="282">
        <v>2523452</v>
      </c>
      <c r="E357" s="279">
        <v>0</v>
      </c>
      <c r="F357" s="282">
        <v>11722316</v>
      </c>
      <c r="G357" s="279" t="s">
        <v>97</v>
      </c>
      <c r="N357" s="237"/>
    </row>
    <row r="358" spans="1:14" x14ac:dyDescent="0.25">
      <c r="A358" s="278" t="s">
        <v>691</v>
      </c>
      <c r="B358" s="278" t="s">
        <v>692</v>
      </c>
      <c r="C358" s="282">
        <v>13097617</v>
      </c>
      <c r="D358" s="282">
        <v>5763145</v>
      </c>
      <c r="E358" s="279">
        <v>0</v>
      </c>
      <c r="F358" s="282">
        <v>18860762</v>
      </c>
      <c r="G358" s="277"/>
      <c r="N358" s="237"/>
    </row>
    <row r="359" spans="1:14" x14ac:dyDescent="0.25">
      <c r="A359" s="278" t="s">
        <v>693</v>
      </c>
      <c r="B359" s="278" t="s">
        <v>694</v>
      </c>
      <c r="C359" s="282">
        <v>22932246</v>
      </c>
      <c r="D359" s="282">
        <v>6604435</v>
      </c>
      <c r="E359" s="279">
        <v>0</v>
      </c>
      <c r="F359" s="282">
        <v>29536681</v>
      </c>
      <c r="G359" s="279" t="s">
        <v>97</v>
      </c>
      <c r="N359" s="237"/>
    </row>
    <row r="360" spans="1:14" x14ac:dyDescent="0.25">
      <c r="A360" s="278" t="s">
        <v>695</v>
      </c>
      <c r="B360" s="278" t="s">
        <v>696</v>
      </c>
      <c r="C360" s="282">
        <v>29887386</v>
      </c>
      <c r="D360" s="282">
        <v>15645558</v>
      </c>
      <c r="E360" s="279">
        <v>0</v>
      </c>
      <c r="F360" s="282">
        <v>45532944</v>
      </c>
      <c r="G360" s="277"/>
      <c r="N360" s="237"/>
    </row>
    <row r="361" spans="1:14" x14ac:dyDescent="0.25">
      <c r="A361" s="278" t="s">
        <v>697</v>
      </c>
      <c r="B361" s="278" t="s">
        <v>698</v>
      </c>
      <c r="C361" s="282">
        <v>31368259</v>
      </c>
      <c r="D361" s="282">
        <v>1387899</v>
      </c>
      <c r="E361" s="279">
        <v>0</v>
      </c>
      <c r="F361" s="282">
        <v>32756158</v>
      </c>
      <c r="G361" s="279" t="s">
        <v>97</v>
      </c>
      <c r="N361" s="237"/>
    </row>
    <row r="362" spans="1:14" x14ac:dyDescent="0.25">
      <c r="A362" s="278" t="s">
        <v>699</v>
      </c>
      <c r="B362" s="278" t="s">
        <v>700</v>
      </c>
      <c r="C362" s="282">
        <v>10420569</v>
      </c>
      <c r="D362" s="279">
        <v>0</v>
      </c>
      <c r="E362" s="279">
        <v>0</v>
      </c>
      <c r="F362" s="282">
        <v>10420569</v>
      </c>
      <c r="G362" s="277"/>
      <c r="N362" s="237"/>
    </row>
    <row r="363" spans="1:14" x14ac:dyDescent="0.25">
      <c r="A363" s="278" t="s">
        <v>701</v>
      </c>
      <c r="B363" s="278" t="s">
        <v>261</v>
      </c>
      <c r="C363" s="282">
        <v>127762</v>
      </c>
      <c r="D363" s="279">
        <v>0</v>
      </c>
      <c r="E363" s="279">
        <v>0</v>
      </c>
      <c r="F363" s="282">
        <v>127762</v>
      </c>
      <c r="G363" s="279" t="s">
        <v>97</v>
      </c>
      <c r="N363" s="237"/>
    </row>
    <row r="364" spans="1:14" x14ac:dyDescent="0.25">
      <c r="A364" s="278" t="s">
        <v>702</v>
      </c>
      <c r="B364" s="278" t="s">
        <v>703</v>
      </c>
      <c r="C364" s="282">
        <v>3068678</v>
      </c>
      <c r="D364" s="282">
        <v>2384400</v>
      </c>
      <c r="E364" s="279">
        <v>0</v>
      </c>
      <c r="F364" s="282">
        <v>5453078</v>
      </c>
      <c r="G364" s="277"/>
      <c r="N364" s="237"/>
    </row>
    <row r="365" spans="1:14" x14ac:dyDescent="0.25">
      <c r="A365" s="278" t="s">
        <v>704</v>
      </c>
      <c r="B365" s="278" t="s">
        <v>705</v>
      </c>
      <c r="C365" s="282">
        <v>3068678</v>
      </c>
      <c r="D365" s="282">
        <v>2384400</v>
      </c>
      <c r="E365" s="279">
        <v>0</v>
      </c>
      <c r="F365" s="282">
        <v>5453078</v>
      </c>
      <c r="G365" s="279" t="s">
        <v>97</v>
      </c>
      <c r="N365" s="237"/>
    </row>
    <row r="366" spans="1:14" x14ac:dyDescent="0.25">
      <c r="A366" s="278" t="s">
        <v>706</v>
      </c>
      <c r="B366" s="278" t="s">
        <v>707</v>
      </c>
      <c r="C366" s="282">
        <v>3975500</v>
      </c>
      <c r="D366" s="279">
        <v>0</v>
      </c>
      <c r="E366" s="279">
        <v>0</v>
      </c>
      <c r="F366" s="282">
        <v>3975500</v>
      </c>
      <c r="G366" s="277"/>
      <c r="N366" s="237"/>
    </row>
    <row r="367" spans="1:14" x14ac:dyDescent="0.25">
      <c r="A367" s="278" t="s">
        <v>708</v>
      </c>
      <c r="B367" s="278" t="s">
        <v>707</v>
      </c>
      <c r="C367" s="282">
        <v>3975500</v>
      </c>
      <c r="D367" s="279">
        <v>0</v>
      </c>
      <c r="E367" s="279">
        <v>0</v>
      </c>
      <c r="F367" s="282">
        <v>3975500</v>
      </c>
      <c r="G367" s="279" t="s">
        <v>97</v>
      </c>
      <c r="N367" s="237"/>
    </row>
    <row r="368" spans="1:14" x14ac:dyDescent="0.25">
      <c r="A368" s="278" t="s">
        <v>959</v>
      </c>
      <c r="B368" s="278" t="s">
        <v>960</v>
      </c>
      <c r="C368" s="282">
        <v>492779</v>
      </c>
      <c r="D368" s="279">
        <v>0</v>
      </c>
      <c r="E368" s="279">
        <v>0</v>
      </c>
      <c r="F368" s="282">
        <v>492779</v>
      </c>
      <c r="G368" s="277"/>
      <c r="N368" s="237"/>
    </row>
    <row r="369" spans="1:14" x14ac:dyDescent="0.25">
      <c r="A369" s="278" t="s">
        <v>961</v>
      </c>
      <c r="B369" s="278" t="s">
        <v>962</v>
      </c>
      <c r="C369" s="282">
        <v>492779</v>
      </c>
      <c r="D369" s="279">
        <v>0</v>
      </c>
      <c r="E369" s="279">
        <v>0</v>
      </c>
      <c r="F369" s="282">
        <v>492779</v>
      </c>
      <c r="G369" s="279" t="s">
        <v>97</v>
      </c>
      <c r="N369" s="237"/>
    </row>
    <row r="370" spans="1:14" x14ac:dyDescent="0.25">
      <c r="A370" s="278" t="s">
        <v>709</v>
      </c>
      <c r="B370" s="278" t="s">
        <v>710</v>
      </c>
      <c r="C370" s="282">
        <v>65968928</v>
      </c>
      <c r="D370" s="279">
        <v>0</v>
      </c>
      <c r="E370" s="282">
        <v>1371936</v>
      </c>
      <c r="F370" s="282">
        <v>64596992</v>
      </c>
      <c r="G370" s="277"/>
      <c r="N370" s="237"/>
    </row>
    <row r="371" spans="1:14" x14ac:dyDescent="0.25">
      <c r="A371" s="278" t="s">
        <v>711</v>
      </c>
      <c r="B371" s="278" t="s">
        <v>712</v>
      </c>
      <c r="C371" s="282">
        <v>65968928</v>
      </c>
      <c r="D371" s="279">
        <v>0</v>
      </c>
      <c r="E371" s="282">
        <v>1371936</v>
      </c>
      <c r="F371" s="282">
        <v>64596992</v>
      </c>
      <c r="G371" s="277"/>
      <c r="N371" s="237"/>
    </row>
    <row r="372" spans="1:14" x14ac:dyDescent="0.25">
      <c r="A372" s="278" t="s">
        <v>963</v>
      </c>
      <c r="B372" s="278" t="s">
        <v>964</v>
      </c>
      <c r="C372" s="282">
        <v>3275000</v>
      </c>
      <c r="D372" s="279">
        <v>0</v>
      </c>
      <c r="E372" s="279">
        <v>0</v>
      </c>
      <c r="F372" s="282">
        <v>3275000</v>
      </c>
      <c r="G372" s="277"/>
      <c r="N372" s="237"/>
    </row>
    <row r="373" spans="1:14" x14ac:dyDescent="0.25">
      <c r="A373" s="278" t="s">
        <v>965</v>
      </c>
      <c r="B373" s="278" t="s">
        <v>966</v>
      </c>
      <c r="C373" s="282">
        <v>3275000</v>
      </c>
      <c r="D373" s="279">
        <v>0</v>
      </c>
      <c r="E373" s="279">
        <v>0</v>
      </c>
      <c r="F373" s="282">
        <v>3275000</v>
      </c>
      <c r="G373" s="279" t="s">
        <v>97</v>
      </c>
      <c r="N373" s="237"/>
    </row>
    <row r="374" spans="1:14" x14ac:dyDescent="0.25">
      <c r="A374" s="278" t="s">
        <v>901</v>
      </c>
      <c r="B374" s="278" t="s">
        <v>902</v>
      </c>
      <c r="C374" s="282">
        <v>753414</v>
      </c>
      <c r="D374" s="282">
        <v>155057</v>
      </c>
      <c r="E374" s="279">
        <v>0</v>
      </c>
      <c r="F374" s="282">
        <v>908471</v>
      </c>
      <c r="G374" s="277"/>
      <c r="N374" s="237"/>
    </row>
    <row r="375" spans="1:14" x14ac:dyDescent="0.25">
      <c r="A375" s="278" t="s">
        <v>903</v>
      </c>
      <c r="B375" s="278" t="s">
        <v>904</v>
      </c>
      <c r="C375" s="282">
        <v>753414</v>
      </c>
      <c r="D375" s="282">
        <v>155057</v>
      </c>
      <c r="E375" s="279">
        <v>0</v>
      </c>
      <c r="F375" s="282">
        <v>908471</v>
      </c>
      <c r="G375" s="279" t="s">
        <v>97</v>
      </c>
      <c r="N375" s="237"/>
    </row>
    <row r="376" spans="1:14" x14ac:dyDescent="0.25">
      <c r="A376" s="278" t="s">
        <v>905</v>
      </c>
      <c r="B376" s="278" t="s">
        <v>389</v>
      </c>
      <c r="C376" s="282">
        <v>1420914</v>
      </c>
      <c r="D376" s="282">
        <v>6246310</v>
      </c>
      <c r="E376" s="279">
        <v>0</v>
      </c>
      <c r="F376" s="282">
        <v>7667224</v>
      </c>
      <c r="G376" s="277"/>
      <c r="N376" s="237"/>
    </row>
    <row r="377" spans="1:14" x14ac:dyDescent="0.25">
      <c r="A377" s="278" t="s">
        <v>906</v>
      </c>
      <c r="B377" s="278" t="s">
        <v>389</v>
      </c>
      <c r="C377" s="282">
        <v>1420914</v>
      </c>
      <c r="D377" s="282">
        <v>6246310</v>
      </c>
      <c r="E377" s="279">
        <v>0</v>
      </c>
      <c r="F377" s="282">
        <v>7667224</v>
      </c>
      <c r="G377" s="279" t="s">
        <v>97</v>
      </c>
      <c r="N377" s="237"/>
    </row>
    <row r="378" spans="1:14" x14ac:dyDescent="0.25">
      <c r="A378" s="278" t="s">
        <v>910</v>
      </c>
      <c r="B378" s="278" t="s">
        <v>911</v>
      </c>
      <c r="C378" s="279">
        <v>926</v>
      </c>
      <c r="D378" s="279">
        <v>0</v>
      </c>
      <c r="E378" s="279">
        <v>0</v>
      </c>
      <c r="F378" s="279">
        <v>926</v>
      </c>
      <c r="G378" s="277"/>
      <c r="N378" s="237"/>
    </row>
    <row r="379" spans="1:14" x14ac:dyDescent="0.25">
      <c r="A379" s="278" t="s">
        <v>912</v>
      </c>
      <c r="B379" s="278" t="s">
        <v>913</v>
      </c>
      <c r="C379" s="279">
        <v>926</v>
      </c>
      <c r="D379" s="279">
        <v>0</v>
      </c>
      <c r="E379" s="279">
        <v>0</v>
      </c>
      <c r="F379" s="279">
        <v>926</v>
      </c>
      <c r="G379" s="279" t="s">
        <v>97</v>
      </c>
      <c r="N379" s="237"/>
    </row>
    <row r="380" spans="1:14" x14ac:dyDescent="0.25">
      <c r="A380" s="278" t="s">
        <v>713</v>
      </c>
      <c r="B380" s="278" t="s">
        <v>714</v>
      </c>
      <c r="C380" s="282">
        <v>215991491</v>
      </c>
      <c r="D380" s="282">
        <v>45384234</v>
      </c>
      <c r="E380" s="279">
        <v>0</v>
      </c>
      <c r="F380" s="282">
        <v>261375725</v>
      </c>
      <c r="G380" s="277"/>
      <c r="N380" s="237"/>
    </row>
    <row r="381" spans="1:14" x14ac:dyDescent="0.25">
      <c r="A381" s="278" t="s">
        <v>715</v>
      </c>
      <c r="B381" s="278" t="s">
        <v>716</v>
      </c>
      <c r="C381" s="282">
        <v>204301891</v>
      </c>
      <c r="D381" s="282">
        <v>42617906</v>
      </c>
      <c r="E381" s="279">
        <v>0</v>
      </c>
      <c r="F381" s="282">
        <v>246919797</v>
      </c>
      <c r="G381" s="279" t="s">
        <v>97</v>
      </c>
      <c r="N381" s="237"/>
    </row>
    <row r="382" spans="1:14" x14ac:dyDescent="0.25">
      <c r="A382" s="278" t="s">
        <v>717</v>
      </c>
      <c r="B382" s="278" t="s">
        <v>162</v>
      </c>
      <c r="C382" s="282">
        <v>123230274</v>
      </c>
      <c r="D382" s="282">
        <v>24646056</v>
      </c>
      <c r="E382" s="279">
        <v>0</v>
      </c>
      <c r="F382" s="282">
        <v>147876330</v>
      </c>
      <c r="G382" s="277"/>
      <c r="N382" s="237"/>
    </row>
    <row r="383" spans="1:14" x14ac:dyDescent="0.25">
      <c r="A383" s="278" t="s">
        <v>718</v>
      </c>
      <c r="B383" s="278" t="s">
        <v>679</v>
      </c>
      <c r="C383" s="282">
        <v>123230274</v>
      </c>
      <c r="D383" s="282">
        <v>24646056</v>
      </c>
      <c r="E383" s="279">
        <v>0</v>
      </c>
      <c r="F383" s="282">
        <v>147876330</v>
      </c>
      <c r="G383" s="279" t="s">
        <v>97</v>
      </c>
      <c r="N383" s="237"/>
    </row>
    <row r="384" spans="1:14" x14ac:dyDescent="0.25">
      <c r="A384" s="278" t="s">
        <v>719</v>
      </c>
      <c r="B384" s="278" t="s">
        <v>194</v>
      </c>
      <c r="C384" s="282">
        <v>2999785</v>
      </c>
      <c r="D384" s="282">
        <v>599957</v>
      </c>
      <c r="E384" s="279">
        <v>0</v>
      </c>
      <c r="F384" s="282">
        <v>3599742</v>
      </c>
      <c r="G384" s="277"/>
      <c r="N384" s="237"/>
    </row>
    <row r="385" spans="1:14" x14ac:dyDescent="0.25">
      <c r="A385" s="278" t="s">
        <v>720</v>
      </c>
      <c r="B385" s="278" t="s">
        <v>721</v>
      </c>
      <c r="C385" s="282">
        <v>2999785</v>
      </c>
      <c r="D385" s="282">
        <v>599957</v>
      </c>
      <c r="E385" s="279">
        <v>0</v>
      </c>
      <c r="F385" s="282">
        <v>3599742</v>
      </c>
      <c r="G385" s="277"/>
      <c r="N385" s="237"/>
    </row>
    <row r="386" spans="1:14" x14ac:dyDescent="0.25">
      <c r="A386" s="278" t="s">
        <v>722</v>
      </c>
      <c r="B386" s="278" t="s">
        <v>723</v>
      </c>
      <c r="C386" s="282">
        <v>266477</v>
      </c>
      <c r="D386" s="282">
        <v>53446</v>
      </c>
      <c r="E386" s="279">
        <v>0</v>
      </c>
      <c r="F386" s="282">
        <v>319923</v>
      </c>
      <c r="G386" s="279" t="s">
        <v>97</v>
      </c>
      <c r="N386" s="237"/>
    </row>
    <row r="387" spans="1:14" x14ac:dyDescent="0.25">
      <c r="A387" s="278" t="s">
        <v>724</v>
      </c>
      <c r="B387" s="278" t="s">
        <v>725</v>
      </c>
      <c r="C387" s="282">
        <v>266477</v>
      </c>
      <c r="D387" s="282">
        <v>53446</v>
      </c>
      <c r="E387" s="279">
        <v>0</v>
      </c>
      <c r="F387" s="282">
        <v>319923</v>
      </c>
      <c r="G387" s="277"/>
      <c r="N387" s="237"/>
    </row>
    <row r="388" spans="1:14" x14ac:dyDescent="0.25">
      <c r="A388" s="278" t="s">
        <v>726</v>
      </c>
      <c r="B388" s="278" t="s">
        <v>727</v>
      </c>
      <c r="C388" s="282">
        <v>5523373</v>
      </c>
      <c r="D388" s="282">
        <v>1104675</v>
      </c>
      <c r="E388" s="279">
        <v>0</v>
      </c>
      <c r="F388" s="282">
        <v>6628048</v>
      </c>
      <c r="G388" s="279" t="s">
        <v>97</v>
      </c>
      <c r="N388" s="237"/>
    </row>
    <row r="389" spans="1:14" x14ac:dyDescent="0.25">
      <c r="A389" s="278" t="s">
        <v>728</v>
      </c>
      <c r="B389" s="278" t="s">
        <v>729</v>
      </c>
      <c r="C389" s="282">
        <v>5523373</v>
      </c>
      <c r="D389" s="282">
        <v>1104675</v>
      </c>
      <c r="E389" s="279">
        <v>0</v>
      </c>
      <c r="F389" s="282">
        <v>6628048</v>
      </c>
      <c r="G389" s="277"/>
      <c r="N389" s="237"/>
    </row>
    <row r="390" spans="1:14" x14ac:dyDescent="0.25">
      <c r="A390" s="278" t="s">
        <v>730</v>
      </c>
      <c r="B390" s="278" t="s">
        <v>731</v>
      </c>
      <c r="C390" s="282">
        <v>72100851</v>
      </c>
      <c r="D390" s="282">
        <v>16177545</v>
      </c>
      <c r="E390" s="279">
        <v>0</v>
      </c>
      <c r="F390" s="282">
        <v>88278396</v>
      </c>
      <c r="G390" s="277"/>
      <c r="N390" s="237"/>
    </row>
    <row r="391" spans="1:14" x14ac:dyDescent="0.25">
      <c r="A391" s="278" t="s">
        <v>732</v>
      </c>
      <c r="B391" s="278" t="s">
        <v>733</v>
      </c>
      <c r="C391" s="282">
        <v>72100851</v>
      </c>
      <c r="D391" s="282">
        <v>16177545</v>
      </c>
      <c r="E391" s="279">
        <v>0</v>
      </c>
      <c r="F391" s="282">
        <v>88278396</v>
      </c>
      <c r="G391" s="277"/>
      <c r="N391" s="237"/>
    </row>
    <row r="392" spans="1:14" x14ac:dyDescent="0.25">
      <c r="A392" s="278" t="s">
        <v>734</v>
      </c>
      <c r="B392" s="278" t="s">
        <v>735</v>
      </c>
      <c r="C392" s="282">
        <v>181131</v>
      </c>
      <c r="D392" s="282">
        <v>36227</v>
      </c>
      <c r="E392" s="279">
        <v>0</v>
      </c>
      <c r="F392" s="282">
        <v>217358</v>
      </c>
      <c r="G392" s="279" t="s">
        <v>97</v>
      </c>
      <c r="N392" s="237"/>
    </row>
    <row r="393" spans="1:14" x14ac:dyDescent="0.25">
      <c r="A393" s="278" t="s">
        <v>736</v>
      </c>
      <c r="B393" s="278" t="s">
        <v>275</v>
      </c>
      <c r="C393" s="282">
        <v>181131</v>
      </c>
      <c r="D393" s="282">
        <v>36227</v>
      </c>
      <c r="E393" s="279">
        <v>0</v>
      </c>
      <c r="F393" s="282">
        <v>217358</v>
      </c>
      <c r="G393" s="279" t="s">
        <v>97</v>
      </c>
      <c r="N393" s="237"/>
    </row>
    <row r="394" spans="1:14" x14ac:dyDescent="0.25">
      <c r="A394" s="278" t="s">
        <v>737</v>
      </c>
      <c r="B394" s="278" t="s">
        <v>738</v>
      </c>
      <c r="C394" s="282">
        <v>11689600</v>
      </c>
      <c r="D394" s="282">
        <v>2766328</v>
      </c>
      <c r="E394" s="279">
        <v>0</v>
      </c>
      <c r="F394" s="282">
        <v>14455928</v>
      </c>
      <c r="G394" s="279" t="s">
        <v>97</v>
      </c>
      <c r="N394" s="237"/>
    </row>
    <row r="395" spans="1:14" x14ac:dyDescent="0.25">
      <c r="A395" s="278" t="s">
        <v>739</v>
      </c>
      <c r="B395" s="278" t="s">
        <v>318</v>
      </c>
      <c r="C395" s="282">
        <v>9610578</v>
      </c>
      <c r="D395" s="282">
        <v>2350524</v>
      </c>
      <c r="E395" s="279">
        <v>0</v>
      </c>
      <c r="F395" s="282">
        <v>11961102</v>
      </c>
      <c r="G395" s="279" t="s">
        <v>97</v>
      </c>
      <c r="N395" s="237"/>
    </row>
    <row r="396" spans="1:14" x14ac:dyDescent="0.25">
      <c r="A396" s="278" t="s">
        <v>740</v>
      </c>
      <c r="B396" s="278" t="s">
        <v>182</v>
      </c>
      <c r="C396" s="282">
        <v>9610578</v>
      </c>
      <c r="D396" s="282">
        <v>2350524</v>
      </c>
      <c r="E396" s="279">
        <v>0</v>
      </c>
      <c r="F396" s="282">
        <v>11961102</v>
      </c>
      <c r="G396" s="279" t="s">
        <v>97</v>
      </c>
      <c r="N396" s="237"/>
    </row>
    <row r="397" spans="1:14" x14ac:dyDescent="0.25">
      <c r="A397" s="278" t="s">
        <v>741</v>
      </c>
      <c r="B397" s="278" t="s">
        <v>329</v>
      </c>
      <c r="C397" s="282">
        <v>2079022</v>
      </c>
      <c r="D397" s="282">
        <v>415804</v>
      </c>
      <c r="E397" s="279">
        <v>0</v>
      </c>
      <c r="F397" s="282">
        <v>2494826</v>
      </c>
      <c r="G397" s="279" t="s">
        <v>97</v>
      </c>
      <c r="N397" s="237"/>
    </row>
    <row r="398" spans="1:14" x14ac:dyDescent="0.25">
      <c r="A398" s="278" t="s">
        <v>742</v>
      </c>
      <c r="B398" s="278" t="s">
        <v>331</v>
      </c>
      <c r="C398" s="282">
        <v>2079022</v>
      </c>
      <c r="D398" s="282">
        <v>415804</v>
      </c>
      <c r="E398" s="279">
        <v>0</v>
      </c>
      <c r="F398" s="282">
        <v>2494826</v>
      </c>
      <c r="G398" s="279" t="s">
        <v>97</v>
      </c>
      <c r="N398" s="237"/>
    </row>
    <row r="399" spans="1:14" x14ac:dyDescent="0.25">
      <c r="A399" s="278" t="s">
        <v>743</v>
      </c>
      <c r="B399" s="278" t="s">
        <v>744</v>
      </c>
      <c r="C399" s="282">
        <v>2483612030</v>
      </c>
      <c r="D399" s="282">
        <v>680073308</v>
      </c>
      <c r="E399" s="282">
        <v>7055347</v>
      </c>
      <c r="F399" s="282">
        <v>3156629991</v>
      </c>
      <c r="G399" s="279" t="s">
        <v>97</v>
      </c>
      <c r="N399" s="237"/>
    </row>
    <row r="400" spans="1:14" x14ac:dyDescent="0.25">
      <c r="A400" s="278" t="s">
        <v>745</v>
      </c>
      <c r="B400" s="278" t="s">
        <v>746</v>
      </c>
      <c r="C400" s="282">
        <v>2483612030</v>
      </c>
      <c r="D400" s="282">
        <v>680073308</v>
      </c>
      <c r="E400" s="282">
        <v>7055347</v>
      </c>
      <c r="F400" s="282">
        <v>3156629991</v>
      </c>
      <c r="G400" s="279" t="s">
        <v>97</v>
      </c>
      <c r="N400" s="237"/>
    </row>
    <row r="401" spans="1:14" x14ac:dyDescent="0.25">
      <c r="A401" s="278" t="s">
        <v>747</v>
      </c>
      <c r="B401" s="278" t="s">
        <v>748</v>
      </c>
      <c r="C401" s="282">
        <v>2483612030</v>
      </c>
      <c r="D401" s="282">
        <v>680073308</v>
      </c>
      <c r="E401" s="282">
        <v>7055347</v>
      </c>
      <c r="F401" s="282">
        <v>3156629991</v>
      </c>
      <c r="G401" s="279" t="s">
        <v>97</v>
      </c>
      <c r="N401" s="237"/>
    </row>
    <row r="402" spans="1:14" x14ac:dyDescent="0.25">
      <c r="A402" s="278" t="s">
        <v>749</v>
      </c>
      <c r="B402" s="278" t="s">
        <v>750</v>
      </c>
      <c r="C402" s="282">
        <v>16354287</v>
      </c>
      <c r="D402" s="279">
        <v>0</v>
      </c>
      <c r="E402" s="279">
        <v>0</v>
      </c>
      <c r="F402" s="282">
        <v>16354287</v>
      </c>
      <c r="G402" s="279" t="s">
        <v>97</v>
      </c>
      <c r="N402" s="237"/>
    </row>
    <row r="403" spans="1:14" x14ac:dyDescent="0.25">
      <c r="A403" s="278" t="s">
        <v>924</v>
      </c>
      <c r="B403" s="278" t="s">
        <v>925</v>
      </c>
      <c r="C403" s="282">
        <v>8941599</v>
      </c>
      <c r="D403" s="282">
        <v>1467891</v>
      </c>
      <c r="E403" s="279">
        <v>0</v>
      </c>
      <c r="F403" s="282">
        <v>10409490</v>
      </c>
      <c r="G403" s="277"/>
      <c r="N403" s="237"/>
    </row>
    <row r="404" spans="1:14" x14ac:dyDescent="0.25">
      <c r="A404" s="278" t="s">
        <v>751</v>
      </c>
      <c r="B404" s="278" t="s">
        <v>752</v>
      </c>
      <c r="C404" s="282">
        <v>45401265</v>
      </c>
      <c r="D404" s="279">
        <v>0</v>
      </c>
      <c r="E404" s="279">
        <v>0</v>
      </c>
      <c r="F404" s="282">
        <v>45401265</v>
      </c>
      <c r="G404" s="277"/>
      <c r="N404" s="237"/>
    </row>
    <row r="405" spans="1:14" x14ac:dyDescent="0.25">
      <c r="A405" s="278" t="s">
        <v>926</v>
      </c>
      <c r="B405" s="278" t="s">
        <v>927</v>
      </c>
      <c r="C405" s="282">
        <v>6742600</v>
      </c>
      <c r="D405" s="282">
        <v>4075700</v>
      </c>
      <c r="E405" s="279">
        <v>0</v>
      </c>
      <c r="F405" s="282">
        <v>10818300</v>
      </c>
      <c r="G405" s="277"/>
      <c r="N405" s="237"/>
    </row>
    <row r="406" spans="1:14" x14ac:dyDescent="0.25">
      <c r="A406" s="278" t="s">
        <v>932</v>
      </c>
      <c r="B406" s="278" t="s">
        <v>933</v>
      </c>
      <c r="C406" s="282">
        <v>45179357</v>
      </c>
      <c r="D406" s="279">
        <v>0</v>
      </c>
      <c r="E406" s="279">
        <v>0</v>
      </c>
      <c r="F406" s="282">
        <v>45179357</v>
      </c>
      <c r="G406" s="279" t="s">
        <v>97</v>
      </c>
      <c r="N406" s="237"/>
    </row>
    <row r="407" spans="1:14" x14ac:dyDescent="0.25">
      <c r="A407" s="278" t="s">
        <v>753</v>
      </c>
      <c r="B407" s="278" t="s">
        <v>754</v>
      </c>
      <c r="C407" s="282">
        <v>711663162</v>
      </c>
      <c r="D407" s="282">
        <v>300314444</v>
      </c>
      <c r="E407" s="279">
        <v>0</v>
      </c>
      <c r="F407" s="282">
        <v>1011977606</v>
      </c>
      <c r="G407" s="277"/>
      <c r="N407" s="237"/>
    </row>
    <row r="408" spans="1:14" x14ac:dyDescent="0.25">
      <c r="A408" s="278" t="s">
        <v>914</v>
      </c>
      <c r="B408" s="278" t="s">
        <v>915</v>
      </c>
      <c r="C408" s="282">
        <v>112814055</v>
      </c>
      <c r="D408" s="282">
        <v>26349931</v>
      </c>
      <c r="E408" s="279">
        <v>0</v>
      </c>
      <c r="F408" s="282">
        <v>139163986</v>
      </c>
      <c r="G408" s="277"/>
      <c r="N408" s="237"/>
    </row>
    <row r="409" spans="1:14" x14ac:dyDescent="0.25">
      <c r="A409" s="278" t="s">
        <v>916</v>
      </c>
      <c r="B409" s="278" t="s">
        <v>917</v>
      </c>
      <c r="C409" s="282">
        <v>355268161</v>
      </c>
      <c r="D409" s="282">
        <v>55604649</v>
      </c>
      <c r="E409" s="279">
        <v>0</v>
      </c>
      <c r="F409" s="282">
        <v>410872810</v>
      </c>
      <c r="G409" s="279" t="s">
        <v>97</v>
      </c>
      <c r="N409" s="237"/>
    </row>
    <row r="410" spans="1:14" x14ac:dyDescent="0.25">
      <c r="A410" s="278" t="s">
        <v>918</v>
      </c>
      <c r="B410" s="278" t="s">
        <v>919</v>
      </c>
      <c r="C410" s="282">
        <v>238553278</v>
      </c>
      <c r="D410" s="282">
        <v>65398670</v>
      </c>
      <c r="E410" s="282">
        <v>7055347</v>
      </c>
      <c r="F410" s="282">
        <v>296896601</v>
      </c>
      <c r="G410" s="277"/>
      <c r="N410" s="237"/>
    </row>
    <row r="411" spans="1:14" x14ac:dyDescent="0.25">
      <c r="A411" s="278" t="s">
        <v>920</v>
      </c>
      <c r="B411" s="278" t="s">
        <v>921</v>
      </c>
      <c r="C411" s="282">
        <v>105926823</v>
      </c>
      <c r="D411" s="282">
        <v>33297574</v>
      </c>
      <c r="E411" s="279">
        <v>0</v>
      </c>
      <c r="F411" s="282">
        <v>139224397</v>
      </c>
      <c r="G411" s="279" t="s">
        <v>97</v>
      </c>
      <c r="N411" s="237"/>
    </row>
    <row r="412" spans="1:14" x14ac:dyDescent="0.25">
      <c r="A412" s="278" t="s">
        <v>922</v>
      </c>
      <c r="B412" s="278" t="s">
        <v>923</v>
      </c>
      <c r="C412" s="282">
        <v>836767443</v>
      </c>
      <c r="D412" s="282">
        <v>193564449</v>
      </c>
      <c r="E412" s="279">
        <v>0</v>
      </c>
      <c r="F412" s="282">
        <v>1030331892</v>
      </c>
      <c r="G412" s="277"/>
      <c r="N412" s="237"/>
    </row>
    <row r="413" spans="1:14" x14ac:dyDescent="0.25">
      <c r="A413" s="278" t="s">
        <v>755</v>
      </c>
      <c r="B413" s="278" t="s">
        <v>756</v>
      </c>
      <c r="C413" s="282">
        <v>13976490</v>
      </c>
      <c r="D413" s="282">
        <v>1471</v>
      </c>
      <c r="E413" s="279">
        <v>0</v>
      </c>
      <c r="F413" s="282">
        <v>13977961</v>
      </c>
      <c r="G413" s="277"/>
      <c r="N413" s="237"/>
    </row>
    <row r="414" spans="1:14" x14ac:dyDescent="0.25">
      <c r="A414" s="278" t="s">
        <v>757</v>
      </c>
      <c r="B414" s="278" t="s">
        <v>758</v>
      </c>
      <c r="C414" s="282">
        <v>16000</v>
      </c>
      <c r="D414" s="279">
        <v>0</v>
      </c>
      <c r="E414" s="279">
        <v>0</v>
      </c>
      <c r="F414" s="282">
        <v>16000</v>
      </c>
      <c r="G414" s="277"/>
      <c r="N414" s="237"/>
    </row>
    <row r="415" spans="1:14" x14ac:dyDescent="0.25">
      <c r="A415" s="278" t="s">
        <v>759</v>
      </c>
      <c r="B415" s="278" t="s">
        <v>760</v>
      </c>
      <c r="C415" s="282">
        <v>16000</v>
      </c>
      <c r="D415" s="279">
        <v>0</v>
      </c>
      <c r="E415" s="279">
        <v>0</v>
      </c>
      <c r="F415" s="282">
        <v>16000</v>
      </c>
      <c r="G415" s="279" t="s">
        <v>97</v>
      </c>
      <c r="N415" s="237"/>
    </row>
    <row r="416" spans="1:14" x14ac:dyDescent="0.25">
      <c r="A416" s="278" t="s">
        <v>761</v>
      </c>
      <c r="B416" s="278" t="s">
        <v>762</v>
      </c>
      <c r="C416" s="282">
        <v>16000</v>
      </c>
      <c r="D416" s="279">
        <v>0</v>
      </c>
      <c r="E416" s="279">
        <v>0</v>
      </c>
      <c r="F416" s="282">
        <v>16000</v>
      </c>
      <c r="G416" s="277"/>
      <c r="N416" s="237"/>
    </row>
    <row r="417" spans="1:14" x14ac:dyDescent="0.25">
      <c r="A417" s="278" t="s">
        <v>763</v>
      </c>
      <c r="B417" s="278" t="s">
        <v>764</v>
      </c>
      <c r="C417" s="282">
        <v>13960490</v>
      </c>
      <c r="D417" s="282">
        <v>1471</v>
      </c>
      <c r="E417" s="279">
        <v>0</v>
      </c>
      <c r="F417" s="282">
        <v>13961961</v>
      </c>
      <c r="G417" s="277"/>
      <c r="N417" s="237"/>
    </row>
    <row r="418" spans="1:14" x14ac:dyDescent="0.25">
      <c r="A418" s="278" t="s">
        <v>765</v>
      </c>
      <c r="B418" s="278" t="s">
        <v>766</v>
      </c>
      <c r="C418" s="282">
        <v>12941751</v>
      </c>
      <c r="D418" s="279">
        <v>0</v>
      </c>
      <c r="E418" s="279">
        <v>0</v>
      </c>
      <c r="F418" s="282">
        <v>12941751</v>
      </c>
      <c r="G418" s="277"/>
      <c r="N418" s="237"/>
    </row>
    <row r="419" spans="1:14" x14ac:dyDescent="0.25">
      <c r="A419" s="278" t="s">
        <v>767</v>
      </c>
      <c r="B419" s="278" t="s">
        <v>768</v>
      </c>
      <c r="C419" s="282">
        <v>12941751</v>
      </c>
      <c r="D419" s="279">
        <v>0</v>
      </c>
      <c r="E419" s="279">
        <v>0</v>
      </c>
      <c r="F419" s="282">
        <v>12941751</v>
      </c>
      <c r="G419" s="279" t="s">
        <v>97</v>
      </c>
      <c r="N419" s="237"/>
    </row>
    <row r="420" spans="1:14" x14ac:dyDescent="0.25">
      <c r="A420" s="278" t="s">
        <v>769</v>
      </c>
      <c r="B420" s="278" t="s">
        <v>770</v>
      </c>
      <c r="C420" s="282">
        <v>1018739</v>
      </c>
      <c r="D420" s="282">
        <v>1471</v>
      </c>
      <c r="E420" s="279">
        <v>0</v>
      </c>
      <c r="F420" s="282">
        <v>1020210</v>
      </c>
      <c r="G420" s="277"/>
      <c r="N420" s="237"/>
    </row>
    <row r="421" spans="1:14" x14ac:dyDescent="0.25">
      <c r="A421" s="278" t="s">
        <v>771</v>
      </c>
      <c r="B421" s="278" t="s">
        <v>756</v>
      </c>
      <c r="C421" s="282">
        <v>1018739</v>
      </c>
      <c r="D421" s="282">
        <v>1471</v>
      </c>
      <c r="E421" s="279">
        <v>0</v>
      </c>
      <c r="F421" s="282">
        <v>1020210</v>
      </c>
      <c r="G421" s="277"/>
      <c r="N421" s="237"/>
    </row>
    <row r="422" spans="1:14" x14ac:dyDescent="0.25">
      <c r="A422" s="278" t="s">
        <v>772</v>
      </c>
      <c r="B422" s="278" t="s">
        <v>773</v>
      </c>
      <c r="C422" s="282">
        <v>41508737</v>
      </c>
      <c r="D422" s="279">
        <v>0</v>
      </c>
      <c r="E422" s="279">
        <v>0</v>
      </c>
      <c r="F422" s="282">
        <v>41508737</v>
      </c>
      <c r="G422" s="279" t="s">
        <v>97</v>
      </c>
      <c r="N422" s="237"/>
    </row>
    <row r="423" spans="1:14" x14ac:dyDescent="0.25">
      <c r="A423" s="278" t="s">
        <v>774</v>
      </c>
      <c r="B423" s="278" t="s">
        <v>775</v>
      </c>
      <c r="C423" s="282">
        <v>41508737</v>
      </c>
      <c r="D423" s="279">
        <v>0</v>
      </c>
      <c r="E423" s="279">
        <v>0</v>
      </c>
      <c r="F423" s="282">
        <v>41508737</v>
      </c>
      <c r="G423" s="277"/>
      <c r="N423" s="237"/>
    </row>
    <row r="424" spans="1:14" x14ac:dyDescent="0.25">
      <c r="A424" s="278" t="s">
        <v>776</v>
      </c>
      <c r="B424" s="278" t="s">
        <v>777</v>
      </c>
      <c r="C424" s="282">
        <v>41508737</v>
      </c>
      <c r="D424" s="279">
        <v>0</v>
      </c>
      <c r="E424" s="279">
        <v>0</v>
      </c>
      <c r="F424" s="282">
        <v>41508737</v>
      </c>
      <c r="G424" s="277"/>
      <c r="N424" s="237"/>
    </row>
    <row r="425" spans="1:14" x14ac:dyDescent="0.25">
      <c r="A425" s="278" t="s">
        <v>778</v>
      </c>
      <c r="B425" s="278" t="s">
        <v>779</v>
      </c>
      <c r="C425" s="282">
        <v>41508737</v>
      </c>
      <c r="D425" s="279">
        <v>0</v>
      </c>
      <c r="E425" s="279">
        <v>0</v>
      </c>
      <c r="F425" s="282">
        <v>41508737</v>
      </c>
      <c r="G425" s="277"/>
      <c r="N425" s="237"/>
    </row>
    <row r="426" spans="1:14" x14ac:dyDescent="0.25">
      <c r="A426" s="278" t="s">
        <v>780</v>
      </c>
      <c r="B426" s="278" t="s">
        <v>84</v>
      </c>
      <c r="C426" s="282">
        <v>134756680</v>
      </c>
      <c r="D426" s="279">
        <v>0</v>
      </c>
      <c r="E426" s="279">
        <v>0</v>
      </c>
      <c r="F426" s="282">
        <v>134756680</v>
      </c>
      <c r="G426" s="279" t="s">
        <v>97</v>
      </c>
      <c r="N426" s="237"/>
    </row>
    <row r="427" spans="1:14" x14ac:dyDescent="0.25">
      <c r="A427" s="278" t="s">
        <v>781</v>
      </c>
      <c r="B427" s="278" t="s">
        <v>782</v>
      </c>
      <c r="C427" s="282">
        <v>60730137</v>
      </c>
      <c r="D427" s="279">
        <v>0</v>
      </c>
      <c r="E427" s="279">
        <v>0</v>
      </c>
      <c r="F427" s="282">
        <v>60730137</v>
      </c>
      <c r="G427" s="277"/>
      <c r="N427" s="237"/>
    </row>
    <row r="428" spans="1:14" x14ac:dyDescent="0.25">
      <c r="A428" s="278" t="s">
        <v>783</v>
      </c>
      <c r="B428" s="278" t="s">
        <v>784</v>
      </c>
      <c r="C428" s="282">
        <v>60730137</v>
      </c>
      <c r="D428" s="279">
        <v>0</v>
      </c>
      <c r="E428" s="279">
        <v>0</v>
      </c>
      <c r="F428" s="282">
        <v>60730137</v>
      </c>
      <c r="G428" s="277"/>
      <c r="N428" s="237"/>
    </row>
    <row r="429" spans="1:14" x14ac:dyDescent="0.25">
      <c r="A429" s="278" t="s">
        <v>785</v>
      </c>
      <c r="B429" s="278" t="s">
        <v>786</v>
      </c>
      <c r="C429" s="282">
        <v>60730137</v>
      </c>
      <c r="D429" s="279">
        <v>0</v>
      </c>
      <c r="E429" s="279">
        <v>0</v>
      </c>
      <c r="F429" s="282">
        <v>60730137</v>
      </c>
      <c r="G429" s="279" t="s">
        <v>97</v>
      </c>
      <c r="N429" s="237"/>
    </row>
    <row r="430" spans="1:14" x14ac:dyDescent="0.25">
      <c r="A430" s="278" t="s">
        <v>787</v>
      </c>
      <c r="B430" s="278" t="s">
        <v>788</v>
      </c>
      <c r="C430" s="282">
        <v>74026543</v>
      </c>
      <c r="D430" s="279">
        <v>0</v>
      </c>
      <c r="E430" s="279">
        <v>0</v>
      </c>
      <c r="F430" s="282">
        <v>74026543</v>
      </c>
      <c r="G430" s="277"/>
      <c r="N430" s="237"/>
    </row>
    <row r="431" spans="1:14" x14ac:dyDescent="0.25">
      <c r="A431" s="278" t="s">
        <v>789</v>
      </c>
      <c r="B431" s="278" t="s">
        <v>790</v>
      </c>
      <c r="C431" s="282">
        <v>74026543</v>
      </c>
      <c r="D431" s="279">
        <v>0</v>
      </c>
      <c r="E431" s="279">
        <v>0</v>
      </c>
      <c r="F431" s="282">
        <v>74026543</v>
      </c>
      <c r="G431" s="279" t="s">
        <v>97</v>
      </c>
      <c r="N431" s="237"/>
    </row>
    <row r="432" spans="1:14" ht="15.75" x14ac:dyDescent="0.25">
      <c r="A432" s="278" t="s">
        <v>791</v>
      </c>
      <c r="B432" s="278" t="s">
        <v>792</v>
      </c>
      <c r="C432" s="282">
        <v>74026543</v>
      </c>
      <c r="D432" s="279">
        <v>0</v>
      </c>
      <c r="E432" s="279">
        <v>0</v>
      </c>
      <c r="F432" s="282">
        <v>74026543</v>
      </c>
      <c r="G432" s="284"/>
      <c r="N432" s="237"/>
    </row>
    <row r="433" spans="1:14" x14ac:dyDescent="0.25">
      <c r="A433" s="278" t="s">
        <v>793</v>
      </c>
      <c r="B433" s="278" t="s">
        <v>85</v>
      </c>
      <c r="C433" s="282">
        <v>-176265417</v>
      </c>
      <c r="D433" s="279">
        <v>0</v>
      </c>
      <c r="E433" s="279">
        <v>0</v>
      </c>
      <c r="F433" s="282">
        <v>-176265417</v>
      </c>
      <c r="G433" s="230"/>
      <c r="N433" s="237"/>
    </row>
    <row r="434" spans="1:14" x14ac:dyDescent="0.25">
      <c r="A434" s="278" t="s">
        <v>794</v>
      </c>
      <c r="B434" s="278" t="s">
        <v>795</v>
      </c>
      <c r="C434" s="282">
        <v>-41508737</v>
      </c>
      <c r="D434" s="279">
        <v>0</v>
      </c>
      <c r="E434" s="279">
        <v>0</v>
      </c>
      <c r="F434" s="282">
        <v>-41508737</v>
      </c>
      <c r="G434" s="232"/>
      <c r="N434" s="237"/>
    </row>
    <row r="435" spans="1:14" ht="15.75" x14ac:dyDescent="0.25">
      <c r="A435" s="278" t="s">
        <v>796</v>
      </c>
      <c r="B435" s="278" t="s">
        <v>775</v>
      </c>
      <c r="C435" s="282">
        <v>-41508737</v>
      </c>
      <c r="D435" s="279">
        <v>0</v>
      </c>
      <c r="E435" s="279">
        <v>0</v>
      </c>
      <c r="F435" s="282">
        <v>-41508737</v>
      </c>
      <c r="G435" s="235"/>
      <c r="N435" s="237"/>
    </row>
    <row r="436" spans="1:14" x14ac:dyDescent="0.25">
      <c r="A436" s="278" t="s">
        <v>797</v>
      </c>
      <c r="B436" s="278" t="s">
        <v>798</v>
      </c>
      <c r="C436" s="282">
        <v>-41508737</v>
      </c>
      <c r="D436" s="279">
        <v>0</v>
      </c>
      <c r="E436" s="279">
        <v>0</v>
      </c>
      <c r="F436" s="282">
        <v>-41508737</v>
      </c>
      <c r="G436" s="217"/>
      <c r="N436" s="237"/>
    </row>
    <row r="437" spans="1:14" x14ac:dyDescent="0.25">
      <c r="A437" s="278" t="s">
        <v>799</v>
      </c>
      <c r="B437" s="278" t="s">
        <v>800</v>
      </c>
      <c r="C437" s="282">
        <v>-134756680</v>
      </c>
      <c r="D437" s="279">
        <v>0</v>
      </c>
      <c r="E437" s="279">
        <v>0</v>
      </c>
      <c r="F437" s="282">
        <v>-134756680</v>
      </c>
      <c r="G437" s="215"/>
      <c r="N437" s="237"/>
    </row>
    <row r="438" spans="1:14" x14ac:dyDescent="0.25">
      <c r="A438" s="278" t="s">
        <v>801</v>
      </c>
      <c r="B438" s="278" t="s">
        <v>802</v>
      </c>
      <c r="C438" s="282">
        <v>-60730137</v>
      </c>
      <c r="D438" s="279">
        <v>0</v>
      </c>
      <c r="E438" s="279">
        <v>0</v>
      </c>
      <c r="F438" s="282">
        <v>-60730137</v>
      </c>
      <c r="G438" s="215"/>
      <c r="N438" s="237"/>
    </row>
    <row r="439" spans="1:14" x14ac:dyDescent="0.25">
      <c r="A439" s="278" t="s">
        <v>803</v>
      </c>
      <c r="B439" s="278" t="s">
        <v>786</v>
      </c>
      <c r="C439" s="282">
        <v>-60730137</v>
      </c>
      <c r="D439" s="279">
        <v>0</v>
      </c>
      <c r="E439" s="279">
        <v>0</v>
      </c>
      <c r="F439" s="282">
        <v>-60730137</v>
      </c>
      <c r="G439" s="215"/>
      <c r="N439" s="237"/>
    </row>
    <row r="440" spans="1:14" x14ac:dyDescent="0.25">
      <c r="A440" s="278" t="s">
        <v>804</v>
      </c>
      <c r="B440" s="278" t="s">
        <v>805</v>
      </c>
      <c r="C440" s="282">
        <v>-74026543</v>
      </c>
      <c r="D440" s="279">
        <v>0</v>
      </c>
      <c r="E440" s="279">
        <v>0</v>
      </c>
      <c r="F440" s="282">
        <v>-74026543</v>
      </c>
      <c r="G440" s="215"/>
      <c r="N440" s="237"/>
    </row>
    <row r="441" spans="1:14" x14ac:dyDescent="0.25">
      <c r="A441" s="278" t="s">
        <v>806</v>
      </c>
      <c r="B441" s="278" t="s">
        <v>807</v>
      </c>
      <c r="C441" s="282">
        <v>-74026543</v>
      </c>
      <c r="D441" s="279">
        <v>0</v>
      </c>
      <c r="E441" s="279">
        <v>0</v>
      </c>
      <c r="F441" s="282">
        <v>-74026543</v>
      </c>
      <c r="G441" s="217"/>
      <c r="N441" s="237"/>
    </row>
    <row r="442" spans="1:14" ht="15.75" x14ac:dyDescent="0.25">
      <c r="A442" s="283"/>
      <c r="B442" s="283"/>
      <c r="C442" s="284">
        <v>0</v>
      </c>
      <c r="D442" s="285">
        <v>3572608866</v>
      </c>
      <c r="E442" s="285">
        <v>3572608866</v>
      </c>
      <c r="F442" s="284">
        <v>0</v>
      </c>
      <c r="G442" s="215"/>
      <c r="N442" s="237"/>
    </row>
    <row r="443" spans="1:14" x14ac:dyDescent="0.25">
      <c r="A443" s="231"/>
      <c r="B443" s="231"/>
      <c r="C443" s="233"/>
      <c r="D443" s="232"/>
      <c r="E443" s="232"/>
      <c r="F443" s="233"/>
      <c r="G443" s="215"/>
      <c r="N443" s="237"/>
    </row>
    <row r="444" spans="1:14" x14ac:dyDescent="0.25">
      <c r="A444" s="231"/>
      <c r="B444" s="231"/>
      <c r="C444" s="233"/>
      <c r="D444" s="232"/>
      <c r="E444" s="232"/>
      <c r="F444" s="233"/>
      <c r="G444" s="215"/>
      <c r="N444" s="237"/>
    </row>
    <row r="445" spans="1:14" x14ac:dyDescent="0.25">
      <c r="A445" s="231"/>
      <c r="B445" s="231"/>
      <c r="C445" s="233"/>
      <c r="D445" s="232"/>
      <c r="E445" s="232"/>
      <c r="F445" s="233"/>
      <c r="G445" s="217"/>
      <c r="N445" s="237"/>
    </row>
    <row r="446" spans="1:14" ht="15.75" x14ac:dyDescent="0.25">
      <c r="A446" s="231"/>
      <c r="B446" s="231"/>
      <c r="C446" s="233"/>
      <c r="D446" s="232"/>
      <c r="E446" s="232"/>
      <c r="F446" s="233"/>
      <c r="G446" s="220"/>
      <c r="N446" s="237"/>
    </row>
    <row r="447" spans="1:14" x14ac:dyDescent="0.25">
      <c r="A447" s="231"/>
      <c r="B447" s="231"/>
      <c r="C447" s="233"/>
      <c r="D447" s="232"/>
      <c r="E447" s="232"/>
      <c r="F447" s="233"/>
      <c r="N447" s="237"/>
    </row>
    <row r="448" spans="1:14" x14ac:dyDescent="0.25">
      <c r="A448" s="231"/>
      <c r="B448" s="231"/>
      <c r="C448" s="233"/>
      <c r="D448" s="232"/>
      <c r="E448" s="232"/>
      <c r="F448" s="233"/>
      <c r="N448" s="237"/>
    </row>
    <row r="449" spans="1:14" ht="15.75" x14ac:dyDescent="0.25">
      <c r="A449" s="234"/>
      <c r="B449" s="234"/>
      <c r="C449" s="235"/>
      <c r="D449" s="236"/>
      <c r="E449" s="236"/>
      <c r="F449" s="235"/>
      <c r="N449" s="237"/>
    </row>
    <row r="450" spans="1:14" x14ac:dyDescent="0.25">
      <c r="A450" s="216"/>
      <c r="B450" s="216"/>
      <c r="C450" s="218"/>
      <c r="D450" s="217"/>
      <c r="E450" s="217"/>
      <c r="F450" s="218"/>
      <c r="N450" s="237"/>
    </row>
    <row r="451" spans="1:14" x14ac:dyDescent="0.25">
      <c r="A451" s="216"/>
      <c r="B451" s="216"/>
      <c r="C451" s="218"/>
      <c r="D451" s="217"/>
      <c r="E451" s="217"/>
      <c r="F451" s="218"/>
      <c r="N451" s="237"/>
    </row>
    <row r="452" spans="1:14" x14ac:dyDescent="0.25">
      <c r="A452" s="216"/>
      <c r="B452" s="216"/>
      <c r="C452" s="218"/>
      <c r="D452" s="217"/>
      <c r="E452" s="217"/>
      <c r="F452" s="218"/>
      <c r="N452" s="237"/>
    </row>
    <row r="453" spans="1:14" x14ac:dyDescent="0.25">
      <c r="A453" s="216"/>
      <c r="B453" s="216"/>
      <c r="C453" s="218"/>
      <c r="D453" s="217"/>
      <c r="E453" s="217"/>
      <c r="F453" s="218"/>
      <c r="N453" s="237"/>
    </row>
    <row r="454" spans="1:14" x14ac:dyDescent="0.25">
      <c r="A454" s="216"/>
      <c r="B454" s="216"/>
      <c r="C454" s="218"/>
      <c r="D454" s="217"/>
      <c r="E454" s="217"/>
      <c r="F454" s="218"/>
      <c r="N454" s="237"/>
    </row>
    <row r="455" spans="1:14" x14ac:dyDescent="0.25">
      <c r="A455" s="216"/>
      <c r="B455" s="216"/>
      <c r="C455" s="218"/>
      <c r="D455" s="217"/>
      <c r="E455" s="217"/>
      <c r="F455" s="218"/>
    </row>
    <row r="456" spans="1:14" x14ac:dyDescent="0.25">
      <c r="A456" s="216"/>
      <c r="B456" s="216"/>
      <c r="C456" s="218"/>
      <c r="D456" s="217"/>
      <c r="E456" s="217"/>
      <c r="F456" s="218"/>
    </row>
    <row r="457" spans="1:14" x14ac:dyDescent="0.25">
      <c r="A457" s="216"/>
      <c r="B457" s="216"/>
      <c r="C457" s="218"/>
      <c r="D457" s="218"/>
      <c r="E457" s="217"/>
      <c r="F457" s="217"/>
    </row>
    <row r="458" spans="1:14" x14ac:dyDescent="0.25">
      <c r="A458" s="216"/>
      <c r="B458" s="216"/>
      <c r="C458" s="218"/>
      <c r="D458" s="218"/>
      <c r="E458" s="217"/>
      <c r="F458" s="217"/>
    </row>
    <row r="459" spans="1:14" x14ac:dyDescent="0.25">
      <c r="A459" s="216"/>
      <c r="B459" s="216"/>
      <c r="C459" s="218"/>
      <c r="D459" s="217"/>
      <c r="E459" s="218"/>
      <c r="F459" s="217"/>
    </row>
    <row r="460" spans="1:14" x14ac:dyDescent="0.25">
      <c r="A460" s="216"/>
      <c r="B460" s="216"/>
      <c r="C460" s="218"/>
      <c r="D460" s="217"/>
      <c r="E460" s="218"/>
      <c r="F460" s="217"/>
    </row>
    <row r="461" spans="1:14" x14ac:dyDescent="0.25">
      <c r="A461" s="216"/>
      <c r="B461" s="216"/>
      <c r="C461" s="218"/>
      <c r="D461" s="217"/>
      <c r="E461" s="218"/>
      <c r="F461" s="217"/>
    </row>
    <row r="462" spans="1:14" x14ac:dyDescent="0.25">
      <c r="A462" s="216"/>
      <c r="B462" s="216"/>
      <c r="C462" s="218"/>
      <c r="D462" s="217"/>
      <c r="E462" s="218"/>
      <c r="F462" s="217"/>
    </row>
    <row r="463" spans="1:14" ht="15.75" x14ac:dyDescent="0.25">
      <c r="A463" s="219"/>
      <c r="B463" s="219"/>
      <c r="C463" s="220">
        <v>0</v>
      </c>
      <c r="D463" s="221">
        <v>3433977206</v>
      </c>
      <c r="E463" s="221">
        <v>3433977206</v>
      </c>
      <c r="F463" s="220">
        <v>0</v>
      </c>
    </row>
  </sheetData>
  <mergeCells count="3">
    <mergeCell ref="I2:O2"/>
    <mergeCell ref="A1:G1"/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BD81-C181-41A1-B699-C6C6E5A59BDE}">
  <dimension ref="A1:G449"/>
  <sheetViews>
    <sheetView topLeftCell="A248" workbookViewId="0">
      <selection activeCell="A256" sqref="A256:F261"/>
    </sheetView>
  </sheetViews>
  <sheetFormatPr baseColWidth="10" defaultRowHeight="15" x14ac:dyDescent="0.25"/>
  <cols>
    <col min="2" max="2" width="59.5703125" bestFit="1" customWidth="1"/>
    <col min="3" max="3" width="17" bestFit="1" customWidth="1"/>
    <col min="4" max="4" width="13.5703125" bestFit="1" customWidth="1"/>
    <col min="5" max="5" width="14.42578125" bestFit="1" customWidth="1"/>
    <col min="6" max="6" width="15.28515625" bestFit="1" customWidth="1"/>
    <col min="7" max="7" width="11.7109375" bestFit="1" customWidth="1"/>
  </cols>
  <sheetData>
    <row r="1" spans="1:7" ht="20.25" x14ac:dyDescent="0.3">
      <c r="A1" s="275" t="s">
        <v>86</v>
      </c>
      <c r="B1" s="275"/>
      <c r="C1" s="275"/>
      <c r="D1" s="275"/>
      <c r="E1" s="275"/>
      <c r="F1" s="275"/>
      <c r="G1" s="275"/>
    </row>
    <row r="2" spans="1:7" ht="15.75" x14ac:dyDescent="0.25">
      <c r="A2" s="276" t="s">
        <v>993</v>
      </c>
      <c r="B2" s="276"/>
      <c r="C2" s="276"/>
      <c r="D2" s="276"/>
      <c r="E2" s="276"/>
      <c r="F2" s="276"/>
      <c r="G2" s="276"/>
    </row>
    <row r="3" spans="1:7" ht="15.75" x14ac:dyDescent="0.25">
      <c r="A3" s="289" t="s">
        <v>87</v>
      </c>
      <c r="B3" s="289" t="s">
        <v>88</v>
      </c>
      <c r="C3" s="290" t="s">
        <v>89</v>
      </c>
      <c r="D3" s="290" t="s">
        <v>90</v>
      </c>
      <c r="E3" s="290" t="s">
        <v>91</v>
      </c>
      <c r="F3" s="290" t="s">
        <v>92</v>
      </c>
      <c r="G3" s="290"/>
    </row>
    <row r="4" spans="1:7" x14ac:dyDescent="0.25">
      <c r="A4" s="287" t="s">
        <v>93</v>
      </c>
      <c r="B4" s="287" t="s">
        <v>94</v>
      </c>
      <c r="C4" s="291">
        <v>206147292818</v>
      </c>
      <c r="D4" s="291">
        <v>1300805890</v>
      </c>
      <c r="E4" s="291">
        <v>1374902399</v>
      </c>
      <c r="F4" s="291">
        <v>206073196309</v>
      </c>
      <c r="G4" s="286"/>
    </row>
    <row r="5" spans="1:7" x14ac:dyDescent="0.25">
      <c r="A5" s="287" t="s">
        <v>95</v>
      </c>
      <c r="B5" s="287" t="s">
        <v>96</v>
      </c>
      <c r="C5" s="291">
        <v>753448635</v>
      </c>
      <c r="D5" s="291">
        <v>795164676</v>
      </c>
      <c r="E5" s="291">
        <v>816985266</v>
      </c>
      <c r="F5" s="291">
        <v>731628045</v>
      </c>
      <c r="G5" s="286"/>
    </row>
    <row r="6" spans="1:7" x14ac:dyDescent="0.25">
      <c r="A6" s="287" t="s">
        <v>867</v>
      </c>
      <c r="B6" s="287" t="s">
        <v>22</v>
      </c>
      <c r="C6" s="291">
        <v>1147549</v>
      </c>
      <c r="D6" s="291">
        <v>850000</v>
      </c>
      <c r="E6" s="291">
        <v>1700751</v>
      </c>
      <c r="F6" s="291">
        <v>296798</v>
      </c>
      <c r="G6" s="286"/>
    </row>
    <row r="7" spans="1:7" x14ac:dyDescent="0.25">
      <c r="A7" s="287" t="s">
        <v>868</v>
      </c>
      <c r="B7" s="287" t="s">
        <v>869</v>
      </c>
      <c r="C7" s="291">
        <v>1147549</v>
      </c>
      <c r="D7" s="291">
        <v>850000</v>
      </c>
      <c r="E7" s="291">
        <v>1700751</v>
      </c>
      <c r="F7" s="291">
        <v>296798</v>
      </c>
      <c r="G7" s="286"/>
    </row>
    <row r="8" spans="1:7" x14ac:dyDescent="0.25">
      <c r="A8" s="287" t="s">
        <v>870</v>
      </c>
      <c r="B8" s="287" t="s">
        <v>871</v>
      </c>
      <c r="C8" s="291">
        <v>1147549</v>
      </c>
      <c r="D8" s="291">
        <v>850000</v>
      </c>
      <c r="E8" s="291">
        <v>1700751</v>
      </c>
      <c r="F8" s="291">
        <v>296798</v>
      </c>
      <c r="G8" s="288" t="s">
        <v>97</v>
      </c>
    </row>
    <row r="9" spans="1:7" x14ac:dyDescent="0.25">
      <c r="A9" s="287" t="s">
        <v>98</v>
      </c>
      <c r="B9" s="287" t="s">
        <v>99</v>
      </c>
      <c r="C9" s="291">
        <v>552301086</v>
      </c>
      <c r="D9" s="291">
        <v>794314676</v>
      </c>
      <c r="E9" s="291">
        <v>615284515</v>
      </c>
      <c r="F9" s="291">
        <v>731331247</v>
      </c>
      <c r="G9" s="286"/>
    </row>
    <row r="10" spans="1:7" x14ac:dyDescent="0.25">
      <c r="A10" s="287" t="s">
        <v>100</v>
      </c>
      <c r="B10" s="287" t="s">
        <v>101</v>
      </c>
      <c r="C10" s="291">
        <v>852534</v>
      </c>
      <c r="D10" s="291">
        <v>1700751</v>
      </c>
      <c r="E10" s="291">
        <v>850000</v>
      </c>
      <c r="F10" s="291">
        <v>1703285</v>
      </c>
      <c r="G10" s="286"/>
    </row>
    <row r="11" spans="1:7" x14ac:dyDescent="0.25">
      <c r="A11" s="287" t="s">
        <v>102</v>
      </c>
      <c r="B11" s="287" t="s">
        <v>103</v>
      </c>
      <c r="C11" s="288">
        <v>83</v>
      </c>
      <c r="D11" s="288">
        <v>0</v>
      </c>
      <c r="E11" s="288">
        <v>0</v>
      </c>
      <c r="F11" s="288">
        <v>83</v>
      </c>
      <c r="G11" s="288" t="s">
        <v>97</v>
      </c>
    </row>
    <row r="12" spans="1:7" x14ac:dyDescent="0.25">
      <c r="A12" s="287" t="s">
        <v>872</v>
      </c>
      <c r="B12" s="287" t="s">
        <v>873</v>
      </c>
      <c r="C12" s="291">
        <v>852451</v>
      </c>
      <c r="D12" s="291">
        <v>1700751</v>
      </c>
      <c r="E12" s="291">
        <v>850000</v>
      </c>
      <c r="F12" s="291">
        <v>1703202</v>
      </c>
      <c r="G12" s="288" t="s">
        <v>97</v>
      </c>
    </row>
    <row r="13" spans="1:7" x14ac:dyDescent="0.25">
      <c r="A13" s="287" t="s">
        <v>104</v>
      </c>
      <c r="B13" s="287" t="s">
        <v>105</v>
      </c>
      <c r="C13" s="291">
        <v>551448552</v>
      </c>
      <c r="D13" s="291">
        <v>792613925</v>
      </c>
      <c r="E13" s="291">
        <v>614434515</v>
      </c>
      <c r="F13" s="291">
        <v>729627962</v>
      </c>
      <c r="G13" s="286"/>
    </row>
    <row r="14" spans="1:7" x14ac:dyDescent="0.25">
      <c r="A14" s="287" t="s">
        <v>106</v>
      </c>
      <c r="B14" s="287" t="s">
        <v>107</v>
      </c>
      <c r="C14" s="291">
        <v>11798799</v>
      </c>
      <c r="D14" s="291">
        <v>585467183</v>
      </c>
      <c r="E14" s="291">
        <v>561374385</v>
      </c>
      <c r="F14" s="291">
        <v>35891597</v>
      </c>
      <c r="G14" s="288" t="s">
        <v>97</v>
      </c>
    </row>
    <row r="15" spans="1:7" x14ac:dyDescent="0.25">
      <c r="A15" s="287" t="s">
        <v>108</v>
      </c>
      <c r="B15" s="287" t="s">
        <v>109</v>
      </c>
      <c r="C15" s="291">
        <v>108911616</v>
      </c>
      <c r="D15" s="291">
        <v>4068393</v>
      </c>
      <c r="E15" s="288">
        <v>0</v>
      </c>
      <c r="F15" s="291">
        <v>112980009</v>
      </c>
      <c r="G15" s="288" t="s">
        <v>97</v>
      </c>
    </row>
    <row r="16" spans="1:7" x14ac:dyDescent="0.25">
      <c r="A16" s="287" t="s">
        <v>110</v>
      </c>
      <c r="B16" s="287" t="s">
        <v>111</v>
      </c>
      <c r="C16" s="291">
        <v>63340</v>
      </c>
      <c r="D16" s="288">
        <v>1</v>
      </c>
      <c r="E16" s="291">
        <v>63337</v>
      </c>
      <c r="F16" s="288">
        <v>4</v>
      </c>
      <c r="G16" s="288" t="s">
        <v>97</v>
      </c>
    </row>
    <row r="17" spans="1:7" x14ac:dyDescent="0.25">
      <c r="A17" s="287" t="s">
        <v>112</v>
      </c>
      <c r="B17" s="287" t="s">
        <v>113</v>
      </c>
      <c r="C17" s="291">
        <v>427178257</v>
      </c>
      <c r="D17" s="291">
        <v>203078251</v>
      </c>
      <c r="E17" s="291">
        <v>49500254</v>
      </c>
      <c r="F17" s="291">
        <v>580756254</v>
      </c>
      <c r="G17" s="288" t="s">
        <v>97</v>
      </c>
    </row>
    <row r="18" spans="1:7" x14ac:dyDescent="0.25">
      <c r="A18" s="287" t="s">
        <v>826</v>
      </c>
      <c r="B18" s="287" t="s">
        <v>827</v>
      </c>
      <c r="C18" s="291">
        <v>3496540</v>
      </c>
      <c r="D18" s="288">
        <v>97</v>
      </c>
      <c r="E18" s="291">
        <v>3496539</v>
      </c>
      <c r="F18" s="288">
        <v>98</v>
      </c>
      <c r="G18" s="288" t="s">
        <v>97</v>
      </c>
    </row>
    <row r="19" spans="1:7" x14ac:dyDescent="0.25">
      <c r="A19" s="287" t="s">
        <v>114</v>
      </c>
      <c r="B19" s="287" t="s">
        <v>115</v>
      </c>
      <c r="C19" s="291">
        <v>200000000</v>
      </c>
      <c r="D19" s="288">
        <v>0</v>
      </c>
      <c r="E19" s="291">
        <v>200000000</v>
      </c>
      <c r="F19" s="288">
        <v>0</v>
      </c>
      <c r="G19" s="286"/>
    </row>
    <row r="20" spans="1:7" x14ac:dyDescent="0.25">
      <c r="A20" s="287" t="s">
        <v>116</v>
      </c>
      <c r="B20" s="287" t="s">
        <v>117</v>
      </c>
      <c r="C20" s="291">
        <v>200000000</v>
      </c>
      <c r="D20" s="288">
        <v>0</v>
      </c>
      <c r="E20" s="291">
        <v>200000000</v>
      </c>
      <c r="F20" s="288">
        <v>0</v>
      </c>
      <c r="G20" s="286"/>
    </row>
    <row r="21" spans="1:7" x14ac:dyDescent="0.25">
      <c r="A21" s="287" t="s">
        <v>118</v>
      </c>
      <c r="B21" s="287" t="s">
        <v>119</v>
      </c>
      <c r="C21" s="291">
        <v>200000000</v>
      </c>
      <c r="D21" s="288">
        <v>0</v>
      </c>
      <c r="E21" s="291">
        <v>200000000</v>
      </c>
      <c r="F21" s="288">
        <v>0</v>
      </c>
      <c r="G21" s="288" t="s">
        <v>97</v>
      </c>
    </row>
    <row r="22" spans="1:7" x14ac:dyDescent="0.25">
      <c r="A22" s="287" t="s">
        <v>120</v>
      </c>
      <c r="B22" s="287" t="s">
        <v>121</v>
      </c>
      <c r="C22" s="291">
        <v>7087437</v>
      </c>
      <c r="D22" s="291">
        <v>7036731</v>
      </c>
      <c r="E22" s="291">
        <v>6956950</v>
      </c>
      <c r="F22" s="291">
        <v>7167218</v>
      </c>
      <c r="G22" s="286"/>
    </row>
    <row r="23" spans="1:7" x14ac:dyDescent="0.25">
      <c r="A23" s="287" t="s">
        <v>122</v>
      </c>
      <c r="B23" s="287" t="s">
        <v>123</v>
      </c>
      <c r="C23" s="291">
        <v>7021717</v>
      </c>
      <c r="D23" s="291">
        <v>4935233</v>
      </c>
      <c r="E23" s="291">
        <v>6956950</v>
      </c>
      <c r="F23" s="291">
        <v>5000000</v>
      </c>
      <c r="G23" s="286"/>
    </row>
    <row r="24" spans="1:7" x14ac:dyDescent="0.25">
      <c r="A24" s="287" t="s">
        <v>124</v>
      </c>
      <c r="B24" s="287" t="s">
        <v>125</v>
      </c>
      <c r="C24" s="291">
        <v>2021717</v>
      </c>
      <c r="D24" s="291">
        <v>913033</v>
      </c>
      <c r="E24" s="291">
        <v>2934750</v>
      </c>
      <c r="F24" s="288">
        <v>0</v>
      </c>
      <c r="G24" s="286"/>
    </row>
    <row r="25" spans="1:7" x14ac:dyDescent="0.25">
      <c r="A25" s="287" t="s">
        <v>126</v>
      </c>
      <c r="B25" s="287" t="s">
        <v>127</v>
      </c>
      <c r="C25" s="291">
        <v>2021717</v>
      </c>
      <c r="D25" s="291">
        <v>913033</v>
      </c>
      <c r="E25" s="291">
        <v>2934750</v>
      </c>
      <c r="F25" s="288">
        <v>0</v>
      </c>
      <c r="G25" s="288" t="s">
        <v>97</v>
      </c>
    </row>
    <row r="26" spans="1:7" x14ac:dyDescent="0.25">
      <c r="A26" s="287" t="s">
        <v>128</v>
      </c>
      <c r="B26" s="287" t="s">
        <v>129</v>
      </c>
      <c r="C26" s="291">
        <v>5000000</v>
      </c>
      <c r="D26" s="291">
        <v>4022200</v>
      </c>
      <c r="E26" s="291">
        <v>4022200</v>
      </c>
      <c r="F26" s="291">
        <v>5000000</v>
      </c>
      <c r="G26" s="286"/>
    </row>
    <row r="27" spans="1:7" x14ac:dyDescent="0.25">
      <c r="A27" s="287" t="s">
        <v>130</v>
      </c>
      <c r="B27" s="287" t="s">
        <v>131</v>
      </c>
      <c r="C27" s="288">
        <v>0</v>
      </c>
      <c r="D27" s="291">
        <v>4022200</v>
      </c>
      <c r="E27" s="291">
        <v>4022200</v>
      </c>
      <c r="F27" s="288">
        <v>0</v>
      </c>
      <c r="G27" s="288" t="s">
        <v>97</v>
      </c>
    </row>
    <row r="28" spans="1:7" x14ac:dyDescent="0.25">
      <c r="A28" s="287" t="s">
        <v>132</v>
      </c>
      <c r="B28" s="287" t="s">
        <v>133</v>
      </c>
      <c r="C28" s="291">
        <v>5000000</v>
      </c>
      <c r="D28" s="288">
        <v>0</v>
      </c>
      <c r="E28" s="288">
        <v>0</v>
      </c>
      <c r="F28" s="291">
        <v>5000000</v>
      </c>
      <c r="G28" s="288" t="s">
        <v>97</v>
      </c>
    </row>
    <row r="29" spans="1:7" x14ac:dyDescent="0.25">
      <c r="A29" s="287" t="s">
        <v>134</v>
      </c>
      <c r="B29" s="287" t="s">
        <v>135</v>
      </c>
      <c r="C29" s="291">
        <v>65720</v>
      </c>
      <c r="D29" s="291">
        <v>2101498</v>
      </c>
      <c r="E29" s="288">
        <v>0</v>
      </c>
      <c r="F29" s="291">
        <v>2167218</v>
      </c>
      <c r="G29" s="286"/>
    </row>
    <row r="30" spans="1:7" x14ac:dyDescent="0.25">
      <c r="A30" s="287" t="s">
        <v>136</v>
      </c>
      <c r="B30" s="287" t="s">
        <v>135</v>
      </c>
      <c r="C30" s="291">
        <v>65720</v>
      </c>
      <c r="D30" s="291">
        <v>2101498</v>
      </c>
      <c r="E30" s="288">
        <v>0</v>
      </c>
      <c r="F30" s="291">
        <v>2167218</v>
      </c>
      <c r="G30" s="286"/>
    </row>
    <row r="31" spans="1:7" x14ac:dyDescent="0.25">
      <c r="A31" s="287" t="s">
        <v>137</v>
      </c>
      <c r="B31" s="287" t="s">
        <v>138</v>
      </c>
      <c r="C31" s="291">
        <v>65720</v>
      </c>
      <c r="D31" s="291">
        <v>2101498</v>
      </c>
      <c r="E31" s="288">
        <v>0</v>
      </c>
      <c r="F31" s="291">
        <v>2167218</v>
      </c>
      <c r="G31" s="288" t="s">
        <v>97</v>
      </c>
    </row>
    <row r="32" spans="1:7" x14ac:dyDescent="0.25">
      <c r="A32" s="287" t="s">
        <v>139</v>
      </c>
      <c r="B32" s="287" t="s">
        <v>140</v>
      </c>
      <c r="C32" s="291">
        <v>218206182</v>
      </c>
      <c r="D32" s="288">
        <v>0</v>
      </c>
      <c r="E32" s="291">
        <v>160000</v>
      </c>
      <c r="F32" s="291">
        <v>218046182</v>
      </c>
      <c r="G32" s="286"/>
    </row>
    <row r="33" spans="1:7" x14ac:dyDescent="0.25">
      <c r="A33" s="287" t="s">
        <v>141</v>
      </c>
      <c r="B33" s="287" t="s">
        <v>142</v>
      </c>
      <c r="C33" s="291">
        <v>218206182</v>
      </c>
      <c r="D33" s="288">
        <v>0</v>
      </c>
      <c r="E33" s="291">
        <v>160000</v>
      </c>
      <c r="F33" s="291">
        <v>218046182</v>
      </c>
      <c r="G33" s="286"/>
    </row>
    <row r="34" spans="1:7" x14ac:dyDescent="0.25">
      <c r="A34" s="287" t="s">
        <v>143</v>
      </c>
      <c r="B34" s="287" t="s">
        <v>144</v>
      </c>
      <c r="C34" s="291">
        <v>218206182</v>
      </c>
      <c r="D34" s="288">
        <v>0</v>
      </c>
      <c r="E34" s="291">
        <v>160000</v>
      </c>
      <c r="F34" s="291">
        <v>218046182</v>
      </c>
      <c r="G34" s="286"/>
    </row>
    <row r="35" spans="1:7" x14ac:dyDescent="0.25">
      <c r="A35" s="287" t="s">
        <v>145</v>
      </c>
      <c r="B35" s="287" t="s">
        <v>146</v>
      </c>
      <c r="C35" s="291">
        <v>218206182</v>
      </c>
      <c r="D35" s="288">
        <v>0</v>
      </c>
      <c r="E35" s="291">
        <v>160000</v>
      </c>
      <c r="F35" s="291">
        <v>218046182</v>
      </c>
      <c r="G35" s="288" t="s">
        <v>97</v>
      </c>
    </row>
    <row r="36" spans="1:7" x14ac:dyDescent="0.25">
      <c r="A36" s="287" t="s">
        <v>147</v>
      </c>
      <c r="B36" s="287" t="s">
        <v>148</v>
      </c>
      <c r="C36" s="291">
        <v>27613109502</v>
      </c>
      <c r="D36" s="291">
        <v>5799480</v>
      </c>
      <c r="E36" s="291">
        <v>48849990</v>
      </c>
      <c r="F36" s="291">
        <v>27570058992</v>
      </c>
      <c r="G36" s="286"/>
    </row>
    <row r="37" spans="1:7" x14ac:dyDescent="0.25">
      <c r="A37" s="287" t="s">
        <v>149</v>
      </c>
      <c r="B37" s="287" t="s">
        <v>150</v>
      </c>
      <c r="C37" s="291">
        <v>5954040000</v>
      </c>
      <c r="D37" s="288">
        <v>0</v>
      </c>
      <c r="E37" s="288">
        <v>0</v>
      </c>
      <c r="F37" s="291">
        <v>5954040000</v>
      </c>
      <c r="G37" s="286"/>
    </row>
    <row r="38" spans="1:7" x14ac:dyDescent="0.25">
      <c r="A38" s="287" t="s">
        <v>151</v>
      </c>
      <c r="B38" s="287" t="s">
        <v>152</v>
      </c>
      <c r="C38" s="291">
        <v>5954040000</v>
      </c>
      <c r="D38" s="288">
        <v>0</v>
      </c>
      <c r="E38" s="288">
        <v>0</v>
      </c>
      <c r="F38" s="291">
        <v>5954040000</v>
      </c>
      <c r="G38" s="286"/>
    </row>
    <row r="39" spans="1:7" x14ac:dyDescent="0.25">
      <c r="A39" s="287" t="s">
        <v>153</v>
      </c>
      <c r="B39" s="287" t="s">
        <v>154</v>
      </c>
      <c r="C39" s="291">
        <v>4370760000</v>
      </c>
      <c r="D39" s="288">
        <v>0</v>
      </c>
      <c r="E39" s="288">
        <v>0</v>
      </c>
      <c r="F39" s="291">
        <v>4370760000</v>
      </c>
      <c r="G39" s="288" t="s">
        <v>97</v>
      </c>
    </row>
    <row r="40" spans="1:7" x14ac:dyDescent="0.25">
      <c r="A40" s="287" t="s">
        <v>155</v>
      </c>
      <c r="B40" s="287" t="s">
        <v>156</v>
      </c>
      <c r="C40" s="291">
        <v>530280000</v>
      </c>
      <c r="D40" s="288">
        <v>0</v>
      </c>
      <c r="E40" s="288">
        <v>0</v>
      </c>
      <c r="F40" s="291">
        <v>530280000</v>
      </c>
      <c r="G40" s="288" t="s">
        <v>97</v>
      </c>
    </row>
    <row r="41" spans="1:7" x14ac:dyDescent="0.25">
      <c r="A41" s="287" t="s">
        <v>157</v>
      </c>
      <c r="B41" s="287" t="s">
        <v>158</v>
      </c>
      <c r="C41" s="291">
        <v>1053000000</v>
      </c>
      <c r="D41" s="288">
        <v>0</v>
      </c>
      <c r="E41" s="288">
        <v>0</v>
      </c>
      <c r="F41" s="291">
        <v>1053000000</v>
      </c>
      <c r="G41" s="288" t="s">
        <v>97</v>
      </c>
    </row>
    <row r="42" spans="1:7" x14ac:dyDescent="0.25">
      <c r="A42" s="287" t="s">
        <v>159</v>
      </c>
      <c r="B42" s="287" t="s">
        <v>160</v>
      </c>
      <c r="C42" s="291">
        <v>1098799740</v>
      </c>
      <c r="D42" s="288">
        <v>0</v>
      </c>
      <c r="E42" s="288">
        <v>0</v>
      </c>
      <c r="F42" s="291">
        <v>1098799740</v>
      </c>
      <c r="G42" s="286"/>
    </row>
    <row r="43" spans="1:7" x14ac:dyDescent="0.25">
      <c r="A43" s="287" t="s">
        <v>161</v>
      </c>
      <c r="B43" s="287" t="s">
        <v>162</v>
      </c>
      <c r="C43" s="291">
        <v>1098799740</v>
      </c>
      <c r="D43" s="288">
        <v>0</v>
      </c>
      <c r="E43" s="288">
        <v>0</v>
      </c>
      <c r="F43" s="291">
        <v>1098799740</v>
      </c>
      <c r="G43" s="286"/>
    </row>
    <row r="44" spans="1:7" x14ac:dyDescent="0.25">
      <c r="A44" s="287" t="s">
        <v>165</v>
      </c>
      <c r="B44" s="287" t="s">
        <v>166</v>
      </c>
      <c r="C44" s="291">
        <v>1098799740</v>
      </c>
      <c r="D44" s="288">
        <v>0</v>
      </c>
      <c r="E44" s="288">
        <v>0</v>
      </c>
      <c r="F44" s="291">
        <v>1098799740</v>
      </c>
      <c r="G44" s="288" t="s">
        <v>97</v>
      </c>
    </row>
    <row r="45" spans="1:7" x14ac:dyDescent="0.25">
      <c r="A45" s="287" t="s">
        <v>167</v>
      </c>
      <c r="B45" s="287" t="s">
        <v>168</v>
      </c>
      <c r="C45" s="291">
        <v>122313720</v>
      </c>
      <c r="D45" s="288">
        <v>0</v>
      </c>
      <c r="E45" s="288">
        <v>0</v>
      </c>
      <c r="F45" s="291">
        <v>122313720</v>
      </c>
      <c r="G45" s="286"/>
    </row>
    <row r="46" spans="1:7" x14ac:dyDescent="0.25">
      <c r="A46" s="287" t="s">
        <v>169</v>
      </c>
      <c r="B46" s="287" t="s">
        <v>170</v>
      </c>
      <c r="C46" s="291">
        <v>19951033</v>
      </c>
      <c r="D46" s="288">
        <v>0</v>
      </c>
      <c r="E46" s="288">
        <v>0</v>
      </c>
      <c r="F46" s="291">
        <v>19951033</v>
      </c>
      <c r="G46" s="286"/>
    </row>
    <row r="47" spans="1:7" x14ac:dyDescent="0.25">
      <c r="A47" s="287" t="s">
        <v>171</v>
      </c>
      <c r="B47" s="287" t="s">
        <v>172</v>
      </c>
      <c r="C47" s="291">
        <v>19951033</v>
      </c>
      <c r="D47" s="288">
        <v>0</v>
      </c>
      <c r="E47" s="288">
        <v>0</v>
      </c>
      <c r="F47" s="291">
        <v>19951033</v>
      </c>
      <c r="G47" s="288" t="s">
        <v>97</v>
      </c>
    </row>
    <row r="48" spans="1:7" x14ac:dyDescent="0.25">
      <c r="A48" s="287" t="s">
        <v>173</v>
      </c>
      <c r="B48" s="287" t="s">
        <v>174</v>
      </c>
      <c r="C48" s="291">
        <v>72561139</v>
      </c>
      <c r="D48" s="288">
        <v>0</v>
      </c>
      <c r="E48" s="288">
        <v>0</v>
      </c>
      <c r="F48" s="291">
        <v>72561139</v>
      </c>
      <c r="G48" s="286"/>
    </row>
    <row r="49" spans="1:7" x14ac:dyDescent="0.25">
      <c r="A49" s="287" t="s">
        <v>175</v>
      </c>
      <c r="B49" s="287" t="s">
        <v>176</v>
      </c>
      <c r="C49" s="291">
        <v>7909179</v>
      </c>
      <c r="D49" s="288">
        <v>0</v>
      </c>
      <c r="E49" s="288">
        <v>0</v>
      </c>
      <c r="F49" s="291">
        <v>7909179</v>
      </c>
      <c r="G49" s="288" t="s">
        <v>97</v>
      </c>
    </row>
    <row r="50" spans="1:7" x14ac:dyDescent="0.25">
      <c r="A50" s="287" t="s">
        <v>177</v>
      </c>
      <c r="B50" s="287" t="s">
        <v>178</v>
      </c>
      <c r="C50" s="291">
        <v>64651960</v>
      </c>
      <c r="D50" s="288">
        <v>0</v>
      </c>
      <c r="E50" s="288">
        <v>0</v>
      </c>
      <c r="F50" s="291">
        <v>64651960</v>
      </c>
      <c r="G50" s="288" t="s">
        <v>97</v>
      </c>
    </row>
    <row r="51" spans="1:7" x14ac:dyDescent="0.25">
      <c r="A51" s="287" t="s">
        <v>179</v>
      </c>
      <c r="B51" s="287" t="s">
        <v>180</v>
      </c>
      <c r="C51" s="291">
        <v>29801548</v>
      </c>
      <c r="D51" s="288">
        <v>0</v>
      </c>
      <c r="E51" s="288">
        <v>0</v>
      </c>
      <c r="F51" s="291">
        <v>29801548</v>
      </c>
      <c r="G51" s="286"/>
    </row>
    <row r="52" spans="1:7" x14ac:dyDescent="0.25">
      <c r="A52" s="287" t="s">
        <v>181</v>
      </c>
      <c r="B52" s="287" t="s">
        <v>182</v>
      </c>
      <c r="C52" s="291">
        <v>29801548</v>
      </c>
      <c r="D52" s="288">
        <v>0</v>
      </c>
      <c r="E52" s="288">
        <v>0</v>
      </c>
      <c r="F52" s="291">
        <v>29801548</v>
      </c>
      <c r="G52" s="288" t="s">
        <v>97</v>
      </c>
    </row>
    <row r="53" spans="1:7" x14ac:dyDescent="0.25">
      <c r="A53" s="287" t="s">
        <v>183</v>
      </c>
      <c r="B53" s="287" t="s">
        <v>162</v>
      </c>
      <c r="C53" s="291">
        <v>18548450340</v>
      </c>
      <c r="D53" s="288">
        <v>0</v>
      </c>
      <c r="E53" s="288">
        <v>0</v>
      </c>
      <c r="F53" s="291">
        <v>18548450340</v>
      </c>
      <c r="G53" s="286"/>
    </row>
    <row r="54" spans="1:7" x14ac:dyDescent="0.25">
      <c r="A54" s="287" t="s">
        <v>184</v>
      </c>
      <c r="B54" s="287" t="s">
        <v>185</v>
      </c>
      <c r="C54" s="291">
        <v>18548450340</v>
      </c>
      <c r="D54" s="288">
        <v>0</v>
      </c>
      <c r="E54" s="288">
        <v>0</v>
      </c>
      <c r="F54" s="291">
        <v>18548450340</v>
      </c>
      <c r="G54" s="286"/>
    </row>
    <row r="55" spans="1:7" x14ac:dyDescent="0.25">
      <c r="A55" s="287" t="s">
        <v>186</v>
      </c>
      <c r="B55" s="287" t="s">
        <v>154</v>
      </c>
      <c r="C55" s="291">
        <v>16015557000</v>
      </c>
      <c r="D55" s="288">
        <v>0</v>
      </c>
      <c r="E55" s="288">
        <v>0</v>
      </c>
      <c r="F55" s="291">
        <v>16015557000</v>
      </c>
      <c r="G55" s="288" t="s">
        <v>97</v>
      </c>
    </row>
    <row r="56" spans="1:7" x14ac:dyDescent="0.25">
      <c r="A56" s="287" t="s">
        <v>187</v>
      </c>
      <c r="B56" s="287" t="s">
        <v>156</v>
      </c>
      <c r="C56" s="291">
        <v>633420000</v>
      </c>
      <c r="D56" s="288">
        <v>0</v>
      </c>
      <c r="E56" s="288">
        <v>0</v>
      </c>
      <c r="F56" s="291">
        <v>633420000</v>
      </c>
      <c r="G56" s="288" t="s">
        <v>97</v>
      </c>
    </row>
    <row r="57" spans="1:7" x14ac:dyDescent="0.25">
      <c r="A57" s="287" t="s">
        <v>188</v>
      </c>
      <c r="B57" s="287" t="s">
        <v>189</v>
      </c>
      <c r="C57" s="291">
        <v>362452740</v>
      </c>
      <c r="D57" s="288">
        <v>0</v>
      </c>
      <c r="E57" s="288">
        <v>0</v>
      </c>
      <c r="F57" s="291">
        <v>362452740</v>
      </c>
      <c r="G57" s="288" t="s">
        <v>97</v>
      </c>
    </row>
    <row r="58" spans="1:7" x14ac:dyDescent="0.25">
      <c r="A58" s="287" t="s">
        <v>190</v>
      </c>
      <c r="B58" s="287" t="s">
        <v>191</v>
      </c>
      <c r="C58" s="291">
        <v>250575600</v>
      </c>
      <c r="D58" s="288">
        <v>0</v>
      </c>
      <c r="E58" s="288">
        <v>0</v>
      </c>
      <c r="F58" s="291">
        <v>250575600</v>
      </c>
      <c r="G58" s="288" t="s">
        <v>97</v>
      </c>
    </row>
    <row r="59" spans="1:7" x14ac:dyDescent="0.25">
      <c r="A59" s="287" t="s">
        <v>192</v>
      </c>
      <c r="B59" s="287" t="s">
        <v>158</v>
      </c>
      <c r="C59" s="291">
        <v>1286445000</v>
      </c>
      <c r="D59" s="288">
        <v>0</v>
      </c>
      <c r="E59" s="288">
        <v>0</v>
      </c>
      <c r="F59" s="291">
        <v>1286445000</v>
      </c>
      <c r="G59" s="288" t="s">
        <v>97</v>
      </c>
    </row>
    <row r="60" spans="1:7" x14ac:dyDescent="0.25">
      <c r="A60" s="287" t="s">
        <v>193</v>
      </c>
      <c r="B60" s="287" t="s">
        <v>194</v>
      </c>
      <c r="C60" s="291">
        <v>75806791</v>
      </c>
      <c r="D60" s="288">
        <v>0</v>
      </c>
      <c r="E60" s="291">
        <v>2281071</v>
      </c>
      <c r="F60" s="291">
        <v>73525720</v>
      </c>
      <c r="G60" s="286"/>
    </row>
    <row r="61" spans="1:7" x14ac:dyDescent="0.25">
      <c r="A61" s="287" t="s">
        <v>195</v>
      </c>
      <c r="B61" s="287" t="s">
        <v>196</v>
      </c>
      <c r="C61" s="291">
        <v>10561560</v>
      </c>
      <c r="D61" s="288">
        <v>0</v>
      </c>
      <c r="E61" s="288">
        <v>0</v>
      </c>
      <c r="F61" s="291">
        <v>10561560</v>
      </c>
      <c r="G61" s="286"/>
    </row>
    <row r="62" spans="1:7" x14ac:dyDescent="0.25">
      <c r="A62" s="287" t="s">
        <v>197</v>
      </c>
      <c r="B62" s="287" t="s">
        <v>198</v>
      </c>
      <c r="C62" s="291">
        <v>10561560</v>
      </c>
      <c r="D62" s="288">
        <v>0</v>
      </c>
      <c r="E62" s="288">
        <v>0</v>
      </c>
      <c r="F62" s="291">
        <v>10561560</v>
      </c>
      <c r="G62" s="288" t="s">
        <v>97</v>
      </c>
    </row>
    <row r="63" spans="1:7" x14ac:dyDescent="0.25">
      <c r="A63" s="287" t="s">
        <v>199</v>
      </c>
      <c r="B63" s="287" t="s">
        <v>200</v>
      </c>
      <c r="C63" s="291">
        <v>57853070</v>
      </c>
      <c r="D63" s="288">
        <v>0</v>
      </c>
      <c r="E63" s="291">
        <v>2281071</v>
      </c>
      <c r="F63" s="291">
        <v>55571999</v>
      </c>
      <c r="G63" s="286"/>
    </row>
    <row r="64" spans="1:7" x14ac:dyDescent="0.25">
      <c r="A64" s="287" t="s">
        <v>201</v>
      </c>
      <c r="B64" s="287" t="s">
        <v>202</v>
      </c>
      <c r="C64" s="291">
        <v>57853070</v>
      </c>
      <c r="D64" s="288">
        <v>0</v>
      </c>
      <c r="E64" s="291">
        <v>2281071</v>
      </c>
      <c r="F64" s="291">
        <v>55571999</v>
      </c>
      <c r="G64" s="288" t="s">
        <v>97</v>
      </c>
    </row>
    <row r="65" spans="1:7" x14ac:dyDescent="0.25">
      <c r="A65" s="287" t="s">
        <v>203</v>
      </c>
      <c r="B65" s="287" t="s">
        <v>204</v>
      </c>
      <c r="C65" s="291">
        <v>3811967</v>
      </c>
      <c r="D65" s="288">
        <v>0</v>
      </c>
      <c r="E65" s="288">
        <v>0</v>
      </c>
      <c r="F65" s="291">
        <v>3811967</v>
      </c>
      <c r="G65" s="286"/>
    </row>
    <row r="66" spans="1:7" x14ac:dyDescent="0.25">
      <c r="A66" s="287" t="s">
        <v>205</v>
      </c>
      <c r="B66" s="287" t="s">
        <v>206</v>
      </c>
      <c r="C66" s="291">
        <v>3811967</v>
      </c>
      <c r="D66" s="288">
        <v>0</v>
      </c>
      <c r="E66" s="288">
        <v>0</v>
      </c>
      <c r="F66" s="291">
        <v>3811967</v>
      </c>
      <c r="G66" s="288" t="s">
        <v>97</v>
      </c>
    </row>
    <row r="67" spans="1:7" x14ac:dyDescent="0.25">
      <c r="A67" s="287" t="s">
        <v>207</v>
      </c>
      <c r="B67" s="287" t="s">
        <v>208</v>
      </c>
      <c r="C67" s="291">
        <v>3580194</v>
      </c>
      <c r="D67" s="288">
        <v>0</v>
      </c>
      <c r="E67" s="288">
        <v>0</v>
      </c>
      <c r="F67" s="291">
        <v>3580194</v>
      </c>
      <c r="G67" s="286"/>
    </row>
    <row r="68" spans="1:7" x14ac:dyDescent="0.25">
      <c r="A68" s="287" t="s">
        <v>209</v>
      </c>
      <c r="B68" s="287" t="s">
        <v>210</v>
      </c>
      <c r="C68" s="291">
        <v>3580194</v>
      </c>
      <c r="D68" s="288">
        <v>0</v>
      </c>
      <c r="E68" s="288">
        <v>0</v>
      </c>
      <c r="F68" s="291">
        <v>3580194</v>
      </c>
      <c r="G68" s="288" t="s">
        <v>97</v>
      </c>
    </row>
    <row r="69" spans="1:7" x14ac:dyDescent="0.25">
      <c r="A69" s="287" t="s">
        <v>211</v>
      </c>
      <c r="B69" s="287" t="s">
        <v>212</v>
      </c>
      <c r="C69" s="291">
        <v>5116350</v>
      </c>
      <c r="D69" s="288">
        <v>0</v>
      </c>
      <c r="E69" s="288">
        <v>0</v>
      </c>
      <c r="F69" s="291">
        <v>5116350</v>
      </c>
      <c r="G69" s="286"/>
    </row>
    <row r="70" spans="1:7" x14ac:dyDescent="0.25">
      <c r="A70" s="287" t="s">
        <v>213</v>
      </c>
      <c r="B70" s="287" t="s">
        <v>214</v>
      </c>
      <c r="C70" s="291">
        <v>5116350</v>
      </c>
      <c r="D70" s="288">
        <v>0</v>
      </c>
      <c r="E70" s="288">
        <v>0</v>
      </c>
      <c r="F70" s="291">
        <v>5116350</v>
      </c>
      <c r="G70" s="286"/>
    </row>
    <row r="71" spans="1:7" x14ac:dyDescent="0.25">
      <c r="A71" s="287" t="s">
        <v>215</v>
      </c>
      <c r="B71" s="287" t="s">
        <v>216</v>
      </c>
      <c r="C71" s="291">
        <v>5116350</v>
      </c>
      <c r="D71" s="288">
        <v>0</v>
      </c>
      <c r="E71" s="288">
        <v>0</v>
      </c>
      <c r="F71" s="291">
        <v>5116350</v>
      </c>
      <c r="G71" s="288" t="s">
        <v>97</v>
      </c>
    </row>
    <row r="72" spans="1:7" x14ac:dyDescent="0.25">
      <c r="A72" s="287" t="s">
        <v>217</v>
      </c>
      <c r="B72" s="287" t="s">
        <v>170</v>
      </c>
      <c r="C72" s="291">
        <v>116625294</v>
      </c>
      <c r="D72" s="288">
        <v>0</v>
      </c>
      <c r="E72" s="288">
        <v>0</v>
      </c>
      <c r="F72" s="291">
        <v>116625294</v>
      </c>
      <c r="G72" s="286"/>
    </row>
    <row r="73" spans="1:7" x14ac:dyDescent="0.25">
      <c r="A73" s="287" t="s">
        <v>218</v>
      </c>
      <c r="B73" s="287" t="s">
        <v>219</v>
      </c>
      <c r="C73" s="291">
        <v>115035294</v>
      </c>
      <c r="D73" s="288">
        <v>0</v>
      </c>
      <c r="E73" s="288">
        <v>0</v>
      </c>
      <c r="F73" s="291">
        <v>115035294</v>
      </c>
      <c r="G73" s="286"/>
    </row>
    <row r="74" spans="1:7" x14ac:dyDescent="0.25">
      <c r="A74" s="287" t="s">
        <v>220</v>
      </c>
      <c r="B74" s="287" t="s">
        <v>221</v>
      </c>
      <c r="C74" s="291">
        <v>115035294</v>
      </c>
      <c r="D74" s="288">
        <v>0</v>
      </c>
      <c r="E74" s="288">
        <v>0</v>
      </c>
      <c r="F74" s="291">
        <v>115035294</v>
      </c>
      <c r="G74" s="288" t="s">
        <v>97</v>
      </c>
    </row>
    <row r="75" spans="1:7" x14ac:dyDescent="0.25">
      <c r="A75" s="287" t="s">
        <v>222</v>
      </c>
      <c r="B75" s="287" t="s">
        <v>223</v>
      </c>
      <c r="C75" s="291">
        <v>1590000</v>
      </c>
      <c r="D75" s="288">
        <v>0</v>
      </c>
      <c r="E75" s="288">
        <v>0</v>
      </c>
      <c r="F75" s="291">
        <v>1590000</v>
      </c>
      <c r="G75" s="286"/>
    </row>
    <row r="76" spans="1:7" x14ac:dyDescent="0.25">
      <c r="A76" s="287" t="s">
        <v>224</v>
      </c>
      <c r="B76" s="287" t="s">
        <v>225</v>
      </c>
      <c r="C76" s="291">
        <v>1590000</v>
      </c>
      <c r="D76" s="288">
        <v>0</v>
      </c>
      <c r="E76" s="288">
        <v>0</v>
      </c>
      <c r="F76" s="291">
        <v>1590000</v>
      </c>
      <c r="G76" s="288" t="s">
        <v>97</v>
      </c>
    </row>
    <row r="77" spans="1:7" x14ac:dyDescent="0.25">
      <c r="A77" s="287" t="s">
        <v>226</v>
      </c>
      <c r="B77" s="287" t="s">
        <v>174</v>
      </c>
      <c r="C77" s="291">
        <v>898571489</v>
      </c>
      <c r="D77" s="288">
        <v>0</v>
      </c>
      <c r="E77" s="291">
        <v>6588018</v>
      </c>
      <c r="F77" s="291">
        <v>891983471</v>
      </c>
      <c r="G77" s="286"/>
    </row>
    <row r="78" spans="1:7" x14ac:dyDescent="0.25">
      <c r="A78" s="287" t="s">
        <v>227</v>
      </c>
      <c r="B78" s="287" t="s">
        <v>228</v>
      </c>
      <c r="C78" s="291">
        <v>303416140</v>
      </c>
      <c r="D78" s="288">
        <v>0</v>
      </c>
      <c r="E78" s="288">
        <v>0</v>
      </c>
      <c r="F78" s="291">
        <v>303416140</v>
      </c>
      <c r="G78" s="286"/>
    </row>
    <row r="79" spans="1:7" x14ac:dyDescent="0.25">
      <c r="A79" s="287" t="s">
        <v>229</v>
      </c>
      <c r="B79" s="287" t="s">
        <v>230</v>
      </c>
      <c r="C79" s="291">
        <v>303416140</v>
      </c>
      <c r="D79" s="288">
        <v>0</v>
      </c>
      <c r="E79" s="288">
        <v>0</v>
      </c>
      <c r="F79" s="291">
        <v>303416140</v>
      </c>
      <c r="G79" s="288" t="s">
        <v>97</v>
      </c>
    </row>
    <row r="80" spans="1:7" x14ac:dyDescent="0.25">
      <c r="A80" s="287" t="s">
        <v>231</v>
      </c>
      <c r="B80" s="287" t="s">
        <v>232</v>
      </c>
      <c r="C80" s="291">
        <v>595155349</v>
      </c>
      <c r="D80" s="288">
        <v>0</v>
      </c>
      <c r="E80" s="291">
        <v>6588018</v>
      </c>
      <c r="F80" s="291">
        <v>588567331</v>
      </c>
      <c r="G80" s="286"/>
    </row>
    <row r="81" spans="1:7" x14ac:dyDescent="0.25">
      <c r="A81" s="287" t="s">
        <v>233</v>
      </c>
      <c r="B81" s="287" t="s">
        <v>234</v>
      </c>
      <c r="C81" s="291">
        <v>595155349</v>
      </c>
      <c r="D81" s="288">
        <v>0</v>
      </c>
      <c r="E81" s="291">
        <v>6588018</v>
      </c>
      <c r="F81" s="291">
        <v>588567331</v>
      </c>
      <c r="G81" s="288" t="s">
        <v>97</v>
      </c>
    </row>
    <row r="82" spans="1:7" x14ac:dyDescent="0.25">
      <c r="A82" s="287" t="s">
        <v>235</v>
      </c>
      <c r="B82" s="287" t="s">
        <v>236</v>
      </c>
      <c r="C82" s="291">
        <v>2173576</v>
      </c>
      <c r="D82" s="288">
        <v>0</v>
      </c>
      <c r="E82" s="288">
        <v>0</v>
      </c>
      <c r="F82" s="291">
        <v>2173576</v>
      </c>
      <c r="G82" s="286"/>
    </row>
    <row r="83" spans="1:7" x14ac:dyDescent="0.25">
      <c r="A83" s="287" t="s">
        <v>237</v>
      </c>
      <c r="B83" s="287" t="s">
        <v>238</v>
      </c>
      <c r="C83" s="291">
        <v>2173576</v>
      </c>
      <c r="D83" s="288">
        <v>0</v>
      </c>
      <c r="E83" s="288">
        <v>0</v>
      </c>
      <c r="F83" s="291">
        <v>2173576</v>
      </c>
      <c r="G83" s="286"/>
    </row>
    <row r="84" spans="1:7" x14ac:dyDescent="0.25">
      <c r="A84" s="287" t="s">
        <v>239</v>
      </c>
      <c r="B84" s="287" t="s">
        <v>240</v>
      </c>
      <c r="C84" s="291">
        <v>2173576</v>
      </c>
      <c r="D84" s="288">
        <v>0</v>
      </c>
      <c r="E84" s="288">
        <v>0</v>
      </c>
      <c r="F84" s="291">
        <v>2173576</v>
      </c>
      <c r="G84" s="288" t="s">
        <v>97</v>
      </c>
    </row>
    <row r="85" spans="1:7" x14ac:dyDescent="0.25">
      <c r="A85" s="287" t="s">
        <v>241</v>
      </c>
      <c r="B85" s="287" t="s">
        <v>242</v>
      </c>
      <c r="C85" s="291">
        <v>2443405623</v>
      </c>
      <c r="D85" s="288">
        <v>0</v>
      </c>
      <c r="E85" s="288">
        <v>0</v>
      </c>
      <c r="F85" s="291">
        <v>2443405623</v>
      </c>
      <c r="G85" s="286"/>
    </row>
    <row r="86" spans="1:7" x14ac:dyDescent="0.25">
      <c r="A86" s="287" t="s">
        <v>243</v>
      </c>
      <c r="B86" s="287" t="s">
        <v>244</v>
      </c>
      <c r="C86" s="291">
        <v>2091150233</v>
      </c>
      <c r="D86" s="288">
        <v>0</v>
      </c>
      <c r="E86" s="288">
        <v>0</v>
      </c>
      <c r="F86" s="291">
        <v>2091150233</v>
      </c>
      <c r="G86" s="286"/>
    </row>
    <row r="87" spans="1:7" x14ac:dyDescent="0.25">
      <c r="A87" s="287" t="s">
        <v>245</v>
      </c>
      <c r="B87" s="287" t="s">
        <v>246</v>
      </c>
      <c r="C87" s="291">
        <v>2091150233</v>
      </c>
      <c r="D87" s="288">
        <v>0</v>
      </c>
      <c r="E87" s="288">
        <v>0</v>
      </c>
      <c r="F87" s="291">
        <v>2091150233</v>
      </c>
      <c r="G87" s="288" t="s">
        <v>97</v>
      </c>
    </row>
    <row r="88" spans="1:7" x14ac:dyDescent="0.25">
      <c r="A88" s="287" t="s">
        <v>247</v>
      </c>
      <c r="B88" s="287" t="s">
        <v>248</v>
      </c>
      <c r="C88" s="291">
        <v>352255390</v>
      </c>
      <c r="D88" s="288">
        <v>0</v>
      </c>
      <c r="E88" s="288">
        <v>0</v>
      </c>
      <c r="F88" s="291">
        <v>352255390</v>
      </c>
      <c r="G88" s="286"/>
    </row>
    <row r="89" spans="1:7" x14ac:dyDescent="0.25">
      <c r="A89" s="287" t="s">
        <v>249</v>
      </c>
      <c r="B89" s="287" t="s">
        <v>250</v>
      </c>
      <c r="C89" s="291">
        <v>352255390</v>
      </c>
      <c r="D89" s="288">
        <v>0</v>
      </c>
      <c r="E89" s="288">
        <v>0</v>
      </c>
      <c r="F89" s="291">
        <v>352255390</v>
      </c>
      <c r="G89" s="288" t="s">
        <v>97</v>
      </c>
    </row>
    <row r="90" spans="1:7" x14ac:dyDescent="0.25">
      <c r="A90" s="287" t="s">
        <v>251</v>
      </c>
      <c r="B90" s="287" t="s">
        <v>252</v>
      </c>
      <c r="C90" s="291">
        <v>-1652193421</v>
      </c>
      <c r="D90" s="291">
        <v>5799480</v>
      </c>
      <c r="E90" s="291">
        <v>39980901</v>
      </c>
      <c r="F90" s="291">
        <v>-1686374842</v>
      </c>
      <c r="G90" s="286"/>
    </row>
    <row r="91" spans="1:7" x14ac:dyDescent="0.25">
      <c r="A91" s="287" t="s">
        <v>253</v>
      </c>
      <c r="B91" s="287" t="s">
        <v>162</v>
      </c>
      <c r="C91" s="291">
        <v>-1129180484</v>
      </c>
      <c r="D91" s="288">
        <v>0</v>
      </c>
      <c r="E91" s="291">
        <v>22081489</v>
      </c>
      <c r="F91" s="291">
        <v>-1151261973</v>
      </c>
      <c r="G91" s="286"/>
    </row>
    <row r="92" spans="1:7" x14ac:dyDescent="0.25">
      <c r="A92" s="287" t="s">
        <v>254</v>
      </c>
      <c r="B92" s="287" t="s">
        <v>154</v>
      </c>
      <c r="C92" s="291">
        <v>-979658467</v>
      </c>
      <c r="D92" s="288">
        <v>0</v>
      </c>
      <c r="E92" s="291">
        <v>19056906</v>
      </c>
      <c r="F92" s="291">
        <v>-998715373</v>
      </c>
      <c r="G92" s="288" t="s">
        <v>97</v>
      </c>
    </row>
    <row r="93" spans="1:7" x14ac:dyDescent="0.25">
      <c r="A93" s="287" t="s">
        <v>255</v>
      </c>
      <c r="B93" s="287" t="s">
        <v>156</v>
      </c>
      <c r="C93" s="291">
        <v>-33477496</v>
      </c>
      <c r="D93" s="288">
        <v>0</v>
      </c>
      <c r="E93" s="291">
        <v>761348</v>
      </c>
      <c r="F93" s="291">
        <v>-34238844</v>
      </c>
      <c r="G93" s="288" t="s">
        <v>97</v>
      </c>
    </row>
    <row r="94" spans="1:7" x14ac:dyDescent="0.25">
      <c r="A94" s="287" t="s">
        <v>256</v>
      </c>
      <c r="B94" s="287" t="s">
        <v>189</v>
      </c>
      <c r="C94" s="291">
        <v>-19156341</v>
      </c>
      <c r="D94" s="288">
        <v>0</v>
      </c>
      <c r="E94" s="291">
        <v>435656</v>
      </c>
      <c r="F94" s="291">
        <v>-19591997</v>
      </c>
      <c r="G94" s="288" t="s">
        <v>97</v>
      </c>
    </row>
    <row r="95" spans="1:7" x14ac:dyDescent="0.25">
      <c r="A95" s="287" t="s">
        <v>257</v>
      </c>
      <c r="B95" s="287" t="s">
        <v>191</v>
      </c>
      <c r="C95" s="291">
        <v>-28897024</v>
      </c>
      <c r="D95" s="288">
        <v>0</v>
      </c>
      <c r="E95" s="291">
        <v>281318</v>
      </c>
      <c r="F95" s="291">
        <v>-29178342</v>
      </c>
      <c r="G95" s="288" t="s">
        <v>97</v>
      </c>
    </row>
    <row r="96" spans="1:7" x14ac:dyDescent="0.25">
      <c r="A96" s="287" t="s">
        <v>258</v>
      </c>
      <c r="B96" s="287" t="s">
        <v>158</v>
      </c>
      <c r="C96" s="291">
        <v>-67991156</v>
      </c>
      <c r="D96" s="288">
        <v>0</v>
      </c>
      <c r="E96" s="291">
        <v>1546261</v>
      </c>
      <c r="F96" s="291">
        <v>-69537417</v>
      </c>
      <c r="G96" s="288" t="s">
        <v>97</v>
      </c>
    </row>
    <row r="97" spans="1:7" x14ac:dyDescent="0.25">
      <c r="A97" s="287" t="s">
        <v>259</v>
      </c>
      <c r="B97" s="287" t="s">
        <v>194</v>
      </c>
      <c r="C97" s="291">
        <v>-24853556</v>
      </c>
      <c r="D97" s="291">
        <v>779366</v>
      </c>
      <c r="E97" s="291">
        <v>580948</v>
      </c>
      <c r="F97" s="291">
        <v>-24655138</v>
      </c>
      <c r="G97" s="286"/>
    </row>
    <row r="98" spans="1:7" x14ac:dyDescent="0.25">
      <c r="A98" s="287" t="s">
        <v>260</v>
      </c>
      <c r="B98" s="287" t="s">
        <v>261</v>
      </c>
      <c r="C98" s="291">
        <v>-24853556</v>
      </c>
      <c r="D98" s="291">
        <v>779366</v>
      </c>
      <c r="E98" s="291">
        <v>580948</v>
      </c>
      <c r="F98" s="291">
        <v>-24655138</v>
      </c>
      <c r="G98" s="288" t="s">
        <v>97</v>
      </c>
    </row>
    <row r="99" spans="1:7" x14ac:dyDescent="0.25">
      <c r="A99" s="287" t="s">
        <v>262</v>
      </c>
      <c r="B99" s="287" t="s">
        <v>263</v>
      </c>
      <c r="C99" s="291">
        <v>-906020</v>
      </c>
      <c r="D99" s="288">
        <v>0</v>
      </c>
      <c r="E99" s="291">
        <v>53295</v>
      </c>
      <c r="F99" s="291">
        <v>-959315</v>
      </c>
      <c r="G99" s="286"/>
    </row>
    <row r="100" spans="1:7" x14ac:dyDescent="0.25">
      <c r="A100" s="287" t="s">
        <v>264</v>
      </c>
      <c r="B100" s="287" t="s">
        <v>263</v>
      </c>
      <c r="C100" s="291">
        <v>-906020</v>
      </c>
      <c r="D100" s="288">
        <v>0</v>
      </c>
      <c r="E100" s="291">
        <v>53295</v>
      </c>
      <c r="F100" s="291">
        <v>-959315</v>
      </c>
      <c r="G100" s="288" t="s">
        <v>97</v>
      </c>
    </row>
    <row r="101" spans="1:7" x14ac:dyDescent="0.25">
      <c r="A101" s="287" t="s">
        <v>265</v>
      </c>
      <c r="B101" s="287" t="s">
        <v>266</v>
      </c>
      <c r="C101" s="291">
        <v>-47630560</v>
      </c>
      <c r="D101" s="288">
        <v>0</v>
      </c>
      <c r="E101" s="291">
        <v>1161199</v>
      </c>
      <c r="F101" s="291">
        <v>-48791759</v>
      </c>
      <c r="G101" s="286"/>
    </row>
    <row r="102" spans="1:7" x14ac:dyDescent="0.25">
      <c r="A102" s="287" t="s">
        <v>267</v>
      </c>
      <c r="B102" s="287" t="s">
        <v>268</v>
      </c>
      <c r="C102" s="291">
        <v>-47630560</v>
      </c>
      <c r="D102" s="288">
        <v>0</v>
      </c>
      <c r="E102" s="291">
        <v>1161199</v>
      </c>
      <c r="F102" s="291">
        <v>-48791759</v>
      </c>
      <c r="G102" s="288" t="s">
        <v>97</v>
      </c>
    </row>
    <row r="103" spans="1:7" x14ac:dyDescent="0.25">
      <c r="A103" s="287" t="s">
        <v>269</v>
      </c>
      <c r="B103" s="287" t="s">
        <v>174</v>
      </c>
      <c r="C103" s="291">
        <v>-448173750</v>
      </c>
      <c r="D103" s="291">
        <v>5020114</v>
      </c>
      <c r="E103" s="291">
        <v>16067744</v>
      </c>
      <c r="F103" s="291">
        <v>-459221380</v>
      </c>
      <c r="G103" s="286"/>
    </row>
    <row r="104" spans="1:7" x14ac:dyDescent="0.25">
      <c r="A104" s="287" t="s">
        <v>270</v>
      </c>
      <c r="B104" s="287" t="s">
        <v>271</v>
      </c>
      <c r="C104" s="291">
        <v>-448173750</v>
      </c>
      <c r="D104" s="291">
        <v>5020114</v>
      </c>
      <c r="E104" s="291">
        <v>16067744</v>
      </c>
      <c r="F104" s="291">
        <v>-459221380</v>
      </c>
      <c r="G104" s="288" t="s">
        <v>97</v>
      </c>
    </row>
    <row r="105" spans="1:7" x14ac:dyDescent="0.25">
      <c r="A105" s="287" t="s">
        <v>272</v>
      </c>
      <c r="B105" s="287" t="s">
        <v>273</v>
      </c>
      <c r="C105" s="291">
        <v>-1449051</v>
      </c>
      <c r="D105" s="288">
        <v>0</v>
      </c>
      <c r="E105" s="291">
        <v>36226</v>
      </c>
      <c r="F105" s="291">
        <v>-1485277</v>
      </c>
      <c r="G105" s="286"/>
    </row>
    <row r="106" spans="1:7" x14ac:dyDescent="0.25">
      <c r="A106" s="287" t="s">
        <v>274</v>
      </c>
      <c r="B106" s="287" t="s">
        <v>275</v>
      </c>
      <c r="C106" s="291">
        <v>-1449051</v>
      </c>
      <c r="D106" s="288">
        <v>0</v>
      </c>
      <c r="E106" s="291">
        <v>36226</v>
      </c>
      <c r="F106" s="291">
        <v>-1485277</v>
      </c>
      <c r="G106" s="288" t="s">
        <v>97</v>
      </c>
    </row>
    <row r="107" spans="1:7" x14ac:dyDescent="0.25">
      <c r="A107" s="287" t="s">
        <v>276</v>
      </c>
      <c r="B107" s="287" t="s">
        <v>63</v>
      </c>
      <c r="C107" s="291">
        <v>46113818843</v>
      </c>
      <c r="D107" s="291">
        <v>377985579</v>
      </c>
      <c r="E107" s="288">
        <v>0</v>
      </c>
      <c r="F107" s="291">
        <v>46491804422</v>
      </c>
      <c r="G107" s="286"/>
    </row>
    <row r="108" spans="1:7" x14ac:dyDescent="0.25">
      <c r="A108" s="287" t="s">
        <v>277</v>
      </c>
      <c r="B108" s="287" t="s">
        <v>278</v>
      </c>
      <c r="C108" s="291">
        <v>46113818843</v>
      </c>
      <c r="D108" s="291">
        <v>377985579</v>
      </c>
      <c r="E108" s="288">
        <v>0</v>
      </c>
      <c r="F108" s="291">
        <v>46491804422</v>
      </c>
      <c r="G108" s="286"/>
    </row>
    <row r="109" spans="1:7" x14ac:dyDescent="0.25">
      <c r="A109" s="287" t="s">
        <v>279</v>
      </c>
      <c r="B109" s="287" t="s">
        <v>280</v>
      </c>
      <c r="C109" s="291">
        <v>46113818843</v>
      </c>
      <c r="D109" s="291">
        <v>377985579</v>
      </c>
      <c r="E109" s="288">
        <v>0</v>
      </c>
      <c r="F109" s="291">
        <v>46491804422</v>
      </c>
      <c r="G109" s="286"/>
    </row>
    <row r="110" spans="1:7" x14ac:dyDescent="0.25">
      <c r="A110" s="287" t="s">
        <v>281</v>
      </c>
      <c r="B110" s="287" t="s">
        <v>282</v>
      </c>
      <c r="C110" s="291">
        <v>977905497</v>
      </c>
      <c r="D110" s="288">
        <v>0</v>
      </c>
      <c r="E110" s="288">
        <v>0</v>
      </c>
      <c r="F110" s="291">
        <v>977905497</v>
      </c>
      <c r="G110" s="288" t="s">
        <v>97</v>
      </c>
    </row>
    <row r="111" spans="1:7" x14ac:dyDescent="0.25">
      <c r="A111" s="287" t="s">
        <v>283</v>
      </c>
      <c r="B111" s="287" t="s">
        <v>284</v>
      </c>
      <c r="C111" s="291">
        <v>32204749880</v>
      </c>
      <c r="D111" s="288">
        <v>0</v>
      </c>
      <c r="E111" s="288">
        <v>0</v>
      </c>
      <c r="F111" s="291">
        <v>32204749880</v>
      </c>
      <c r="G111" s="288" t="s">
        <v>97</v>
      </c>
    </row>
    <row r="112" spans="1:7" x14ac:dyDescent="0.25">
      <c r="A112" s="287" t="s">
        <v>285</v>
      </c>
      <c r="B112" s="287" t="s">
        <v>286</v>
      </c>
      <c r="C112" s="291">
        <v>1253833416</v>
      </c>
      <c r="D112" s="288">
        <v>0</v>
      </c>
      <c r="E112" s="288">
        <v>0</v>
      </c>
      <c r="F112" s="291">
        <v>1253833416</v>
      </c>
      <c r="G112" s="288" t="s">
        <v>97</v>
      </c>
    </row>
    <row r="113" spans="1:7" x14ac:dyDescent="0.25">
      <c r="A113" s="287" t="s">
        <v>287</v>
      </c>
      <c r="B113" s="287" t="s">
        <v>288</v>
      </c>
      <c r="C113" s="291">
        <v>8115906049</v>
      </c>
      <c r="D113" s="288">
        <v>0</v>
      </c>
      <c r="E113" s="288">
        <v>0</v>
      </c>
      <c r="F113" s="291">
        <v>8115906049</v>
      </c>
      <c r="G113" s="288" t="s">
        <v>97</v>
      </c>
    </row>
    <row r="114" spans="1:7" x14ac:dyDescent="0.25">
      <c r="A114" s="287" t="s">
        <v>835</v>
      </c>
      <c r="B114" s="287" t="s">
        <v>836</v>
      </c>
      <c r="C114" s="291">
        <v>334718447</v>
      </c>
      <c r="D114" s="291">
        <v>369685719</v>
      </c>
      <c r="E114" s="288">
        <v>0</v>
      </c>
      <c r="F114" s="291">
        <v>704404166</v>
      </c>
      <c r="G114" s="288" t="s">
        <v>97</v>
      </c>
    </row>
    <row r="115" spans="1:7" x14ac:dyDescent="0.25">
      <c r="A115" s="287" t="s">
        <v>856</v>
      </c>
      <c r="B115" s="287" t="s">
        <v>842</v>
      </c>
      <c r="C115" s="291">
        <v>30914505</v>
      </c>
      <c r="D115" s="291">
        <v>1011604</v>
      </c>
      <c r="E115" s="288">
        <v>0</v>
      </c>
      <c r="F115" s="291">
        <v>31926109</v>
      </c>
      <c r="G115" s="288" t="s">
        <v>97</v>
      </c>
    </row>
    <row r="116" spans="1:7" x14ac:dyDescent="0.25">
      <c r="A116" s="287" t="s">
        <v>837</v>
      </c>
      <c r="B116" s="287" t="s">
        <v>838</v>
      </c>
      <c r="C116" s="291">
        <v>3195791049</v>
      </c>
      <c r="D116" s="291">
        <v>7288256</v>
      </c>
      <c r="E116" s="288">
        <v>0</v>
      </c>
      <c r="F116" s="291">
        <v>3203079305</v>
      </c>
      <c r="G116" s="288" t="s">
        <v>97</v>
      </c>
    </row>
    <row r="117" spans="1:7" x14ac:dyDescent="0.25">
      <c r="A117" s="287" t="s">
        <v>289</v>
      </c>
      <c r="B117" s="287" t="s">
        <v>66</v>
      </c>
      <c r="C117" s="291">
        <v>131441622219</v>
      </c>
      <c r="D117" s="291">
        <v>114819424</v>
      </c>
      <c r="E117" s="291">
        <v>501950193</v>
      </c>
      <c r="F117" s="291">
        <v>131054491450</v>
      </c>
      <c r="G117" s="286"/>
    </row>
    <row r="118" spans="1:7" x14ac:dyDescent="0.25">
      <c r="A118" s="287" t="s">
        <v>290</v>
      </c>
      <c r="B118" s="287" t="s">
        <v>291</v>
      </c>
      <c r="C118" s="291">
        <v>110936622</v>
      </c>
      <c r="D118" s="288">
        <v>0</v>
      </c>
      <c r="E118" s="291">
        <v>27526129</v>
      </c>
      <c r="F118" s="291">
        <v>83410493</v>
      </c>
      <c r="G118" s="286"/>
    </row>
    <row r="119" spans="1:7" x14ac:dyDescent="0.25">
      <c r="A119" s="287" t="s">
        <v>292</v>
      </c>
      <c r="B119" s="287" t="s">
        <v>293</v>
      </c>
      <c r="C119" s="291">
        <v>110936622</v>
      </c>
      <c r="D119" s="288">
        <v>0</v>
      </c>
      <c r="E119" s="291">
        <v>27526129</v>
      </c>
      <c r="F119" s="291">
        <v>83410493</v>
      </c>
      <c r="G119" s="286"/>
    </row>
    <row r="120" spans="1:7" x14ac:dyDescent="0.25">
      <c r="A120" s="287" t="s">
        <v>294</v>
      </c>
      <c r="B120" s="287" t="s">
        <v>295</v>
      </c>
      <c r="C120" s="291">
        <v>110936622</v>
      </c>
      <c r="D120" s="288">
        <v>0</v>
      </c>
      <c r="E120" s="291">
        <v>27526129</v>
      </c>
      <c r="F120" s="291">
        <v>83410493</v>
      </c>
      <c r="G120" s="288" t="s">
        <v>97</v>
      </c>
    </row>
    <row r="121" spans="1:7" x14ac:dyDescent="0.25">
      <c r="A121" s="287" t="s">
        <v>302</v>
      </c>
      <c r="B121" s="287" t="s">
        <v>303</v>
      </c>
      <c r="C121" s="291">
        <v>131260554790</v>
      </c>
      <c r="D121" s="291">
        <v>82619800</v>
      </c>
      <c r="E121" s="291">
        <v>430486347</v>
      </c>
      <c r="F121" s="291">
        <v>130912688243</v>
      </c>
      <c r="G121" s="286"/>
    </row>
    <row r="122" spans="1:7" x14ac:dyDescent="0.25">
      <c r="A122" s="287" t="s">
        <v>304</v>
      </c>
      <c r="B122" s="287" t="s">
        <v>305</v>
      </c>
      <c r="C122" s="291">
        <v>879597733</v>
      </c>
      <c r="D122" s="291">
        <v>82619800</v>
      </c>
      <c r="E122" s="291">
        <v>52500768</v>
      </c>
      <c r="F122" s="291">
        <v>909716765</v>
      </c>
      <c r="G122" s="286"/>
    </row>
    <row r="123" spans="1:7" x14ac:dyDescent="0.25">
      <c r="A123" s="287" t="s">
        <v>306</v>
      </c>
      <c r="B123" s="287" t="s">
        <v>307</v>
      </c>
      <c r="C123" s="291">
        <v>52500768</v>
      </c>
      <c r="D123" s="291">
        <v>82619800</v>
      </c>
      <c r="E123" s="291">
        <v>52500768</v>
      </c>
      <c r="F123" s="291">
        <v>82619800</v>
      </c>
      <c r="G123" s="288" t="s">
        <v>97</v>
      </c>
    </row>
    <row r="124" spans="1:7" x14ac:dyDescent="0.25">
      <c r="A124" s="287" t="s">
        <v>308</v>
      </c>
      <c r="B124" s="287" t="s">
        <v>828</v>
      </c>
      <c r="C124" s="291">
        <v>827096965</v>
      </c>
      <c r="D124" s="288">
        <v>0</v>
      </c>
      <c r="E124" s="288">
        <v>0</v>
      </c>
      <c r="F124" s="291">
        <v>827096965</v>
      </c>
      <c r="G124" s="288" t="s">
        <v>97</v>
      </c>
    </row>
    <row r="125" spans="1:7" x14ac:dyDescent="0.25">
      <c r="A125" s="287" t="s">
        <v>309</v>
      </c>
      <c r="B125" s="287" t="s">
        <v>310</v>
      </c>
      <c r="C125" s="291">
        <v>130380957057</v>
      </c>
      <c r="D125" s="288">
        <v>0</v>
      </c>
      <c r="E125" s="291">
        <v>377985579</v>
      </c>
      <c r="F125" s="291">
        <v>130002971478</v>
      </c>
      <c r="G125" s="286"/>
    </row>
    <row r="126" spans="1:7" x14ac:dyDescent="0.25">
      <c r="A126" s="287" t="s">
        <v>839</v>
      </c>
      <c r="B126" s="287" t="s">
        <v>314</v>
      </c>
      <c r="C126" s="291">
        <v>130380957057</v>
      </c>
      <c r="D126" s="288">
        <v>0</v>
      </c>
      <c r="E126" s="291">
        <v>377985579</v>
      </c>
      <c r="F126" s="291">
        <v>130002971478</v>
      </c>
      <c r="G126" s="286"/>
    </row>
    <row r="127" spans="1:7" x14ac:dyDescent="0.25">
      <c r="A127" s="287" t="s">
        <v>840</v>
      </c>
      <c r="B127" s="287" t="s">
        <v>836</v>
      </c>
      <c r="C127" s="291">
        <v>720682266</v>
      </c>
      <c r="D127" s="288">
        <v>0</v>
      </c>
      <c r="E127" s="291">
        <v>369685719</v>
      </c>
      <c r="F127" s="291">
        <v>350996547</v>
      </c>
      <c r="G127" s="288" t="s">
        <v>97</v>
      </c>
    </row>
    <row r="128" spans="1:7" x14ac:dyDescent="0.25">
      <c r="A128" s="287" t="s">
        <v>841</v>
      </c>
      <c r="B128" s="287" t="s">
        <v>842</v>
      </c>
      <c r="C128" s="291">
        <v>24073984</v>
      </c>
      <c r="D128" s="288">
        <v>0</v>
      </c>
      <c r="E128" s="291">
        <v>1011604</v>
      </c>
      <c r="F128" s="291">
        <v>23062380</v>
      </c>
      <c r="G128" s="288" t="s">
        <v>97</v>
      </c>
    </row>
    <row r="129" spans="1:7" x14ac:dyDescent="0.25">
      <c r="A129" s="287" t="s">
        <v>843</v>
      </c>
      <c r="B129" s="287" t="s">
        <v>844</v>
      </c>
      <c r="C129" s="291">
        <v>10726360</v>
      </c>
      <c r="D129" s="288">
        <v>0</v>
      </c>
      <c r="E129" s="288">
        <v>0</v>
      </c>
      <c r="F129" s="291">
        <v>10726360</v>
      </c>
      <c r="G129" s="288" t="s">
        <v>97</v>
      </c>
    </row>
    <row r="130" spans="1:7" x14ac:dyDescent="0.25">
      <c r="A130" s="287" t="s">
        <v>845</v>
      </c>
      <c r="B130" s="287" t="s">
        <v>838</v>
      </c>
      <c r="C130" s="291">
        <v>129625474447</v>
      </c>
      <c r="D130" s="288">
        <v>0</v>
      </c>
      <c r="E130" s="291">
        <v>7288256</v>
      </c>
      <c r="F130" s="291">
        <v>129618186191</v>
      </c>
      <c r="G130" s="288" t="s">
        <v>97</v>
      </c>
    </row>
    <row r="131" spans="1:7" x14ac:dyDescent="0.25">
      <c r="A131" s="287" t="s">
        <v>315</v>
      </c>
      <c r="B131" s="287" t="s">
        <v>316</v>
      </c>
      <c r="C131" s="291">
        <v>130928293</v>
      </c>
      <c r="D131" s="291">
        <v>11757255</v>
      </c>
      <c r="E131" s="291">
        <v>41551798</v>
      </c>
      <c r="F131" s="291">
        <v>101133750</v>
      </c>
      <c r="G131" s="286"/>
    </row>
    <row r="132" spans="1:7" x14ac:dyDescent="0.25">
      <c r="A132" s="287" t="s">
        <v>317</v>
      </c>
      <c r="B132" s="287" t="s">
        <v>318</v>
      </c>
      <c r="C132" s="291">
        <v>110969685</v>
      </c>
      <c r="D132" s="291">
        <v>11757255</v>
      </c>
      <c r="E132" s="291">
        <v>41551798</v>
      </c>
      <c r="F132" s="291">
        <v>81175142</v>
      </c>
      <c r="G132" s="286"/>
    </row>
    <row r="133" spans="1:7" x14ac:dyDescent="0.25">
      <c r="A133" s="287" t="s">
        <v>319</v>
      </c>
      <c r="B133" s="287" t="s">
        <v>182</v>
      </c>
      <c r="C133" s="291">
        <v>110969685</v>
      </c>
      <c r="D133" s="291">
        <v>11757255</v>
      </c>
      <c r="E133" s="291">
        <v>41551798</v>
      </c>
      <c r="F133" s="291">
        <v>81175142</v>
      </c>
      <c r="G133" s="288" t="s">
        <v>97</v>
      </c>
    </row>
    <row r="134" spans="1:7" x14ac:dyDescent="0.25">
      <c r="A134" s="287" t="s">
        <v>320</v>
      </c>
      <c r="B134" s="287" t="s">
        <v>321</v>
      </c>
      <c r="C134" s="291">
        <v>19958608</v>
      </c>
      <c r="D134" s="288">
        <v>0</v>
      </c>
      <c r="E134" s="288">
        <v>0</v>
      </c>
      <c r="F134" s="291">
        <v>19958608</v>
      </c>
      <c r="G134" s="286"/>
    </row>
    <row r="135" spans="1:7" x14ac:dyDescent="0.25">
      <c r="A135" s="287" t="s">
        <v>322</v>
      </c>
      <c r="B135" s="287" t="s">
        <v>323</v>
      </c>
      <c r="C135" s="291">
        <v>19958608</v>
      </c>
      <c r="D135" s="288">
        <v>0</v>
      </c>
      <c r="E135" s="288">
        <v>0</v>
      </c>
      <c r="F135" s="291">
        <v>19958608</v>
      </c>
      <c r="G135" s="288" t="s">
        <v>97</v>
      </c>
    </row>
    <row r="136" spans="1:7" x14ac:dyDescent="0.25">
      <c r="A136" s="287" t="s">
        <v>324</v>
      </c>
      <c r="B136" s="287" t="s">
        <v>325</v>
      </c>
      <c r="C136" s="291">
        <v>-60797486</v>
      </c>
      <c r="D136" s="291">
        <v>20442369</v>
      </c>
      <c r="E136" s="291">
        <v>2385919</v>
      </c>
      <c r="F136" s="291">
        <v>-42741036</v>
      </c>
      <c r="G136" s="286"/>
    </row>
    <row r="137" spans="1:7" x14ac:dyDescent="0.25">
      <c r="A137" s="287" t="s">
        <v>326</v>
      </c>
      <c r="B137" s="287" t="s">
        <v>318</v>
      </c>
      <c r="C137" s="291">
        <v>-50765411</v>
      </c>
      <c r="D137" s="291">
        <v>20442369</v>
      </c>
      <c r="E137" s="291">
        <v>2067073</v>
      </c>
      <c r="F137" s="291">
        <v>-32390115</v>
      </c>
      <c r="G137" s="286"/>
    </row>
    <row r="138" spans="1:7" x14ac:dyDescent="0.25">
      <c r="A138" s="287" t="s">
        <v>327</v>
      </c>
      <c r="B138" s="287" t="s">
        <v>182</v>
      </c>
      <c r="C138" s="291">
        <v>-50765411</v>
      </c>
      <c r="D138" s="291">
        <v>20442369</v>
      </c>
      <c r="E138" s="291">
        <v>2067073</v>
      </c>
      <c r="F138" s="291">
        <v>-32390115</v>
      </c>
      <c r="G138" s="288" t="s">
        <v>97</v>
      </c>
    </row>
    <row r="139" spans="1:7" x14ac:dyDescent="0.25">
      <c r="A139" s="287" t="s">
        <v>328</v>
      </c>
      <c r="B139" s="287" t="s">
        <v>329</v>
      </c>
      <c r="C139" s="291">
        <v>-10032075</v>
      </c>
      <c r="D139" s="288">
        <v>0</v>
      </c>
      <c r="E139" s="291">
        <v>318846</v>
      </c>
      <c r="F139" s="291">
        <v>-10350921</v>
      </c>
      <c r="G139" s="286"/>
    </row>
    <row r="140" spans="1:7" x14ac:dyDescent="0.25">
      <c r="A140" s="287" t="s">
        <v>330</v>
      </c>
      <c r="B140" s="287" t="s">
        <v>331</v>
      </c>
      <c r="C140" s="291">
        <v>-10032075</v>
      </c>
      <c r="D140" s="288">
        <v>0</v>
      </c>
      <c r="E140" s="291">
        <v>318846</v>
      </c>
      <c r="F140" s="291">
        <v>-10350921</v>
      </c>
      <c r="G140" s="288" t="s">
        <v>97</v>
      </c>
    </row>
    <row r="141" spans="1:7" x14ac:dyDescent="0.25">
      <c r="A141" s="287" t="s">
        <v>332</v>
      </c>
      <c r="B141" s="287" t="s">
        <v>17</v>
      </c>
      <c r="C141" s="291">
        <v>-1944790364</v>
      </c>
      <c r="D141" s="291">
        <v>2164853504</v>
      </c>
      <c r="E141" s="291">
        <v>1902788298</v>
      </c>
      <c r="F141" s="291">
        <v>-1682725158</v>
      </c>
      <c r="G141" s="286"/>
    </row>
    <row r="142" spans="1:7" x14ac:dyDescent="0.25">
      <c r="A142" s="287" t="s">
        <v>333</v>
      </c>
      <c r="B142" s="287" t="s">
        <v>21</v>
      </c>
      <c r="C142" s="291">
        <v>-76579072</v>
      </c>
      <c r="D142" s="291">
        <v>1290187454</v>
      </c>
      <c r="E142" s="291">
        <v>1342314977</v>
      </c>
      <c r="F142" s="291">
        <v>-128706595</v>
      </c>
      <c r="G142" s="286"/>
    </row>
    <row r="143" spans="1:7" x14ac:dyDescent="0.25">
      <c r="A143" s="287" t="s">
        <v>334</v>
      </c>
      <c r="B143" s="287" t="s">
        <v>335</v>
      </c>
      <c r="C143" s="288">
        <v>-403</v>
      </c>
      <c r="D143" s="291">
        <v>1169979878</v>
      </c>
      <c r="E143" s="291">
        <v>1170001252</v>
      </c>
      <c r="F143" s="291">
        <v>-21777</v>
      </c>
      <c r="G143" s="286"/>
    </row>
    <row r="144" spans="1:7" x14ac:dyDescent="0.25">
      <c r="A144" s="287" t="s">
        <v>336</v>
      </c>
      <c r="B144" s="287" t="s">
        <v>337</v>
      </c>
      <c r="C144" s="288">
        <v>-403</v>
      </c>
      <c r="D144" s="291">
        <v>1169979878</v>
      </c>
      <c r="E144" s="291">
        <v>1170001252</v>
      </c>
      <c r="F144" s="291">
        <v>-21777</v>
      </c>
      <c r="G144" s="286"/>
    </row>
    <row r="145" spans="1:7" x14ac:dyDescent="0.25">
      <c r="A145" s="287" t="s">
        <v>338</v>
      </c>
      <c r="B145" s="287" t="s">
        <v>339</v>
      </c>
      <c r="C145" s="288">
        <v>-403</v>
      </c>
      <c r="D145" s="291">
        <v>1169979878</v>
      </c>
      <c r="E145" s="291">
        <v>1170001252</v>
      </c>
      <c r="F145" s="291">
        <v>-21777</v>
      </c>
      <c r="G145" s="288" t="s">
        <v>97</v>
      </c>
    </row>
    <row r="146" spans="1:7" x14ac:dyDescent="0.25">
      <c r="A146" s="287" t="s">
        <v>340</v>
      </c>
      <c r="B146" s="287" t="s">
        <v>341</v>
      </c>
      <c r="C146" s="291">
        <v>-5732140</v>
      </c>
      <c r="D146" s="291">
        <v>3704840</v>
      </c>
      <c r="E146" s="291">
        <v>1056534</v>
      </c>
      <c r="F146" s="291">
        <v>-3083834</v>
      </c>
      <c r="G146" s="286"/>
    </row>
    <row r="147" spans="1:7" x14ac:dyDescent="0.25">
      <c r="A147" s="287" t="s">
        <v>342</v>
      </c>
      <c r="B147" s="287" t="s">
        <v>343</v>
      </c>
      <c r="C147" s="291">
        <v>-5732140</v>
      </c>
      <c r="D147" s="291">
        <v>3704840</v>
      </c>
      <c r="E147" s="291">
        <v>1056534</v>
      </c>
      <c r="F147" s="291">
        <v>-3083834</v>
      </c>
      <c r="G147" s="286"/>
    </row>
    <row r="148" spans="1:7" x14ac:dyDescent="0.25">
      <c r="A148" s="287" t="s">
        <v>344</v>
      </c>
      <c r="B148" s="287" t="s">
        <v>345</v>
      </c>
      <c r="C148" s="291">
        <v>-3704923</v>
      </c>
      <c r="D148" s="291">
        <v>3704840</v>
      </c>
      <c r="E148" s="291">
        <v>143501</v>
      </c>
      <c r="F148" s="291">
        <v>-143584</v>
      </c>
      <c r="G148" s="288" t="s">
        <v>97</v>
      </c>
    </row>
    <row r="149" spans="1:7" x14ac:dyDescent="0.25">
      <c r="A149" s="287" t="s">
        <v>346</v>
      </c>
      <c r="B149" s="287" t="s">
        <v>347</v>
      </c>
      <c r="C149" s="291">
        <v>-5500</v>
      </c>
      <c r="D149" s="288">
        <v>0</v>
      </c>
      <c r="E149" s="288">
        <v>0</v>
      </c>
      <c r="F149" s="291">
        <v>-5500</v>
      </c>
      <c r="G149" s="288" t="s">
        <v>97</v>
      </c>
    </row>
    <row r="150" spans="1:7" x14ac:dyDescent="0.25">
      <c r="A150" s="287" t="s">
        <v>846</v>
      </c>
      <c r="B150" s="287" t="s">
        <v>847</v>
      </c>
      <c r="C150" s="291">
        <v>-2021717</v>
      </c>
      <c r="D150" s="288">
        <v>0</v>
      </c>
      <c r="E150" s="291">
        <v>913033</v>
      </c>
      <c r="F150" s="291">
        <v>-2934750</v>
      </c>
      <c r="G150" s="288" t="s">
        <v>97</v>
      </c>
    </row>
    <row r="151" spans="1:7" x14ac:dyDescent="0.25">
      <c r="A151" s="287" t="s">
        <v>348</v>
      </c>
      <c r="B151" s="287" t="s">
        <v>349</v>
      </c>
      <c r="C151" s="291">
        <v>-4050200</v>
      </c>
      <c r="D151" s="291">
        <v>42371262</v>
      </c>
      <c r="E151" s="291">
        <v>42039261</v>
      </c>
      <c r="F151" s="291">
        <v>-3718199</v>
      </c>
      <c r="G151" s="286"/>
    </row>
    <row r="152" spans="1:7" x14ac:dyDescent="0.25">
      <c r="A152" s="287" t="s">
        <v>350</v>
      </c>
      <c r="B152" s="287" t="s">
        <v>351</v>
      </c>
      <c r="C152" s="291">
        <v>-936000</v>
      </c>
      <c r="D152" s="291">
        <v>10023800</v>
      </c>
      <c r="E152" s="291">
        <v>9833999</v>
      </c>
      <c r="F152" s="291">
        <v>-746199</v>
      </c>
      <c r="G152" s="286"/>
    </row>
    <row r="153" spans="1:7" x14ac:dyDescent="0.25">
      <c r="A153" s="287" t="s">
        <v>352</v>
      </c>
      <c r="B153" s="287" t="s">
        <v>353</v>
      </c>
      <c r="C153" s="291">
        <v>-816000</v>
      </c>
      <c r="D153" s="291">
        <v>8023600</v>
      </c>
      <c r="E153" s="291">
        <v>7881500</v>
      </c>
      <c r="F153" s="291">
        <v>-673900</v>
      </c>
      <c r="G153" s="288" t="s">
        <v>97</v>
      </c>
    </row>
    <row r="154" spans="1:7" x14ac:dyDescent="0.25">
      <c r="A154" s="287" t="s">
        <v>354</v>
      </c>
      <c r="B154" s="287" t="s">
        <v>355</v>
      </c>
      <c r="C154" s="291">
        <v>-120000</v>
      </c>
      <c r="D154" s="291">
        <v>2000200</v>
      </c>
      <c r="E154" s="291">
        <v>1952499</v>
      </c>
      <c r="F154" s="291">
        <v>-72299</v>
      </c>
      <c r="G154" s="288" t="s">
        <v>97</v>
      </c>
    </row>
    <row r="155" spans="1:7" x14ac:dyDescent="0.25">
      <c r="A155" s="287" t="s">
        <v>356</v>
      </c>
      <c r="B155" s="287" t="s">
        <v>357</v>
      </c>
      <c r="C155" s="291">
        <v>-820400</v>
      </c>
      <c r="D155" s="291">
        <v>8024000</v>
      </c>
      <c r="E155" s="291">
        <v>7881800</v>
      </c>
      <c r="F155" s="291">
        <v>-678200</v>
      </c>
      <c r="G155" s="286"/>
    </row>
    <row r="156" spans="1:7" x14ac:dyDescent="0.25">
      <c r="A156" s="287" t="s">
        <v>358</v>
      </c>
      <c r="B156" s="287" t="s">
        <v>359</v>
      </c>
      <c r="C156" s="291">
        <v>-820400</v>
      </c>
      <c r="D156" s="291">
        <v>8024000</v>
      </c>
      <c r="E156" s="291">
        <v>7881800</v>
      </c>
      <c r="F156" s="291">
        <v>-678200</v>
      </c>
      <c r="G156" s="288" t="s">
        <v>97</v>
      </c>
    </row>
    <row r="157" spans="1:7" x14ac:dyDescent="0.25">
      <c r="A157" s="287" t="s">
        <v>360</v>
      </c>
      <c r="B157" s="287" t="s">
        <v>361</v>
      </c>
      <c r="C157" s="288">
        <v>0</v>
      </c>
      <c r="D157" s="291">
        <v>140142</v>
      </c>
      <c r="E157" s="291">
        <v>140142</v>
      </c>
      <c r="F157" s="288">
        <v>0</v>
      </c>
      <c r="G157" s="286"/>
    </row>
    <row r="158" spans="1:7" x14ac:dyDescent="0.25">
      <c r="A158" s="287" t="s">
        <v>362</v>
      </c>
      <c r="B158" s="287" t="s">
        <v>363</v>
      </c>
      <c r="C158" s="288">
        <v>0</v>
      </c>
      <c r="D158" s="291">
        <v>140142</v>
      </c>
      <c r="E158" s="291">
        <v>140142</v>
      </c>
      <c r="F158" s="288">
        <v>0</v>
      </c>
      <c r="G158" s="288" t="s">
        <v>97</v>
      </c>
    </row>
    <row r="159" spans="1:7" x14ac:dyDescent="0.25">
      <c r="A159" s="287" t="s">
        <v>364</v>
      </c>
      <c r="B159" s="287" t="s">
        <v>365</v>
      </c>
      <c r="C159" s="288">
        <v>0</v>
      </c>
      <c r="D159" s="291">
        <v>1055167</v>
      </c>
      <c r="E159" s="291">
        <v>1055167</v>
      </c>
      <c r="F159" s="288">
        <v>0</v>
      </c>
      <c r="G159" s="286"/>
    </row>
    <row r="160" spans="1:7" x14ac:dyDescent="0.25">
      <c r="A160" s="287" t="s">
        <v>366</v>
      </c>
      <c r="B160" s="287" t="s">
        <v>367</v>
      </c>
      <c r="C160" s="288">
        <v>0</v>
      </c>
      <c r="D160" s="291">
        <v>1055167</v>
      </c>
      <c r="E160" s="291">
        <v>1055167</v>
      </c>
      <c r="F160" s="288">
        <v>0</v>
      </c>
      <c r="G160" s="288" t="s">
        <v>97</v>
      </c>
    </row>
    <row r="161" spans="1:7" x14ac:dyDescent="0.25">
      <c r="A161" s="287" t="s">
        <v>368</v>
      </c>
      <c r="B161" s="287" t="s">
        <v>369</v>
      </c>
      <c r="C161" s="288">
        <v>0</v>
      </c>
      <c r="D161" s="291">
        <v>7389053</v>
      </c>
      <c r="E161" s="291">
        <v>7389053</v>
      </c>
      <c r="F161" s="288">
        <v>0</v>
      </c>
      <c r="G161" s="286"/>
    </row>
    <row r="162" spans="1:7" x14ac:dyDescent="0.25">
      <c r="A162" s="287" t="s">
        <v>370</v>
      </c>
      <c r="B162" s="287" t="s">
        <v>371</v>
      </c>
      <c r="C162" s="288">
        <v>0</v>
      </c>
      <c r="D162" s="291">
        <v>7389053</v>
      </c>
      <c r="E162" s="291">
        <v>7389053</v>
      </c>
      <c r="F162" s="288">
        <v>0</v>
      </c>
      <c r="G162" s="288" t="s">
        <v>97</v>
      </c>
    </row>
    <row r="163" spans="1:7" x14ac:dyDescent="0.25">
      <c r="A163" s="287" t="s">
        <v>376</v>
      </c>
      <c r="B163" s="287" t="s">
        <v>377</v>
      </c>
      <c r="C163" s="288">
        <v>0</v>
      </c>
      <c r="D163" s="291">
        <v>5000000</v>
      </c>
      <c r="E163" s="291">
        <v>5000000</v>
      </c>
      <c r="F163" s="288">
        <v>0</v>
      </c>
      <c r="G163" s="286"/>
    </row>
    <row r="164" spans="1:7" x14ac:dyDescent="0.25">
      <c r="A164" s="287" t="s">
        <v>378</v>
      </c>
      <c r="B164" s="287" t="s">
        <v>379</v>
      </c>
      <c r="C164" s="288">
        <v>0</v>
      </c>
      <c r="D164" s="291">
        <v>5000000</v>
      </c>
      <c r="E164" s="291">
        <v>5000000</v>
      </c>
      <c r="F164" s="288">
        <v>0</v>
      </c>
      <c r="G164" s="288" t="s">
        <v>97</v>
      </c>
    </row>
    <row r="165" spans="1:7" x14ac:dyDescent="0.25">
      <c r="A165" s="287" t="s">
        <v>380</v>
      </c>
      <c r="B165" s="287" t="s">
        <v>381</v>
      </c>
      <c r="C165" s="291">
        <v>-2293800</v>
      </c>
      <c r="D165" s="291">
        <v>10739100</v>
      </c>
      <c r="E165" s="291">
        <v>10739100</v>
      </c>
      <c r="F165" s="291">
        <v>-2293800</v>
      </c>
      <c r="G165" s="286"/>
    </row>
    <row r="166" spans="1:7" x14ac:dyDescent="0.25">
      <c r="A166" s="287" t="s">
        <v>382</v>
      </c>
      <c r="B166" s="287" t="s">
        <v>383</v>
      </c>
      <c r="C166" s="291">
        <v>-12900</v>
      </c>
      <c r="D166" s="291">
        <v>2268200</v>
      </c>
      <c r="E166" s="291">
        <v>2268200</v>
      </c>
      <c r="F166" s="291">
        <v>-12900</v>
      </c>
      <c r="G166" s="288" t="s">
        <v>97</v>
      </c>
    </row>
    <row r="167" spans="1:7" x14ac:dyDescent="0.25">
      <c r="A167" s="287" t="s">
        <v>384</v>
      </c>
      <c r="B167" s="287" t="s">
        <v>385</v>
      </c>
      <c r="C167" s="291">
        <v>-2280900</v>
      </c>
      <c r="D167" s="291">
        <v>8470900</v>
      </c>
      <c r="E167" s="291">
        <v>8470900</v>
      </c>
      <c r="F167" s="291">
        <v>-2280900</v>
      </c>
      <c r="G167" s="288" t="s">
        <v>97</v>
      </c>
    </row>
    <row r="168" spans="1:7" x14ac:dyDescent="0.25">
      <c r="A168" s="287" t="s">
        <v>386</v>
      </c>
      <c r="B168" s="287" t="s">
        <v>387</v>
      </c>
      <c r="C168" s="291">
        <v>-62958496</v>
      </c>
      <c r="D168" s="291">
        <v>57355806</v>
      </c>
      <c r="E168" s="291">
        <v>111800062</v>
      </c>
      <c r="F168" s="291">
        <v>-117402752</v>
      </c>
      <c r="G168" s="286"/>
    </row>
    <row r="169" spans="1:7" x14ac:dyDescent="0.25">
      <c r="A169" s="287" t="s">
        <v>388</v>
      </c>
      <c r="B169" s="287" t="s">
        <v>389</v>
      </c>
      <c r="C169" s="291">
        <v>-1741168</v>
      </c>
      <c r="D169" s="291">
        <v>1741168</v>
      </c>
      <c r="E169" s="291">
        <v>1741168</v>
      </c>
      <c r="F169" s="291">
        <v>-1741168</v>
      </c>
      <c r="G169" s="286"/>
    </row>
    <row r="170" spans="1:7" x14ac:dyDescent="0.25">
      <c r="A170" s="287" t="s">
        <v>390</v>
      </c>
      <c r="B170" s="287" t="s">
        <v>391</v>
      </c>
      <c r="C170" s="291">
        <v>-724361</v>
      </c>
      <c r="D170" s="291">
        <v>724361</v>
      </c>
      <c r="E170" s="291">
        <v>724361</v>
      </c>
      <c r="F170" s="291">
        <v>-724361</v>
      </c>
      <c r="G170" s="288" t="s">
        <v>97</v>
      </c>
    </row>
    <row r="171" spans="1:7" x14ac:dyDescent="0.25">
      <c r="A171" s="287" t="s">
        <v>392</v>
      </c>
      <c r="B171" s="287" t="s">
        <v>393</v>
      </c>
      <c r="C171" s="291">
        <v>-1016807</v>
      </c>
      <c r="D171" s="291">
        <v>1016807</v>
      </c>
      <c r="E171" s="291">
        <v>1016807</v>
      </c>
      <c r="F171" s="291">
        <v>-1016807</v>
      </c>
      <c r="G171" s="288" t="s">
        <v>97</v>
      </c>
    </row>
    <row r="172" spans="1:7" x14ac:dyDescent="0.25">
      <c r="A172" s="287" t="s">
        <v>394</v>
      </c>
      <c r="B172" s="287" t="s">
        <v>395</v>
      </c>
      <c r="C172" s="291">
        <v>-7959666</v>
      </c>
      <c r="D172" s="291">
        <v>7959666</v>
      </c>
      <c r="E172" s="291">
        <v>17287613</v>
      </c>
      <c r="F172" s="291">
        <v>-17287613</v>
      </c>
      <c r="G172" s="286"/>
    </row>
    <row r="173" spans="1:7" x14ac:dyDescent="0.25">
      <c r="A173" s="287" t="s">
        <v>396</v>
      </c>
      <c r="B173" s="287" t="s">
        <v>397</v>
      </c>
      <c r="C173" s="291">
        <v>-102108</v>
      </c>
      <c r="D173" s="291">
        <v>102108</v>
      </c>
      <c r="E173" s="291">
        <v>100352</v>
      </c>
      <c r="F173" s="291">
        <v>-100352</v>
      </c>
      <c r="G173" s="288" t="s">
        <v>97</v>
      </c>
    </row>
    <row r="174" spans="1:7" x14ac:dyDescent="0.25">
      <c r="A174" s="287" t="s">
        <v>398</v>
      </c>
      <c r="B174" s="287" t="s">
        <v>399</v>
      </c>
      <c r="C174" s="291">
        <v>-4748322</v>
      </c>
      <c r="D174" s="291">
        <v>4748322</v>
      </c>
      <c r="E174" s="291">
        <v>13880784</v>
      </c>
      <c r="F174" s="291">
        <v>-13880784</v>
      </c>
      <c r="G174" s="288" t="s">
        <v>97</v>
      </c>
    </row>
    <row r="175" spans="1:7" x14ac:dyDescent="0.25">
      <c r="A175" s="287" t="s">
        <v>400</v>
      </c>
      <c r="B175" s="287" t="s">
        <v>401</v>
      </c>
      <c r="C175" s="291">
        <v>-3109236</v>
      </c>
      <c r="D175" s="291">
        <v>3109236</v>
      </c>
      <c r="E175" s="291">
        <v>3306477</v>
      </c>
      <c r="F175" s="291">
        <v>-3306477</v>
      </c>
      <c r="G175" s="288" t="s">
        <v>97</v>
      </c>
    </row>
    <row r="176" spans="1:7" x14ac:dyDescent="0.25">
      <c r="A176" s="287" t="s">
        <v>402</v>
      </c>
      <c r="B176" s="287" t="s">
        <v>403</v>
      </c>
      <c r="C176" s="291">
        <v>-86250</v>
      </c>
      <c r="D176" s="291">
        <v>86250</v>
      </c>
      <c r="E176" s="288">
        <v>0</v>
      </c>
      <c r="F176" s="288">
        <v>0</v>
      </c>
      <c r="G176" s="286"/>
    </row>
    <row r="177" spans="1:7" x14ac:dyDescent="0.25">
      <c r="A177" s="287" t="s">
        <v>404</v>
      </c>
      <c r="B177" s="287" t="s">
        <v>405</v>
      </c>
      <c r="C177" s="291">
        <v>-86250</v>
      </c>
      <c r="D177" s="291">
        <v>86250</v>
      </c>
      <c r="E177" s="288">
        <v>0</v>
      </c>
      <c r="F177" s="288">
        <v>0</v>
      </c>
      <c r="G177" s="288" t="s">
        <v>97</v>
      </c>
    </row>
    <row r="178" spans="1:7" x14ac:dyDescent="0.25">
      <c r="A178" s="287" t="s">
        <v>406</v>
      </c>
      <c r="B178" s="287" t="s">
        <v>407</v>
      </c>
      <c r="C178" s="291">
        <v>-19608099</v>
      </c>
      <c r="D178" s="291">
        <v>19608100</v>
      </c>
      <c r="E178" s="291">
        <v>39149700</v>
      </c>
      <c r="F178" s="291">
        <v>-39149699</v>
      </c>
      <c r="G178" s="286"/>
    </row>
    <row r="179" spans="1:7" x14ac:dyDescent="0.25">
      <c r="A179" s="287" t="s">
        <v>408</v>
      </c>
      <c r="B179" s="287" t="s">
        <v>409</v>
      </c>
      <c r="C179" s="291">
        <v>-10296000</v>
      </c>
      <c r="D179" s="291">
        <v>10296000</v>
      </c>
      <c r="E179" s="291">
        <v>27802000</v>
      </c>
      <c r="F179" s="291">
        <v>-27802000</v>
      </c>
      <c r="G179" s="288" t="s">
        <v>97</v>
      </c>
    </row>
    <row r="180" spans="1:7" x14ac:dyDescent="0.25">
      <c r="A180" s="287" t="s">
        <v>410</v>
      </c>
      <c r="B180" s="287" t="s">
        <v>411</v>
      </c>
      <c r="C180" s="291">
        <v>-9312100</v>
      </c>
      <c r="D180" s="291">
        <v>9312100</v>
      </c>
      <c r="E180" s="291">
        <v>11347700</v>
      </c>
      <c r="F180" s="291">
        <v>-11347700</v>
      </c>
      <c r="G180" s="288" t="s">
        <v>97</v>
      </c>
    </row>
    <row r="181" spans="1:7" x14ac:dyDescent="0.25">
      <c r="A181" s="287" t="s">
        <v>412</v>
      </c>
      <c r="B181" s="287" t="s">
        <v>413</v>
      </c>
      <c r="C181" s="291">
        <v>-4382322</v>
      </c>
      <c r="D181" s="291">
        <v>4382322</v>
      </c>
      <c r="E181" s="291">
        <v>9742947</v>
      </c>
      <c r="F181" s="291">
        <v>-9742947</v>
      </c>
      <c r="G181" s="286"/>
    </row>
    <row r="182" spans="1:7" x14ac:dyDescent="0.25">
      <c r="A182" s="287" t="s">
        <v>414</v>
      </c>
      <c r="B182" s="287" t="s">
        <v>415</v>
      </c>
      <c r="C182" s="291">
        <v>-4382322</v>
      </c>
      <c r="D182" s="291">
        <v>4382322</v>
      </c>
      <c r="E182" s="291">
        <v>9742947</v>
      </c>
      <c r="F182" s="291">
        <v>-9742947</v>
      </c>
      <c r="G182" s="288" t="s">
        <v>97</v>
      </c>
    </row>
    <row r="183" spans="1:7" x14ac:dyDescent="0.25">
      <c r="A183" s="287" t="s">
        <v>416</v>
      </c>
      <c r="B183" s="287" t="s">
        <v>417</v>
      </c>
      <c r="C183" s="291">
        <v>-5602691</v>
      </c>
      <c r="D183" s="288">
        <v>0</v>
      </c>
      <c r="E183" s="291">
        <v>8266673</v>
      </c>
      <c r="F183" s="291">
        <v>-13869364</v>
      </c>
      <c r="G183" s="286"/>
    </row>
    <row r="184" spans="1:7" x14ac:dyDescent="0.25">
      <c r="A184" s="287" t="s">
        <v>874</v>
      </c>
      <c r="B184" s="287" t="s">
        <v>875</v>
      </c>
      <c r="C184" s="291">
        <v>-2478309</v>
      </c>
      <c r="D184" s="288">
        <v>0</v>
      </c>
      <c r="E184" s="291">
        <v>2465110</v>
      </c>
      <c r="F184" s="291">
        <v>-4943419</v>
      </c>
      <c r="G184" s="288" t="s">
        <v>97</v>
      </c>
    </row>
    <row r="185" spans="1:7" x14ac:dyDescent="0.25">
      <c r="A185" s="287" t="s">
        <v>876</v>
      </c>
      <c r="B185" s="287" t="s">
        <v>877</v>
      </c>
      <c r="C185" s="291">
        <v>-2640838</v>
      </c>
      <c r="D185" s="288">
        <v>0</v>
      </c>
      <c r="E185" s="291">
        <v>4659738</v>
      </c>
      <c r="F185" s="291">
        <v>-7300576</v>
      </c>
      <c r="G185" s="288" t="s">
        <v>97</v>
      </c>
    </row>
    <row r="186" spans="1:7" x14ac:dyDescent="0.25">
      <c r="A186" s="287" t="s">
        <v>878</v>
      </c>
      <c r="B186" s="287" t="s">
        <v>879</v>
      </c>
      <c r="C186" s="291">
        <v>-73649</v>
      </c>
      <c r="D186" s="288">
        <v>0</v>
      </c>
      <c r="E186" s="291">
        <v>81189</v>
      </c>
      <c r="F186" s="291">
        <v>-154838</v>
      </c>
      <c r="G186" s="288" t="s">
        <v>97</v>
      </c>
    </row>
    <row r="187" spans="1:7" x14ac:dyDescent="0.25">
      <c r="A187" s="287" t="s">
        <v>880</v>
      </c>
      <c r="B187" s="287" t="s">
        <v>881</v>
      </c>
      <c r="C187" s="291">
        <v>-70707</v>
      </c>
      <c r="D187" s="288">
        <v>0</v>
      </c>
      <c r="E187" s="291">
        <v>66042</v>
      </c>
      <c r="F187" s="291">
        <v>-136749</v>
      </c>
      <c r="G187" s="288" t="s">
        <v>97</v>
      </c>
    </row>
    <row r="188" spans="1:7" x14ac:dyDescent="0.25">
      <c r="A188" s="287" t="s">
        <v>882</v>
      </c>
      <c r="B188" s="287" t="s">
        <v>883</v>
      </c>
      <c r="C188" s="291">
        <v>-206880</v>
      </c>
      <c r="D188" s="288">
        <v>0</v>
      </c>
      <c r="E188" s="291">
        <v>418608</v>
      </c>
      <c r="F188" s="291">
        <v>-625488</v>
      </c>
      <c r="G188" s="288" t="s">
        <v>97</v>
      </c>
    </row>
    <row r="189" spans="1:7" x14ac:dyDescent="0.25">
      <c r="A189" s="287" t="s">
        <v>884</v>
      </c>
      <c r="B189" s="287" t="s">
        <v>885</v>
      </c>
      <c r="C189" s="291">
        <v>-52258</v>
      </c>
      <c r="D189" s="288">
        <v>0</v>
      </c>
      <c r="E189" s="291">
        <v>52540</v>
      </c>
      <c r="F189" s="291">
        <v>-104798</v>
      </c>
      <c r="G189" s="288" t="s">
        <v>97</v>
      </c>
    </row>
    <row r="190" spans="1:7" x14ac:dyDescent="0.25">
      <c r="A190" s="287" t="s">
        <v>934</v>
      </c>
      <c r="B190" s="287" t="s">
        <v>935</v>
      </c>
      <c r="C190" s="291">
        <v>-80050</v>
      </c>
      <c r="D190" s="288">
        <v>0</v>
      </c>
      <c r="E190" s="291">
        <v>523446</v>
      </c>
      <c r="F190" s="291">
        <v>-603496</v>
      </c>
      <c r="G190" s="288" t="s">
        <v>97</v>
      </c>
    </row>
    <row r="191" spans="1:7" x14ac:dyDescent="0.25">
      <c r="A191" s="287" t="s">
        <v>815</v>
      </c>
      <c r="B191" s="287" t="s">
        <v>816</v>
      </c>
      <c r="C191" s="291">
        <v>-23578300</v>
      </c>
      <c r="D191" s="291">
        <v>23578300</v>
      </c>
      <c r="E191" s="291">
        <v>35611961</v>
      </c>
      <c r="F191" s="291">
        <v>-35611961</v>
      </c>
      <c r="G191" s="286"/>
    </row>
    <row r="192" spans="1:7" x14ac:dyDescent="0.25">
      <c r="A192" s="287" t="s">
        <v>994</v>
      </c>
      <c r="B192" s="287" t="s">
        <v>995</v>
      </c>
      <c r="C192" s="288">
        <v>0</v>
      </c>
      <c r="D192" s="288">
        <v>0</v>
      </c>
      <c r="E192" s="291">
        <v>866337</v>
      </c>
      <c r="F192" s="291">
        <v>-866337</v>
      </c>
      <c r="G192" s="288" t="s">
        <v>97</v>
      </c>
    </row>
    <row r="193" spans="1:7" x14ac:dyDescent="0.25">
      <c r="A193" s="287" t="s">
        <v>817</v>
      </c>
      <c r="B193" s="287" t="s">
        <v>818</v>
      </c>
      <c r="C193" s="291">
        <v>-315000</v>
      </c>
      <c r="D193" s="291">
        <v>315000</v>
      </c>
      <c r="E193" s="291">
        <v>1765116</v>
      </c>
      <c r="F193" s="291">
        <v>-1765116</v>
      </c>
      <c r="G193" s="288" t="s">
        <v>97</v>
      </c>
    </row>
    <row r="194" spans="1:7" x14ac:dyDescent="0.25">
      <c r="A194" s="287" t="s">
        <v>857</v>
      </c>
      <c r="B194" s="287" t="s">
        <v>425</v>
      </c>
      <c r="C194" s="291">
        <v>-2903625</v>
      </c>
      <c r="D194" s="291">
        <v>2903625</v>
      </c>
      <c r="E194" s="291">
        <v>5500734</v>
      </c>
      <c r="F194" s="291">
        <v>-5500734</v>
      </c>
      <c r="G194" s="288" t="s">
        <v>97</v>
      </c>
    </row>
    <row r="195" spans="1:7" x14ac:dyDescent="0.25">
      <c r="A195" s="287" t="s">
        <v>858</v>
      </c>
      <c r="B195" s="287" t="s">
        <v>427</v>
      </c>
      <c r="C195" s="291">
        <v>-4071950</v>
      </c>
      <c r="D195" s="291">
        <v>4071950</v>
      </c>
      <c r="E195" s="291">
        <v>5495970</v>
      </c>
      <c r="F195" s="291">
        <v>-5495970</v>
      </c>
      <c r="G195" s="288" t="s">
        <v>97</v>
      </c>
    </row>
    <row r="196" spans="1:7" x14ac:dyDescent="0.25">
      <c r="A196" s="287" t="s">
        <v>859</v>
      </c>
      <c r="B196" s="287" t="s">
        <v>429</v>
      </c>
      <c r="C196" s="291">
        <v>-16287725</v>
      </c>
      <c r="D196" s="291">
        <v>16287725</v>
      </c>
      <c r="E196" s="291">
        <v>21983804</v>
      </c>
      <c r="F196" s="291">
        <v>-21983804</v>
      </c>
      <c r="G196" s="288" t="s">
        <v>97</v>
      </c>
    </row>
    <row r="197" spans="1:7" x14ac:dyDescent="0.25">
      <c r="A197" s="287" t="s">
        <v>432</v>
      </c>
      <c r="B197" s="287" t="s">
        <v>433</v>
      </c>
      <c r="C197" s="291">
        <v>-986733</v>
      </c>
      <c r="D197" s="288">
        <v>0</v>
      </c>
      <c r="E197" s="291">
        <v>642200</v>
      </c>
      <c r="F197" s="291">
        <v>-1628933</v>
      </c>
      <c r="G197" s="286"/>
    </row>
    <row r="198" spans="1:7" x14ac:dyDescent="0.25">
      <c r="A198" s="287" t="s">
        <v>434</v>
      </c>
      <c r="B198" s="287" t="s">
        <v>435</v>
      </c>
      <c r="C198" s="291">
        <v>-986733</v>
      </c>
      <c r="D198" s="288">
        <v>0</v>
      </c>
      <c r="E198" s="291">
        <v>642200</v>
      </c>
      <c r="F198" s="291">
        <v>-1628933</v>
      </c>
      <c r="G198" s="286"/>
    </row>
    <row r="199" spans="1:7" x14ac:dyDescent="0.25">
      <c r="A199" s="287" t="s">
        <v>436</v>
      </c>
      <c r="B199" s="287" t="s">
        <v>437</v>
      </c>
      <c r="C199" s="291">
        <v>-986733</v>
      </c>
      <c r="D199" s="288">
        <v>0</v>
      </c>
      <c r="E199" s="291">
        <v>642200</v>
      </c>
      <c r="F199" s="291">
        <v>-1628933</v>
      </c>
      <c r="G199" s="288" t="s">
        <v>97</v>
      </c>
    </row>
    <row r="200" spans="1:7" x14ac:dyDescent="0.25">
      <c r="A200" s="287" t="s">
        <v>438</v>
      </c>
      <c r="B200" s="287" t="s">
        <v>439</v>
      </c>
      <c r="C200" s="291">
        <v>-2851100</v>
      </c>
      <c r="D200" s="291">
        <v>16775668</v>
      </c>
      <c r="E200" s="291">
        <v>16775668</v>
      </c>
      <c r="F200" s="291">
        <v>-2851100</v>
      </c>
      <c r="G200" s="286"/>
    </row>
    <row r="201" spans="1:7" x14ac:dyDescent="0.25">
      <c r="A201" s="287" t="s">
        <v>440</v>
      </c>
      <c r="B201" s="287" t="s">
        <v>441</v>
      </c>
      <c r="C201" s="291">
        <v>-2851100</v>
      </c>
      <c r="D201" s="291">
        <v>10589600</v>
      </c>
      <c r="E201" s="291">
        <v>10589600</v>
      </c>
      <c r="F201" s="291">
        <v>-2851100</v>
      </c>
      <c r="G201" s="286"/>
    </row>
    <row r="202" spans="1:7" x14ac:dyDescent="0.25">
      <c r="A202" s="287" t="s">
        <v>442</v>
      </c>
      <c r="B202" s="287" t="s">
        <v>443</v>
      </c>
      <c r="C202" s="291">
        <v>-1710700</v>
      </c>
      <c r="D202" s="291">
        <v>6353400</v>
      </c>
      <c r="E202" s="291">
        <v>6353400</v>
      </c>
      <c r="F202" s="291">
        <v>-1710700</v>
      </c>
      <c r="G202" s="288" t="s">
        <v>97</v>
      </c>
    </row>
    <row r="203" spans="1:7" x14ac:dyDescent="0.25">
      <c r="A203" s="287" t="s">
        <v>444</v>
      </c>
      <c r="B203" s="287" t="s">
        <v>445</v>
      </c>
      <c r="C203" s="291">
        <v>-1140400</v>
      </c>
      <c r="D203" s="291">
        <v>4236200</v>
      </c>
      <c r="E203" s="291">
        <v>4236200</v>
      </c>
      <c r="F203" s="291">
        <v>-1140400</v>
      </c>
      <c r="G203" s="288" t="s">
        <v>97</v>
      </c>
    </row>
    <row r="204" spans="1:7" x14ac:dyDescent="0.25">
      <c r="A204" s="287" t="s">
        <v>446</v>
      </c>
      <c r="B204" s="287" t="s">
        <v>447</v>
      </c>
      <c r="C204" s="288">
        <v>0</v>
      </c>
      <c r="D204" s="291">
        <v>6186068</v>
      </c>
      <c r="E204" s="291">
        <v>6186068</v>
      </c>
      <c r="F204" s="288">
        <v>0</v>
      </c>
      <c r="G204" s="286"/>
    </row>
    <row r="205" spans="1:7" x14ac:dyDescent="0.25">
      <c r="A205" s="287" t="s">
        <v>448</v>
      </c>
      <c r="B205" s="287" t="s">
        <v>449</v>
      </c>
      <c r="C205" s="288">
        <v>0</v>
      </c>
      <c r="D205" s="291">
        <v>6186068</v>
      </c>
      <c r="E205" s="291">
        <v>6186068</v>
      </c>
      <c r="F205" s="288">
        <v>0</v>
      </c>
      <c r="G205" s="288" t="s">
        <v>97</v>
      </c>
    </row>
    <row r="206" spans="1:7" x14ac:dyDescent="0.25">
      <c r="A206" s="287" t="s">
        <v>450</v>
      </c>
      <c r="B206" s="287" t="s">
        <v>451</v>
      </c>
      <c r="C206" s="291">
        <v>-1054629358</v>
      </c>
      <c r="D206" s="291">
        <v>822394582</v>
      </c>
      <c r="E206" s="291">
        <v>551923953</v>
      </c>
      <c r="F206" s="291">
        <v>-784158729</v>
      </c>
      <c r="G206" s="286"/>
    </row>
    <row r="207" spans="1:7" x14ac:dyDescent="0.25">
      <c r="A207" s="287" t="s">
        <v>452</v>
      </c>
      <c r="B207" s="287" t="s">
        <v>453</v>
      </c>
      <c r="C207" s="291">
        <v>-968357624</v>
      </c>
      <c r="D207" s="291">
        <v>822394582</v>
      </c>
      <c r="E207" s="291">
        <v>551923953</v>
      </c>
      <c r="F207" s="291">
        <v>-697886995</v>
      </c>
      <c r="G207" s="286"/>
    </row>
    <row r="208" spans="1:7" x14ac:dyDescent="0.25">
      <c r="A208" s="287" t="s">
        <v>454</v>
      </c>
      <c r="B208" s="287" t="s">
        <v>455</v>
      </c>
      <c r="C208" s="288">
        <v>0</v>
      </c>
      <c r="D208" s="291">
        <v>403674295</v>
      </c>
      <c r="E208" s="291">
        <v>403674295</v>
      </c>
      <c r="F208" s="288">
        <v>0</v>
      </c>
      <c r="G208" s="286"/>
    </row>
    <row r="209" spans="1:7" x14ac:dyDescent="0.25">
      <c r="A209" s="287" t="s">
        <v>456</v>
      </c>
      <c r="B209" s="287" t="s">
        <v>457</v>
      </c>
      <c r="C209" s="288">
        <v>0</v>
      </c>
      <c r="D209" s="291">
        <v>403674295</v>
      </c>
      <c r="E209" s="291">
        <v>403674295</v>
      </c>
      <c r="F209" s="288">
        <v>0</v>
      </c>
      <c r="G209" s="288" t="s">
        <v>97</v>
      </c>
    </row>
    <row r="210" spans="1:7" x14ac:dyDescent="0.25">
      <c r="A210" s="287" t="s">
        <v>458</v>
      </c>
      <c r="B210" s="287" t="s">
        <v>459</v>
      </c>
      <c r="C210" s="291">
        <v>-83193287</v>
      </c>
      <c r="D210" s="288">
        <v>0</v>
      </c>
      <c r="E210" s="291">
        <v>17182188</v>
      </c>
      <c r="F210" s="291">
        <v>-100375475</v>
      </c>
      <c r="G210" s="286"/>
    </row>
    <row r="211" spans="1:7" x14ac:dyDescent="0.25">
      <c r="A211" s="287" t="s">
        <v>460</v>
      </c>
      <c r="B211" s="287" t="s">
        <v>461</v>
      </c>
      <c r="C211" s="291">
        <v>-83193287</v>
      </c>
      <c r="D211" s="288">
        <v>0</v>
      </c>
      <c r="E211" s="291">
        <v>17182188</v>
      </c>
      <c r="F211" s="291">
        <v>-100375475</v>
      </c>
      <c r="G211" s="288" t="s">
        <v>97</v>
      </c>
    </row>
    <row r="212" spans="1:7" x14ac:dyDescent="0.25">
      <c r="A212" s="287" t="s">
        <v>462</v>
      </c>
      <c r="B212" s="287" t="s">
        <v>463</v>
      </c>
      <c r="C212" s="291">
        <v>-9623332</v>
      </c>
      <c r="D212" s="288">
        <v>0</v>
      </c>
      <c r="E212" s="291">
        <v>2061864</v>
      </c>
      <c r="F212" s="291">
        <v>-11685196</v>
      </c>
      <c r="G212" s="286"/>
    </row>
    <row r="213" spans="1:7" x14ac:dyDescent="0.25">
      <c r="A213" s="287" t="s">
        <v>464</v>
      </c>
      <c r="B213" s="287" t="s">
        <v>465</v>
      </c>
      <c r="C213" s="291">
        <v>-9623332</v>
      </c>
      <c r="D213" s="288">
        <v>0</v>
      </c>
      <c r="E213" s="291">
        <v>2061864</v>
      </c>
      <c r="F213" s="291">
        <v>-11685196</v>
      </c>
      <c r="G213" s="288" t="s">
        <v>97</v>
      </c>
    </row>
    <row r="214" spans="1:7" x14ac:dyDescent="0.25">
      <c r="A214" s="287" t="s">
        <v>466</v>
      </c>
      <c r="B214" s="287" t="s">
        <v>467</v>
      </c>
      <c r="C214" s="291">
        <v>-181596129</v>
      </c>
      <c r="D214" s="291">
        <v>11223705</v>
      </c>
      <c r="E214" s="291">
        <v>11603102</v>
      </c>
      <c r="F214" s="291">
        <v>-181975526</v>
      </c>
      <c r="G214" s="286"/>
    </row>
    <row r="215" spans="1:7" x14ac:dyDescent="0.25">
      <c r="A215" s="287" t="s">
        <v>468</v>
      </c>
      <c r="B215" s="287" t="s">
        <v>469</v>
      </c>
      <c r="C215" s="291">
        <v>-181596129</v>
      </c>
      <c r="D215" s="291">
        <v>11223705</v>
      </c>
      <c r="E215" s="291">
        <v>11603102</v>
      </c>
      <c r="F215" s="291">
        <v>-181975526</v>
      </c>
      <c r="G215" s="288" t="s">
        <v>97</v>
      </c>
    </row>
    <row r="216" spans="1:7" x14ac:dyDescent="0.25">
      <c r="A216" s="287" t="s">
        <v>470</v>
      </c>
      <c r="B216" s="287" t="s">
        <v>471</v>
      </c>
      <c r="C216" s="291">
        <v>-137333752</v>
      </c>
      <c r="D216" s="291">
        <v>7357970</v>
      </c>
      <c r="E216" s="291">
        <v>9202178</v>
      </c>
      <c r="F216" s="291">
        <v>-139177960</v>
      </c>
      <c r="G216" s="286"/>
    </row>
    <row r="217" spans="1:7" x14ac:dyDescent="0.25">
      <c r="A217" s="287" t="s">
        <v>472</v>
      </c>
      <c r="B217" s="287" t="s">
        <v>473</v>
      </c>
      <c r="C217" s="291">
        <v>-137333752</v>
      </c>
      <c r="D217" s="291">
        <v>7357970</v>
      </c>
      <c r="E217" s="291">
        <v>9202178</v>
      </c>
      <c r="F217" s="291">
        <v>-139177960</v>
      </c>
      <c r="G217" s="288" t="s">
        <v>97</v>
      </c>
    </row>
    <row r="218" spans="1:7" x14ac:dyDescent="0.25">
      <c r="A218" s="287" t="s">
        <v>474</v>
      </c>
      <c r="B218" s="287" t="s">
        <v>475</v>
      </c>
      <c r="C218" s="291">
        <v>-320544843</v>
      </c>
      <c r="D218" s="291">
        <v>358161801</v>
      </c>
      <c r="E218" s="291">
        <v>41499690</v>
      </c>
      <c r="F218" s="291">
        <v>-3882732</v>
      </c>
      <c r="G218" s="286"/>
    </row>
    <row r="219" spans="1:7" x14ac:dyDescent="0.25">
      <c r="A219" s="287" t="s">
        <v>476</v>
      </c>
      <c r="B219" s="287" t="s">
        <v>477</v>
      </c>
      <c r="C219" s="291">
        <v>-320544843</v>
      </c>
      <c r="D219" s="291">
        <v>358161801</v>
      </c>
      <c r="E219" s="291">
        <v>41499690</v>
      </c>
      <c r="F219" s="291">
        <v>-3882732</v>
      </c>
      <c r="G219" s="288" t="s">
        <v>97</v>
      </c>
    </row>
    <row r="220" spans="1:7" x14ac:dyDescent="0.25">
      <c r="A220" s="287" t="s">
        <v>478</v>
      </c>
      <c r="B220" s="287" t="s">
        <v>479</v>
      </c>
      <c r="C220" s="291">
        <v>-95904152</v>
      </c>
      <c r="D220" s="288">
        <v>0</v>
      </c>
      <c r="E220" s="291">
        <v>19326404</v>
      </c>
      <c r="F220" s="291">
        <v>-115230556</v>
      </c>
      <c r="G220" s="286"/>
    </row>
    <row r="221" spans="1:7" x14ac:dyDescent="0.25">
      <c r="A221" s="287" t="s">
        <v>480</v>
      </c>
      <c r="B221" s="287" t="s">
        <v>481</v>
      </c>
      <c r="C221" s="291">
        <v>-95904152</v>
      </c>
      <c r="D221" s="288">
        <v>0</v>
      </c>
      <c r="E221" s="291">
        <v>19326404</v>
      </c>
      <c r="F221" s="291">
        <v>-115230556</v>
      </c>
      <c r="G221" s="288" t="s">
        <v>97</v>
      </c>
    </row>
    <row r="222" spans="1:7" x14ac:dyDescent="0.25">
      <c r="A222" s="287" t="s">
        <v>482</v>
      </c>
      <c r="B222" s="287" t="s">
        <v>483</v>
      </c>
      <c r="C222" s="291">
        <v>-139659529</v>
      </c>
      <c r="D222" s="291">
        <v>682911</v>
      </c>
      <c r="E222" s="291">
        <v>5956532</v>
      </c>
      <c r="F222" s="291">
        <v>-144933150</v>
      </c>
      <c r="G222" s="286"/>
    </row>
    <row r="223" spans="1:7" x14ac:dyDescent="0.25">
      <c r="A223" s="287" t="s">
        <v>484</v>
      </c>
      <c r="B223" s="287" t="s">
        <v>485</v>
      </c>
      <c r="C223" s="291">
        <v>-117942972</v>
      </c>
      <c r="D223" s="288">
        <v>0</v>
      </c>
      <c r="E223" s="291">
        <v>4357735</v>
      </c>
      <c r="F223" s="291">
        <v>-122300707</v>
      </c>
      <c r="G223" s="288" t="s">
        <v>97</v>
      </c>
    </row>
    <row r="224" spans="1:7" x14ac:dyDescent="0.25">
      <c r="A224" s="287" t="s">
        <v>486</v>
      </c>
      <c r="B224" s="287" t="s">
        <v>487</v>
      </c>
      <c r="C224" s="291">
        <v>-21716557</v>
      </c>
      <c r="D224" s="291">
        <v>682911</v>
      </c>
      <c r="E224" s="291">
        <v>1598797</v>
      </c>
      <c r="F224" s="291">
        <v>-22632443</v>
      </c>
      <c r="G224" s="288" t="s">
        <v>97</v>
      </c>
    </row>
    <row r="225" spans="1:7" x14ac:dyDescent="0.25">
      <c r="A225" s="287" t="s">
        <v>488</v>
      </c>
      <c r="B225" s="287" t="s">
        <v>489</v>
      </c>
      <c r="C225" s="291">
        <v>-294200</v>
      </c>
      <c r="D225" s="291">
        <v>24175000</v>
      </c>
      <c r="E225" s="291">
        <v>24175000</v>
      </c>
      <c r="F225" s="291">
        <v>-294200</v>
      </c>
      <c r="G225" s="286"/>
    </row>
    <row r="226" spans="1:7" x14ac:dyDescent="0.25">
      <c r="A226" s="287" t="s">
        <v>490</v>
      </c>
      <c r="B226" s="287" t="s">
        <v>491</v>
      </c>
      <c r="C226" s="291">
        <v>-294200</v>
      </c>
      <c r="D226" s="291">
        <v>24175000</v>
      </c>
      <c r="E226" s="291">
        <v>24175000</v>
      </c>
      <c r="F226" s="291">
        <v>-294200</v>
      </c>
      <c r="G226" s="288" t="s">
        <v>97</v>
      </c>
    </row>
    <row r="227" spans="1:7" x14ac:dyDescent="0.25">
      <c r="A227" s="287" t="s">
        <v>492</v>
      </c>
      <c r="B227" s="287" t="s">
        <v>357</v>
      </c>
      <c r="C227" s="291">
        <v>-208400</v>
      </c>
      <c r="D227" s="291">
        <v>17118900</v>
      </c>
      <c r="E227" s="291">
        <v>17242700</v>
      </c>
      <c r="F227" s="291">
        <v>-332200</v>
      </c>
      <c r="G227" s="286"/>
    </row>
    <row r="228" spans="1:7" x14ac:dyDescent="0.25">
      <c r="A228" s="287" t="s">
        <v>493</v>
      </c>
      <c r="B228" s="287" t="s">
        <v>494</v>
      </c>
      <c r="C228" s="291">
        <v>-208400</v>
      </c>
      <c r="D228" s="291">
        <v>17118900</v>
      </c>
      <c r="E228" s="291">
        <v>17242700</v>
      </c>
      <c r="F228" s="291">
        <v>-332200</v>
      </c>
      <c r="G228" s="288" t="s">
        <v>97</v>
      </c>
    </row>
    <row r="229" spans="1:7" x14ac:dyDescent="0.25">
      <c r="A229" s="287" t="s">
        <v>495</v>
      </c>
      <c r="B229" s="287" t="s">
        <v>496</v>
      </c>
      <c r="C229" s="291">
        <v>-86271734</v>
      </c>
      <c r="D229" s="288">
        <v>0</v>
      </c>
      <c r="E229" s="288">
        <v>0</v>
      </c>
      <c r="F229" s="291">
        <v>-86271734</v>
      </c>
      <c r="G229" s="286"/>
    </row>
    <row r="230" spans="1:7" x14ac:dyDescent="0.25">
      <c r="A230" s="287" t="s">
        <v>497</v>
      </c>
      <c r="B230" s="287" t="s">
        <v>498</v>
      </c>
      <c r="C230" s="291">
        <v>-86271734</v>
      </c>
      <c r="D230" s="288">
        <v>0</v>
      </c>
      <c r="E230" s="288">
        <v>0</v>
      </c>
      <c r="F230" s="291">
        <v>-86271734</v>
      </c>
      <c r="G230" s="286"/>
    </row>
    <row r="231" spans="1:7" x14ac:dyDescent="0.25">
      <c r="A231" s="287" t="s">
        <v>499</v>
      </c>
      <c r="B231" s="287" t="s">
        <v>500</v>
      </c>
      <c r="C231" s="291">
        <v>-86271734</v>
      </c>
      <c r="D231" s="288">
        <v>0</v>
      </c>
      <c r="E231" s="288">
        <v>0</v>
      </c>
      <c r="F231" s="291">
        <v>-86271734</v>
      </c>
      <c r="G231" s="288" t="s">
        <v>97</v>
      </c>
    </row>
    <row r="232" spans="1:7" x14ac:dyDescent="0.25">
      <c r="A232" s="287" t="s">
        <v>505</v>
      </c>
      <c r="B232" s="287" t="s">
        <v>506</v>
      </c>
      <c r="C232" s="291">
        <v>-186927613</v>
      </c>
      <c r="D232" s="288">
        <v>0</v>
      </c>
      <c r="E232" s="291">
        <v>3456368</v>
      </c>
      <c r="F232" s="291">
        <v>-190383981</v>
      </c>
      <c r="G232" s="286"/>
    </row>
    <row r="233" spans="1:7" x14ac:dyDescent="0.25">
      <c r="A233" s="287" t="s">
        <v>507</v>
      </c>
      <c r="B233" s="287" t="s">
        <v>508</v>
      </c>
      <c r="C233" s="291">
        <v>-186927613</v>
      </c>
      <c r="D233" s="288">
        <v>0</v>
      </c>
      <c r="E233" s="291">
        <v>3456368</v>
      </c>
      <c r="F233" s="291">
        <v>-190383981</v>
      </c>
      <c r="G233" s="286"/>
    </row>
    <row r="234" spans="1:7" x14ac:dyDescent="0.25">
      <c r="A234" s="287" t="s">
        <v>848</v>
      </c>
      <c r="B234" s="287" t="s">
        <v>779</v>
      </c>
      <c r="C234" s="291">
        <v>-186927613</v>
      </c>
      <c r="D234" s="288">
        <v>0</v>
      </c>
      <c r="E234" s="291">
        <v>3456368</v>
      </c>
      <c r="F234" s="291">
        <v>-190383981</v>
      </c>
      <c r="G234" s="286"/>
    </row>
    <row r="235" spans="1:7" x14ac:dyDescent="0.25">
      <c r="A235" s="287" t="s">
        <v>849</v>
      </c>
      <c r="B235" s="287" t="s">
        <v>779</v>
      </c>
      <c r="C235" s="291">
        <v>-186927613</v>
      </c>
      <c r="D235" s="288">
        <v>0</v>
      </c>
      <c r="E235" s="291">
        <v>3456368</v>
      </c>
      <c r="F235" s="291">
        <v>-190383981</v>
      </c>
      <c r="G235" s="288" t="s">
        <v>97</v>
      </c>
    </row>
    <row r="236" spans="1:7" x14ac:dyDescent="0.25">
      <c r="A236" s="287" t="s">
        <v>513</v>
      </c>
      <c r="B236" s="287" t="s">
        <v>40</v>
      </c>
      <c r="C236" s="291">
        <v>-626654321</v>
      </c>
      <c r="D236" s="291">
        <v>52271468</v>
      </c>
      <c r="E236" s="291">
        <v>5093000</v>
      </c>
      <c r="F236" s="291">
        <v>-579475853</v>
      </c>
      <c r="G236" s="286"/>
    </row>
    <row r="237" spans="1:7" x14ac:dyDescent="0.25">
      <c r="A237" s="287" t="s">
        <v>514</v>
      </c>
      <c r="B237" s="287" t="s">
        <v>515</v>
      </c>
      <c r="C237" s="291">
        <v>-626654321</v>
      </c>
      <c r="D237" s="291">
        <v>52271468</v>
      </c>
      <c r="E237" s="291">
        <v>5093000</v>
      </c>
      <c r="F237" s="291">
        <v>-579475853</v>
      </c>
      <c r="G237" s="286"/>
    </row>
    <row r="238" spans="1:7" x14ac:dyDescent="0.25">
      <c r="A238" s="287" t="s">
        <v>516</v>
      </c>
      <c r="B238" s="287" t="s">
        <v>305</v>
      </c>
      <c r="C238" s="291">
        <v>-626654321</v>
      </c>
      <c r="D238" s="291">
        <v>52271468</v>
      </c>
      <c r="E238" s="291">
        <v>5093000</v>
      </c>
      <c r="F238" s="291">
        <v>-579475853</v>
      </c>
      <c r="G238" s="286"/>
    </row>
    <row r="239" spans="1:7" x14ac:dyDescent="0.25">
      <c r="A239" s="287" t="s">
        <v>521</v>
      </c>
      <c r="B239" s="287" t="s">
        <v>522</v>
      </c>
      <c r="C239" s="291">
        <v>-406417</v>
      </c>
      <c r="D239" s="288">
        <v>0</v>
      </c>
      <c r="E239" s="288">
        <v>0</v>
      </c>
      <c r="F239" s="291">
        <v>-406417</v>
      </c>
      <c r="G239" s="288" t="s">
        <v>97</v>
      </c>
    </row>
    <row r="240" spans="1:7" x14ac:dyDescent="0.25">
      <c r="A240" s="287" t="s">
        <v>829</v>
      </c>
      <c r="B240" s="287" t="s">
        <v>830</v>
      </c>
      <c r="C240" s="291">
        <v>-113030400</v>
      </c>
      <c r="D240" s="291">
        <v>22257200</v>
      </c>
      <c r="E240" s="288">
        <v>0</v>
      </c>
      <c r="F240" s="291">
        <v>-90773200</v>
      </c>
      <c r="G240" s="288" t="s">
        <v>97</v>
      </c>
    </row>
    <row r="241" spans="1:7" x14ac:dyDescent="0.25">
      <c r="A241" s="287" t="s">
        <v>860</v>
      </c>
      <c r="B241" s="287" t="s">
        <v>861</v>
      </c>
      <c r="C241" s="291">
        <v>-513217504</v>
      </c>
      <c r="D241" s="291">
        <v>30014268</v>
      </c>
      <c r="E241" s="291">
        <v>5093000</v>
      </c>
      <c r="F241" s="291">
        <v>-488296236</v>
      </c>
      <c r="G241" s="288" t="s">
        <v>97</v>
      </c>
    </row>
    <row r="242" spans="1:7" x14ac:dyDescent="0.25">
      <c r="A242" s="287" t="s">
        <v>525</v>
      </c>
      <c r="B242" s="287" t="s">
        <v>526</v>
      </c>
      <c r="C242" s="291">
        <v>-204289263765</v>
      </c>
      <c r="D242" s="288">
        <v>0</v>
      </c>
      <c r="E242" s="288">
        <v>0</v>
      </c>
      <c r="F242" s="291">
        <v>-204289263765</v>
      </c>
      <c r="G242" s="286"/>
    </row>
    <row r="243" spans="1:7" x14ac:dyDescent="0.25">
      <c r="A243" s="287" t="s">
        <v>527</v>
      </c>
      <c r="B243" s="287" t="s">
        <v>528</v>
      </c>
      <c r="C243" s="291">
        <v>-204289263765</v>
      </c>
      <c r="D243" s="288">
        <v>0</v>
      </c>
      <c r="E243" s="288">
        <v>0</v>
      </c>
      <c r="F243" s="291">
        <v>-204289263765</v>
      </c>
      <c r="G243" s="286"/>
    </row>
    <row r="244" spans="1:7" x14ac:dyDescent="0.25">
      <c r="A244" s="287" t="s">
        <v>529</v>
      </c>
      <c r="B244" s="287" t="s">
        <v>530</v>
      </c>
      <c r="C244" s="291">
        <v>-7013250380</v>
      </c>
      <c r="D244" s="288">
        <v>0</v>
      </c>
      <c r="E244" s="288">
        <v>0</v>
      </c>
      <c r="F244" s="291">
        <v>-7013250380</v>
      </c>
      <c r="G244" s="286"/>
    </row>
    <row r="245" spans="1:7" x14ac:dyDescent="0.25">
      <c r="A245" s="287" t="s">
        <v>531</v>
      </c>
      <c r="B245" s="287" t="s">
        <v>530</v>
      </c>
      <c r="C245" s="291">
        <v>-7013250380</v>
      </c>
      <c r="D245" s="288">
        <v>0</v>
      </c>
      <c r="E245" s="288">
        <v>0</v>
      </c>
      <c r="F245" s="291">
        <v>-7013250380</v>
      </c>
      <c r="G245" s="286"/>
    </row>
    <row r="246" spans="1:7" x14ac:dyDescent="0.25">
      <c r="A246" s="287" t="s">
        <v>532</v>
      </c>
      <c r="B246" s="287" t="s">
        <v>533</v>
      </c>
      <c r="C246" s="291">
        <v>-7013250380</v>
      </c>
      <c r="D246" s="288">
        <v>0</v>
      </c>
      <c r="E246" s="288">
        <v>0</v>
      </c>
      <c r="F246" s="291">
        <v>-7013250380</v>
      </c>
      <c r="G246" s="288" t="s">
        <v>97</v>
      </c>
    </row>
    <row r="247" spans="1:7" x14ac:dyDescent="0.25">
      <c r="A247" s="287" t="s">
        <v>534</v>
      </c>
      <c r="B247" s="287" t="s">
        <v>535</v>
      </c>
      <c r="C247" s="291">
        <v>-197276013385</v>
      </c>
      <c r="D247" s="288">
        <v>0</v>
      </c>
      <c r="E247" s="288">
        <v>0</v>
      </c>
      <c r="F247" s="291">
        <v>-197276013385</v>
      </c>
      <c r="G247" s="286"/>
    </row>
    <row r="248" spans="1:7" x14ac:dyDescent="0.25">
      <c r="A248" s="287" t="s">
        <v>536</v>
      </c>
      <c r="B248" s="287" t="s">
        <v>537</v>
      </c>
      <c r="C248" s="291">
        <v>-199814519798</v>
      </c>
      <c r="D248" s="288">
        <v>0</v>
      </c>
      <c r="E248" s="288">
        <v>0</v>
      </c>
      <c r="F248" s="291">
        <v>-199814519798</v>
      </c>
      <c r="G248" s="286"/>
    </row>
    <row r="249" spans="1:7" x14ac:dyDescent="0.25">
      <c r="A249" s="287" t="s">
        <v>538</v>
      </c>
      <c r="B249" s="287" t="s">
        <v>539</v>
      </c>
      <c r="C249" s="291">
        <v>-199706760790</v>
      </c>
      <c r="D249" s="288">
        <v>0</v>
      </c>
      <c r="E249" s="288">
        <v>0</v>
      </c>
      <c r="F249" s="291">
        <v>-199706760790</v>
      </c>
      <c r="G249" s="288" t="s">
        <v>97</v>
      </c>
    </row>
    <row r="250" spans="1:7" x14ac:dyDescent="0.25">
      <c r="A250" s="287" t="s">
        <v>862</v>
      </c>
      <c r="B250" s="287" t="s">
        <v>863</v>
      </c>
      <c r="C250" s="291">
        <v>-107759008</v>
      </c>
      <c r="D250" s="288">
        <v>0</v>
      </c>
      <c r="E250" s="288">
        <v>0</v>
      </c>
      <c r="F250" s="291">
        <v>-107759008</v>
      </c>
      <c r="G250" s="288" t="s">
        <v>97</v>
      </c>
    </row>
    <row r="251" spans="1:7" x14ac:dyDescent="0.25">
      <c r="A251" s="287" t="s">
        <v>540</v>
      </c>
      <c r="B251" s="287" t="s">
        <v>541</v>
      </c>
      <c r="C251" s="291">
        <v>2538506413</v>
      </c>
      <c r="D251" s="288">
        <v>0</v>
      </c>
      <c r="E251" s="288">
        <v>0</v>
      </c>
      <c r="F251" s="291">
        <v>2538506413</v>
      </c>
      <c r="G251" s="286"/>
    </row>
    <row r="252" spans="1:7" x14ac:dyDescent="0.25">
      <c r="A252" s="287" t="s">
        <v>542</v>
      </c>
      <c r="B252" s="287" t="s">
        <v>543</v>
      </c>
      <c r="C252" s="291">
        <v>2873860937</v>
      </c>
      <c r="D252" s="288">
        <v>0</v>
      </c>
      <c r="E252" s="288">
        <v>0</v>
      </c>
      <c r="F252" s="291">
        <v>2873860937</v>
      </c>
      <c r="G252" s="288" t="s">
        <v>97</v>
      </c>
    </row>
    <row r="253" spans="1:7" x14ac:dyDescent="0.25">
      <c r="A253" s="287" t="s">
        <v>819</v>
      </c>
      <c r="B253" s="287" t="s">
        <v>820</v>
      </c>
      <c r="C253" s="291">
        <v>-314696121</v>
      </c>
      <c r="D253" s="288">
        <v>0</v>
      </c>
      <c r="E253" s="288">
        <v>0</v>
      </c>
      <c r="F253" s="291">
        <v>-314696121</v>
      </c>
      <c r="G253" s="288" t="s">
        <v>97</v>
      </c>
    </row>
    <row r="254" spans="1:7" x14ac:dyDescent="0.25">
      <c r="A254" s="287" t="s">
        <v>821</v>
      </c>
      <c r="B254" s="287" t="s">
        <v>822</v>
      </c>
      <c r="C254" s="291">
        <v>-20658403</v>
      </c>
      <c r="D254" s="288">
        <v>0</v>
      </c>
      <c r="E254" s="288">
        <v>0</v>
      </c>
      <c r="F254" s="291">
        <v>-20658403</v>
      </c>
      <c r="G254" s="288" t="s">
        <v>97</v>
      </c>
    </row>
    <row r="255" spans="1:7" x14ac:dyDescent="0.25">
      <c r="A255" s="287" t="s">
        <v>544</v>
      </c>
      <c r="B255" s="287" t="s">
        <v>545</v>
      </c>
      <c r="C255" s="291">
        <v>-5979728811</v>
      </c>
      <c r="D255" s="288">
        <v>0</v>
      </c>
      <c r="E255" s="291">
        <v>1740470526</v>
      </c>
      <c r="F255" s="291">
        <v>-7720199337</v>
      </c>
      <c r="G255" s="286"/>
    </row>
    <row r="256" spans="1:7" x14ac:dyDescent="0.25">
      <c r="A256" s="287" t="s">
        <v>546</v>
      </c>
      <c r="B256" s="287" t="s">
        <v>547</v>
      </c>
      <c r="C256" s="291">
        <v>-5912263884</v>
      </c>
      <c r="D256" s="288">
        <v>0</v>
      </c>
      <c r="E256" s="291">
        <v>1737040658</v>
      </c>
      <c r="F256" s="291">
        <v>-7649304542</v>
      </c>
      <c r="G256" s="286"/>
    </row>
    <row r="257" spans="1:7" x14ac:dyDescent="0.25">
      <c r="A257" s="287" t="s">
        <v>548</v>
      </c>
      <c r="B257" s="287" t="s">
        <v>549</v>
      </c>
      <c r="C257" s="291">
        <v>-5912263884</v>
      </c>
      <c r="D257" s="288">
        <v>0</v>
      </c>
      <c r="E257" s="291">
        <v>1737040658</v>
      </c>
      <c r="F257" s="291">
        <v>-7649304542</v>
      </c>
      <c r="G257" s="286"/>
    </row>
    <row r="258" spans="1:7" x14ac:dyDescent="0.25">
      <c r="A258" s="287" t="s">
        <v>550</v>
      </c>
      <c r="B258" s="287" t="s">
        <v>551</v>
      </c>
      <c r="C258" s="291">
        <v>-2143264777</v>
      </c>
      <c r="D258" s="288">
        <v>0</v>
      </c>
      <c r="E258" s="291">
        <v>594277889</v>
      </c>
      <c r="F258" s="291">
        <v>-2737542666</v>
      </c>
      <c r="G258" s="286"/>
    </row>
    <row r="259" spans="1:7" x14ac:dyDescent="0.25">
      <c r="A259" s="287" t="s">
        <v>552</v>
      </c>
      <c r="B259" s="287" t="s">
        <v>553</v>
      </c>
      <c r="C259" s="291">
        <v>-2143264777</v>
      </c>
      <c r="D259" s="288">
        <v>0</v>
      </c>
      <c r="E259" s="291">
        <v>594277889</v>
      </c>
      <c r="F259" s="291">
        <v>-2737542666</v>
      </c>
      <c r="G259" s="288" t="s">
        <v>97</v>
      </c>
    </row>
    <row r="260" spans="1:7" x14ac:dyDescent="0.25">
      <c r="A260" s="287" t="s">
        <v>554</v>
      </c>
      <c r="B260" s="287" t="s">
        <v>555</v>
      </c>
      <c r="C260" s="291">
        <v>-3768999107</v>
      </c>
      <c r="D260" s="288">
        <v>0</v>
      </c>
      <c r="E260" s="291">
        <v>1142762769</v>
      </c>
      <c r="F260" s="291">
        <v>-4911761876</v>
      </c>
      <c r="G260" s="286"/>
    </row>
    <row r="261" spans="1:7" x14ac:dyDescent="0.25">
      <c r="A261" s="287" t="s">
        <v>556</v>
      </c>
      <c r="B261" s="287" t="s">
        <v>557</v>
      </c>
      <c r="C261" s="291">
        <v>-3768999107</v>
      </c>
      <c r="D261" s="288">
        <v>0</v>
      </c>
      <c r="E261" s="291">
        <v>1142762769</v>
      </c>
      <c r="F261" s="291">
        <v>-4911761876</v>
      </c>
      <c r="G261" s="288" t="s">
        <v>97</v>
      </c>
    </row>
    <row r="262" spans="1:7" x14ac:dyDescent="0.25">
      <c r="A262" s="287" t="s">
        <v>558</v>
      </c>
      <c r="B262" s="287" t="s">
        <v>559</v>
      </c>
      <c r="C262" s="291">
        <v>-67464927</v>
      </c>
      <c r="D262" s="288">
        <v>0</v>
      </c>
      <c r="E262" s="291">
        <v>3429868</v>
      </c>
      <c r="F262" s="291">
        <v>-70894795</v>
      </c>
      <c r="G262" s="286"/>
    </row>
    <row r="263" spans="1:7" x14ac:dyDescent="0.25">
      <c r="A263" s="287" t="s">
        <v>560</v>
      </c>
      <c r="B263" s="287" t="s">
        <v>561</v>
      </c>
      <c r="C263" s="291">
        <v>-339567</v>
      </c>
      <c r="D263" s="288">
        <v>0</v>
      </c>
      <c r="E263" s="291">
        <v>49362</v>
      </c>
      <c r="F263" s="291">
        <v>-388929</v>
      </c>
      <c r="G263" s="286"/>
    </row>
    <row r="264" spans="1:7" x14ac:dyDescent="0.25">
      <c r="A264" s="287" t="s">
        <v>562</v>
      </c>
      <c r="B264" s="287" t="s">
        <v>563</v>
      </c>
      <c r="C264" s="291">
        <v>-339567</v>
      </c>
      <c r="D264" s="288">
        <v>0</v>
      </c>
      <c r="E264" s="291">
        <v>49362</v>
      </c>
      <c r="F264" s="291">
        <v>-388929</v>
      </c>
      <c r="G264" s="286"/>
    </row>
    <row r="265" spans="1:7" x14ac:dyDescent="0.25">
      <c r="A265" s="287" t="s">
        <v>564</v>
      </c>
      <c r="B265" s="287" t="s">
        <v>565</v>
      </c>
      <c r="C265" s="291">
        <v>-339567</v>
      </c>
      <c r="D265" s="288">
        <v>0</v>
      </c>
      <c r="E265" s="291">
        <v>49362</v>
      </c>
      <c r="F265" s="291">
        <v>-388929</v>
      </c>
      <c r="G265" s="288" t="s">
        <v>97</v>
      </c>
    </row>
    <row r="266" spans="1:7" x14ac:dyDescent="0.25">
      <c r="A266" s="287" t="s">
        <v>566</v>
      </c>
      <c r="B266" s="287" t="s">
        <v>567</v>
      </c>
      <c r="C266" s="291">
        <v>-67125360</v>
      </c>
      <c r="D266" s="288">
        <v>0</v>
      </c>
      <c r="E266" s="291">
        <v>3380506</v>
      </c>
      <c r="F266" s="291">
        <v>-70505866</v>
      </c>
      <c r="G266" s="286"/>
    </row>
    <row r="267" spans="1:7" x14ac:dyDescent="0.25">
      <c r="A267" s="287" t="s">
        <v>568</v>
      </c>
      <c r="B267" s="287" t="s">
        <v>569</v>
      </c>
      <c r="C267" s="291">
        <v>-18713333</v>
      </c>
      <c r="D267" s="288">
        <v>0</v>
      </c>
      <c r="E267" s="291">
        <v>3380000</v>
      </c>
      <c r="F267" s="291">
        <v>-22093333</v>
      </c>
      <c r="G267" s="286"/>
    </row>
    <row r="268" spans="1:7" x14ac:dyDescent="0.25">
      <c r="A268" s="287" t="s">
        <v>570</v>
      </c>
      <c r="B268" s="287" t="s">
        <v>571</v>
      </c>
      <c r="C268" s="291">
        <v>-18713333</v>
      </c>
      <c r="D268" s="288">
        <v>0</v>
      </c>
      <c r="E268" s="291">
        <v>3380000</v>
      </c>
      <c r="F268" s="291">
        <v>-22093333</v>
      </c>
      <c r="G268" s="288" t="s">
        <v>97</v>
      </c>
    </row>
    <row r="269" spans="1:7" x14ac:dyDescent="0.25">
      <c r="A269" s="287" t="s">
        <v>572</v>
      </c>
      <c r="B269" s="287" t="s">
        <v>573</v>
      </c>
      <c r="C269" s="291">
        <v>-14299347</v>
      </c>
      <c r="D269" s="288">
        <v>0</v>
      </c>
      <c r="E269" s="288">
        <v>0</v>
      </c>
      <c r="F269" s="291">
        <v>-14299347</v>
      </c>
      <c r="G269" s="286"/>
    </row>
    <row r="270" spans="1:7" x14ac:dyDescent="0.25">
      <c r="A270" s="287" t="s">
        <v>574</v>
      </c>
      <c r="B270" s="287" t="s">
        <v>575</v>
      </c>
      <c r="C270" s="291">
        <v>-14299347</v>
      </c>
      <c r="D270" s="288">
        <v>0</v>
      </c>
      <c r="E270" s="288">
        <v>0</v>
      </c>
      <c r="F270" s="291">
        <v>-14299347</v>
      </c>
      <c r="G270" s="288" t="s">
        <v>97</v>
      </c>
    </row>
    <row r="271" spans="1:7" x14ac:dyDescent="0.25">
      <c r="A271" s="287" t="s">
        <v>576</v>
      </c>
      <c r="B271" s="287" t="s">
        <v>577</v>
      </c>
      <c r="C271" s="291">
        <v>-1992978</v>
      </c>
      <c r="D271" s="288">
        <v>0</v>
      </c>
      <c r="E271" s="288">
        <v>0</v>
      </c>
      <c r="F271" s="291">
        <v>-1992978</v>
      </c>
      <c r="G271" s="286"/>
    </row>
    <row r="272" spans="1:7" x14ac:dyDescent="0.25">
      <c r="A272" s="287" t="s">
        <v>578</v>
      </c>
      <c r="B272" s="287" t="s">
        <v>579</v>
      </c>
      <c r="C272" s="291">
        <v>-1992978</v>
      </c>
      <c r="D272" s="288">
        <v>0</v>
      </c>
      <c r="E272" s="288">
        <v>0</v>
      </c>
      <c r="F272" s="291">
        <v>-1992978</v>
      </c>
      <c r="G272" s="288" t="s">
        <v>97</v>
      </c>
    </row>
    <row r="273" spans="1:7" x14ac:dyDescent="0.25">
      <c r="A273" s="287" t="s">
        <v>580</v>
      </c>
      <c r="B273" s="287" t="s">
        <v>581</v>
      </c>
      <c r="C273" s="291">
        <v>-32119702</v>
      </c>
      <c r="D273" s="288">
        <v>0</v>
      </c>
      <c r="E273" s="288">
        <v>506</v>
      </c>
      <c r="F273" s="291">
        <v>-32120208</v>
      </c>
      <c r="G273" s="286"/>
    </row>
    <row r="274" spans="1:7" x14ac:dyDescent="0.25">
      <c r="A274" s="287" t="s">
        <v>582</v>
      </c>
      <c r="B274" s="287" t="s">
        <v>583</v>
      </c>
      <c r="C274" s="291">
        <v>-32119702</v>
      </c>
      <c r="D274" s="288">
        <v>0</v>
      </c>
      <c r="E274" s="288">
        <v>506</v>
      </c>
      <c r="F274" s="291">
        <v>-32120208</v>
      </c>
      <c r="G274" s="288" t="s">
        <v>97</v>
      </c>
    </row>
    <row r="275" spans="1:7" x14ac:dyDescent="0.25">
      <c r="A275" s="287" t="s">
        <v>584</v>
      </c>
      <c r="B275" s="287" t="s">
        <v>585</v>
      </c>
      <c r="C275" s="291">
        <v>6066490123</v>
      </c>
      <c r="D275" s="291">
        <v>1653199243</v>
      </c>
      <c r="E275" s="291">
        <v>100697414</v>
      </c>
      <c r="F275" s="291">
        <v>7618991952</v>
      </c>
      <c r="G275" s="286"/>
    </row>
    <row r="276" spans="1:7" x14ac:dyDescent="0.25">
      <c r="A276" s="287" t="s">
        <v>586</v>
      </c>
      <c r="B276" s="287" t="s">
        <v>587</v>
      </c>
      <c r="C276" s="291">
        <v>2354114612</v>
      </c>
      <c r="D276" s="291">
        <v>439440246</v>
      </c>
      <c r="E276" s="291">
        <v>100697414</v>
      </c>
      <c r="F276" s="291">
        <v>2692857444</v>
      </c>
      <c r="G276" s="286"/>
    </row>
    <row r="277" spans="1:7" x14ac:dyDescent="0.25">
      <c r="A277" s="287" t="s">
        <v>588</v>
      </c>
      <c r="B277" s="287" t="s">
        <v>589</v>
      </c>
      <c r="C277" s="291">
        <v>976851740</v>
      </c>
      <c r="D277" s="291">
        <v>189770344</v>
      </c>
      <c r="E277" s="288">
        <v>0</v>
      </c>
      <c r="F277" s="291">
        <v>1166622084</v>
      </c>
      <c r="G277" s="286"/>
    </row>
    <row r="278" spans="1:7" x14ac:dyDescent="0.25">
      <c r="A278" s="287" t="s">
        <v>590</v>
      </c>
      <c r="B278" s="287" t="s">
        <v>591</v>
      </c>
      <c r="C278" s="291">
        <v>612065666</v>
      </c>
      <c r="D278" s="291">
        <v>121016516</v>
      </c>
      <c r="E278" s="288">
        <v>0</v>
      </c>
      <c r="F278" s="291">
        <v>733082182</v>
      </c>
      <c r="G278" s="286"/>
    </row>
    <row r="279" spans="1:7" x14ac:dyDescent="0.25">
      <c r="A279" s="287" t="s">
        <v>592</v>
      </c>
      <c r="B279" s="287" t="s">
        <v>593</v>
      </c>
      <c r="C279" s="291">
        <v>612065666</v>
      </c>
      <c r="D279" s="291">
        <v>121016516</v>
      </c>
      <c r="E279" s="288">
        <v>0</v>
      </c>
      <c r="F279" s="291">
        <v>733082182</v>
      </c>
      <c r="G279" s="288" t="s">
        <v>97</v>
      </c>
    </row>
    <row r="280" spans="1:7" x14ac:dyDescent="0.25">
      <c r="A280" s="287" t="s">
        <v>594</v>
      </c>
      <c r="B280" s="287" t="s">
        <v>595</v>
      </c>
      <c r="C280" s="291">
        <v>2511884</v>
      </c>
      <c r="D280" s="291">
        <v>66800</v>
      </c>
      <c r="E280" s="288">
        <v>0</v>
      </c>
      <c r="F280" s="291">
        <v>2578684</v>
      </c>
      <c r="G280" s="286"/>
    </row>
    <row r="281" spans="1:7" x14ac:dyDescent="0.25">
      <c r="A281" s="287" t="s">
        <v>596</v>
      </c>
      <c r="B281" s="287" t="s">
        <v>597</v>
      </c>
      <c r="C281" s="291">
        <v>2511884</v>
      </c>
      <c r="D281" s="291">
        <v>66800</v>
      </c>
      <c r="E281" s="288">
        <v>0</v>
      </c>
      <c r="F281" s="291">
        <v>2578684</v>
      </c>
      <c r="G281" s="288" t="s">
        <v>97</v>
      </c>
    </row>
    <row r="282" spans="1:7" x14ac:dyDescent="0.25">
      <c r="A282" s="287" t="s">
        <v>598</v>
      </c>
      <c r="B282" s="287" t="s">
        <v>599</v>
      </c>
      <c r="C282" s="291">
        <v>85346166</v>
      </c>
      <c r="D282" s="291">
        <v>17543000</v>
      </c>
      <c r="E282" s="288">
        <v>0</v>
      </c>
      <c r="F282" s="291">
        <v>102889166</v>
      </c>
      <c r="G282" s="286"/>
    </row>
    <row r="283" spans="1:7" x14ac:dyDescent="0.25">
      <c r="A283" s="287" t="s">
        <v>600</v>
      </c>
      <c r="B283" s="287" t="s">
        <v>601</v>
      </c>
      <c r="C283" s="291">
        <v>85346166</v>
      </c>
      <c r="D283" s="291">
        <v>17543000</v>
      </c>
      <c r="E283" s="288">
        <v>0</v>
      </c>
      <c r="F283" s="291">
        <v>102889166</v>
      </c>
      <c r="G283" s="288" t="s">
        <v>97</v>
      </c>
    </row>
    <row r="284" spans="1:7" x14ac:dyDescent="0.25">
      <c r="A284" s="287" t="s">
        <v>602</v>
      </c>
      <c r="B284" s="287" t="s">
        <v>603</v>
      </c>
      <c r="C284" s="291">
        <v>211052772</v>
      </c>
      <c r="D284" s="291">
        <v>41925781</v>
      </c>
      <c r="E284" s="288">
        <v>0</v>
      </c>
      <c r="F284" s="291">
        <v>252978553</v>
      </c>
      <c r="G284" s="286"/>
    </row>
    <row r="285" spans="1:7" x14ac:dyDescent="0.25">
      <c r="A285" s="287" t="s">
        <v>604</v>
      </c>
      <c r="B285" s="287" t="s">
        <v>605</v>
      </c>
      <c r="C285" s="291">
        <v>211052772</v>
      </c>
      <c r="D285" s="291">
        <v>41925781</v>
      </c>
      <c r="E285" s="288">
        <v>0</v>
      </c>
      <c r="F285" s="291">
        <v>252978553</v>
      </c>
      <c r="G285" s="288" t="s">
        <v>97</v>
      </c>
    </row>
    <row r="286" spans="1:7" x14ac:dyDescent="0.25">
      <c r="A286" s="287" t="s">
        <v>606</v>
      </c>
      <c r="B286" s="287" t="s">
        <v>483</v>
      </c>
      <c r="C286" s="291">
        <v>64005592</v>
      </c>
      <c r="D286" s="291">
        <v>8933365</v>
      </c>
      <c r="E286" s="288">
        <v>0</v>
      </c>
      <c r="F286" s="291">
        <v>72938957</v>
      </c>
      <c r="G286" s="286"/>
    </row>
    <row r="287" spans="1:7" x14ac:dyDescent="0.25">
      <c r="A287" s="287" t="s">
        <v>607</v>
      </c>
      <c r="B287" s="287" t="s">
        <v>608</v>
      </c>
      <c r="C287" s="291">
        <v>64005592</v>
      </c>
      <c r="D287" s="291">
        <v>8933365</v>
      </c>
      <c r="E287" s="288">
        <v>0</v>
      </c>
      <c r="F287" s="291">
        <v>72938957</v>
      </c>
      <c r="G287" s="288" t="s">
        <v>97</v>
      </c>
    </row>
    <row r="288" spans="1:7" x14ac:dyDescent="0.25">
      <c r="A288" s="287" t="s">
        <v>611</v>
      </c>
      <c r="B288" s="287" t="s">
        <v>612</v>
      </c>
      <c r="C288" s="291">
        <v>1171720</v>
      </c>
      <c r="D288" s="291">
        <v>175758</v>
      </c>
      <c r="E288" s="288">
        <v>0</v>
      </c>
      <c r="F288" s="291">
        <v>1347478</v>
      </c>
      <c r="G288" s="286"/>
    </row>
    <row r="289" spans="1:7" x14ac:dyDescent="0.25">
      <c r="A289" s="287" t="s">
        <v>613</v>
      </c>
      <c r="B289" s="287" t="s">
        <v>614</v>
      </c>
      <c r="C289" s="291">
        <v>1171720</v>
      </c>
      <c r="D289" s="291">
        <v>175758</v>
      </c>
      <c r="E289" s="288">
        <v>0</v>
      </c>
      <c r="F289" s="291">
        <v>1347478</v>
      </c>
      <c r="G289" s="288" t="s">
        <v>97</v>
      </c>
    </row>
    <row r="290" spans="1:7" x14ac:dyDescent="0.25">
      <c r="A290" s="287" t="s">
        <v>615</v>
      </c>
      <c r="B290" s="287" t="s">
        <v>616</v>
      </c>
      <c r="C290" s="291">
        <v>697940</v>
      </c>
      <c r="D290" s="291">
        <v>109124</v>
      </c>
      <c r="E290" s="288">
        <v>0</v>
      </c>
      <c r="F290" s="291">
        <v>807064</v>
      </c>
      <c r="G290" s="286"/>
    </row>
    <row r="291" spans="1:7" x14ac:dyDescent="0.25">
      <c r="A291" s="287" t="s">
        <v>617</v>
      </c>
      <c r="B291" s="287" t="s">
        <v>618</v>
      </c>
      <c r="C291" s="291">
        <v>697940</v>
      </c>
      <c r="D291" s="291">
        <v>109124</v>
      </c>
      <c r="E291" s="288">
        <v>0</v>
      </c>
      <c r="F291" s="291">
        <v>807064</v>
      </c>
      <c r="G291" s="288" t="s">
        <v>97</v>
      </c>
    </row>
    <row r="292" spans="1:7" x14ac:dyDescent="0.25">
      <c r="A292" s="287" t="s">
        <v>948</v>
      </c>
      <c r="B292" s="287" t="s">
        <v>949</v>
      </c>
      <c r="C292" s="291">
        <v>678640</v>
      </c>
      <c r="D292" s="288">
        <v>0</v>
      </c>
      <c r="E292" s="288">
        <v>0</v>
      </c>
      <c r="F292" s="291">
        <v>678640</v>
      </c>
      <c r="G292" s="286"/>
    </row>
    <row r="293" spans="1:7" x14ac:dyDescent="0.25">
      <c r="A293" s="287" t="s">
        <v>950</v>
      </c>
      <c r="B293" s="287" t="s">
        <v>951</v>
      </c>
      <c r="C293" s="291">
        <v>678640</v>
      </c>
      <c r="D293" s="288">
        <v>0</v>
      </c>
      <c r="E293" s="288">
        <v>0</v>
      </c>
      <c r="F293" s="291">
        <v>678640</v>
      </c>
      <c r="G293" s="286"/>
    </row>
    <row r="294" spans="1:7" x14ac:dyDescent="0.25">
      <c r="A294" s="287" t="s">
        <v>952</v>
      </c>
      <c r="B294" s="287" t="s">
        <v>953</v>
      </c>
      <c r="C294" s="291">
        <v>678640</v>
      </c>
      <c r="D294" s="288">
        <v>0</v>
      </c>
      <c r="E294" s="288">
        <v>0</v>
      </c>
      <c r="F294" s="291">
        <v>678640</v>
      </c>
      <c r="G294" s="288" t="s">
        <v>97</v>
      </c>
    </row>
    <row r="295" spans="1:7" x14ac:dyDescent="0.25">
      <c r="A295" s="287" t="s">
        <v>619</v>
      </c>
      <c r="B295" s="287" t="s">
        <v>620</v>
      </c>
      <c r="C295" s="291">
        <v>248108900</v>
      </c>
      <c r="D295" s="291">
        <v>52156800</v>
      </c>
      <c r="E295" s="288">
        <v>0</v>
      </c>
      <c r="F295" s="291">
        <v>300265700</v>
      </c>
      <c r="G295" s="286"/>
    </row>
    <row r="296" spans="1:7" x14ac:dyDescent="0.25">
      <c r="A296" s="287" t="s">
        <v>621</v>
      </c>
      <c r="B296" s="287" t="s">
        <v>622</v>
      </c>
      <c r="C296" s="291">
        <v>41567700</v>
      </c>
      <c r="D296" s="291">
        <v>8470900</v>
      </c>
      <c r="E296" s="288">
        <v>0</v>
      </c>
      <c r="F296" s="291">
        <v>50038600</v>
      </c>
      <c r="G296" s="286"/>
    </row>
    <row r="297" spans="1:7" x14ac:dyDescent="0.25">
      <c r="A297" s="287" t="s">
        <v>623</v>
      </c>
      <c r="B297" s="287" t="s">
        <v>624</v>
      </c>
      <c r="C297" s="291">
        <v>41567700</v>
      </c>
      <c r="D297" s="291">
        <v>8470900</v>
      </c>
      <c r="E297" s="288">
        <v>0</v>
      </c>
      <c r="F297" s="291">
        <v>50038600</v>
      </c>
      <c r="G297" s="288" t="s">
        <v>97</v>
      </c>
    </row>
    <row r="298" spans="1:7" x14ac:dyDescent="0.25">
      <c r="A298" s="287" t="s">
        <v>625</v>
      </c>
      <c r="B298" s="287" t="s">
        <v>626</v>
      </c>
      <c r="C298" s="291">
        <v>81545400</v>
      </c>
      <c r="D298" s="291">
        <v>17242700</v>
      </c>
      <c r="E298" s="288">
        <v>0</v>
      </c>
      <c r="F298" s="291">
        <v>98788100</v>
      </c>
      <c r="G298" s="286"/>
    </row>
    <row r="299" spans="1:7" x14ac:dyDescent="0.25">
      <c r="A299" s="287" t="s">
        <v>627</v>
      </c>
      <c r="B299" s="287" t="s">
        <v>628</v>
      </c>
      <c r="C299" s="291">
        <v>81545400</v>
      </c>
      <c r="D299" s="291">
        <v>17242700</v>
      </c>
      <c r="E299" s="288">
        <v>0</v>
      </c>
      <c r="F299" s="291">
        <v>98788100</v>
      </c>
      <c r="G299" s="288" t="s">
        <v>97</v>
      </c>
    </row>
    <row r="300" spans="1:7" x14ac:dyDescent="0.25">
      <c r="A300" s="287" t="s">
        <v>629</v>
      </c>
      <c r="B300" s="287" t="s">
        <v>630</v>
      </c>
      <c r="C300" s="291">
        <v>10692800</v>
      </c>
      <c r="D300" s="291">
        <v>2268200</v>
      </c>
      <c r="E300" s="288">
        <v>0</v>
      </c>
      <c r="F300" s="291">
        <v>12961000</v>
      </c>
      <c r="G300" s="286"/>
    </row>
    <row r="301" spans="1:7" x14ac:dyDescent="0.25">
      <c r="A301" s="287" t="s">
        <v>631</v>
      </c>
      <c r="B301" s="287" t="s">
        <v>632</v>
      </c>
      <c r="C301" s="291">
        <v>10692800</v>
      </c>
      <c r="D301" s="291">
        <v>2268200</v>
      </c>
      <c r="E301" s="288">
        <v>0</v>
      </c>
      <c r="F301" s="291">
        <v>12961000</v>
      </c>
      <c r="G301" s="288" t="s">
        <v>97</v>
      </c>
    </row>
    <row r="302" spans="1:7" x14ac:dyDescent="0.25">
      <c r="A302" s="287" t="s">
        <v>633</v>
      </c>
      <c r="B302" s="287" t="s">
        <v>634</v>
      </c>
      <c r="C302" s="291">
        <v>61082800</v>
      </c>
      <c r="D302" s="291">
        <v>15766500</v>
      </c>
      <c r="E302" s="288">
        <v>0</v>
      </c>
      <c r="F302" s="291">
        <v>76849300</v>
      </c>
      <c r="G302" s="286"/>
    </row>
    <row r="303" spans="1:7" x14ac:dyDescent="0.25">
      <c r="A303" s="287" t="s">
        <v>635</v>
      </c>
      <c r="B303" s="287" t="s">
        <v>636</v>
      </c>
      <c r="C303" s="291">
        <v>61082800</v>
      </c>
      <c r="D303" s="291">
        <v>15766500</v>
      </c>
      <c r="E303" s="288">
        <v>0</v>
      </c>
      <c r="F303" s="291">
        <v>76849300</v>
      </c>
      <c r="G303" s="288" t="s">
        <v>97</v>
      </c>
    </row>
    <row r="304" spans="1:7" x14ac:dyDescent="0.25">
      <c r="A304" s="287" t="s">
        <v>637</v>
      </c>
      <c r="B304" s="287" t="s">
        <v>638</v>
      </c>
      <c r="C304" s="291">
        <v>53220200</v>
      </c>
      <c r="D304" s="291">
        <v>8408500</v>
      </c>
      <c r="E304" s="288">
        <v>0</v>
      </c>
      <c r="F304" s="291">
        <v>61628700</v>
      </c>
      <c r="G304" s="286"/>
    </row>
    <row r="305" spans="1:7" x14ac:dyDescent="0.25">
      <c r="A305" s="287" t="s">
        <v>639</v>
      </c>
      <c r="B305" s="287" t="s">
        <v>640</v>
      </c>
      <c r="C305" s="291">
        <v>53220200</v>
      </c>
      <c r="D305" s="291">
        <v>8408500</v>
      </c>
      <c r="E305" s="288">
        <v>0</v>
      </c>
      <c r="F305" s="291">
        <v>61628700</v>
      </c>
      <c r="G305" s="288" t="s">
        <v>97</v>
      </c>
    </row>
    <row r="306" spans="1:7" x14ac:dyDescent="0.25">
      <c r="A306" s="287" t="s">
        <v>641</v>
      </c>
      <c r="B306" s="287" t="s">
        <v>642</v>
      </c>
      <c r="C306" s="291">
        <v>51966500</v>
      </c>
      <c r="D306" s="291">
        <v>10589600</v>
      </c>
      <c r="E306" s="288">
        <v>0</v>
      </c>
      <c r="F306" s="291">
        <v>62556100</v>
      </c>
      <c r="G306" s="286"/>
    </row>
    <row r="307" spans="1:7" x14ac:dyDescent="0.25">
      <c r="A307" s="287" t="s">
        <v>643</v>
      </c>
      <c r="B307" s="287" t="s">
        <v>644</v>
      </c>
      <c r="C307" s="291">
        <v>31178200</v>
      </c>
      <c r="D307" s="291">
        <v>6353400</v>
      </c>
      <c r="E307" s="288">
        <v>0</v>
      </c>
      <c r="F307" s="291">
        <v>37531600</v>
      </c>
      <c r="G307" s="286"/>
    </row>
    <row r="308" spans="1:7" x14ac:dyDescent="0.25">
      <c r="A308" s="287" t="s">
        <v>645</v>
      </c>
      <c r="B308" s="287" t="s">
        <v>443</v>
      </c>
      <c r="C308" s="291">
        <v>31178200</v>
      </c>
      <c r="D308" s="291">
        <v>6353400</v>
      </c>
      <c r="E308" s="288">
        <v>0</v>
      </c>
      <c r="F308" s="291">
        <v>37531600</v>
      </c>
      <c r="G308" s="288" t="s">
        <v>97</v>
      </c>
    </row>
    <row r="309" spans="1:7" x14ac:dyDescent="0.25">
      <c r="A309" s="287" t="s">
        <v>646</v>
      </c>
      <c r="B309" s="287" t="s">
        <v>647</v>
      </c>
      <c r="C309" s="291">
        <v>20788300</v>
      </c>
      <c r="D309" s="291">
        <v>4236200</v>
      </c>
      <c r="E309" s="288">
        <v>0</v>
      </c>
      <c r="F309" s="291">
        <v>25024500</v>
      </c>
      <c r="G309" s="286"/>
    </row>
    <row r="310" spans="1:7" x14ac:dyDescent="0.25">
      <c r="A310" s="287" t="s">
        <v>648</v>
      </c>
      <c r="B310" s="287" t="s">
        <v>445</v>
      </c>
      <c r="C310" s="291">
        <v>20788300</v>
      </c>
      <c r="D310" s="291">
        <v>4236200</v>
      </c>
      <c r="E310" s="288">
        <v>0</v>
      </c>
      <c r="F310" s="291">
        <v>25024500</v>
      </c>
      <c r="G310" s="288" t="s">
        <v>97</v>
      </c>
    </row>
    <row r="311" spans="1:7" x14ac:dyDescent="0.25">
      <c r="A311" s="287" t="s">
        <v>649</v>
      </c>
      <c r="B311" s="287" t="s">
        <v>650</v>
      </c>
      <c r="C311" s="291">
        <v>633195728</v>
      </c>
      <c r="D311" s="291">
        <v>103109097</v>
      </c>
      <c r="E311" s="291">
        <v>100697414</v>
      </c>
      <c r="F311" s="291">
        <v>635607411</v>
      </c>
      <c r="G311" s="286"/>
    </row>
    <row r="312" spans="1:7" x14ac:dyDescent="0.25">
      <c r="A312" s="287" t="s">
        <v>651</v>
      </c>
      <c r="B312" s="287" t="s">
        <v>467</v>
      </c>
      <c r="C312" s="291">
        <v>62269645</v>
      </c>
      <c r="D312" s="291">
        <v>11603102</v>
      </c>
      <c r="E312" s="288">
        <v>0</v>
      </c>
      <c r="F312" s="291">
        <v>73872747</v>
      </c>
      <c r="G312" s="286"/>
    </row>
    <row r="313" spans="1:7" x14ac:dyDescent="0.25">
      <c r="A313" s="287" t="s">
        <v>652</v>
      </c>
      <c r="B313" s="287" t="s">
        <v>469</v>
      </c>
      <c r="C313" s="291">
        <v>62269645</v>
      </c>
      <c r="D313" s="291">
        <v>11603102</v>
      </c>
      <c r="E313" s="288">
        <v>0</v>
      </c>
      <c r="F313" s="291">
        <v>73872747</v>
      </c>
      <c r="G313" s="288" t="s">
        <v>97</v>
      </c>
    </row>
    <row r="314" spans="1:7" x14ac:dyDescent="0.25">
      <c r="A314" s="287" t="s">
        <v>653</v>
      </c>
      <c r="B314" s="287" t="s">
        <v>459</v>
      </c>
      <c r="C314" s="291">
        <v>83502306</v>
      </c>
      <c r="D314" s="291">
        <v>17182188</v>
      </c>
      <c r="E314" s="288">
        <v>0</v>
      </c>
      <c r="F314" s="291">
        <v>100684494</v>
      </c>
      <c r="G314" s="286"/>
    </row>
    <row r="315" spans="1:7" x14ac:dyDescent="0.25">
      <c r="A315" s="287" t="s">
        <v>654</v>
      </c>
      <c r="B315" s="287" t="s">
        <v>461</v>
      </c>
      <c r="C315" s="291">
        <v>83502306</v>
      </c>
      <c r="D315" s="291">
        <v>17182188</v>
      </c>
      <c r="E315" s="288">
        <v>0</v>
      </c>
      <c r="F315" s="291">
        <v>100684494</v>
      </c>
      <c r="G315" s="288" t="s">
        <v>97</v>
      </c>
    </row>
    <row r="316" spans="1:7" x14ac:dyDescent="0.25">
      <c r="A316" s="287" t="s">
        <v>655</v>
      </c>
      <c r="B316" s="287" t="s">
        <v>656</v>
      </c>
      <c r="C316" s="291">
        <v>9823386</v>
      </c>
      <c r="D316" s="291">
        <v>2061864</v>
      </c>
      <c r="E316" s="288">
        <v>0</v>
      </c>
      <c r="F316" s="291">
        <v>11885250</v>
      </c>
      <c r="G316" s="286"/>
    </row>
    <row r="317" spans="1:7" x14ac:dyDescent="0.25">
      <c r="A317" s="287" t="s">
        <v>657</v>
      </c>
      <c r="B317" s="287" t="s">
        <v>658</v>
      </c>
      <c r="C317" s="291">
        <v>9823386</v>
      </c>
      <c r="D317" s="291">
        <v>2061864</v>
      </c>
      <c r="E317" s="288">
        <v>0</v>
      </c>
      <c r="F317" s="291">
        <v>11885250</v>
      </c>
      <c r="G317" s="288" t="s">
        <v>97</v>
      </c>
    </row>
    <row r="318" spans="1:7" x14ac:dyDescent="0.25">
      <c r="A318" s="287" t="s">
        <v>659</v>
      </c>
      <c r="B318" s="287" t="s">
        <v>471</v>
      </c>
      <c r="C318" s="291">
        <v>50404542</v>
      </c>
      <c r="D318" s="291">
        <v>9202178</v>
      </c>
      <c r="E318" s="288">
        <v>0</v>
      </c>
      <c r="F318" s="291">
        <v>59606720</v>
      </c>
      <c r="G318" s="286"/>
    </row>
    <row r="319" spans="1:7" x14ac:dyDescent="0.25">
      <c r="A319" s="287" t="s">
        <v>660</v>
      </c>
      <c r="B319" s="287" t="s">
        <v>473</v>
      </c>
      <c r="C319" s="291">
        <v>50404542</v>
      </c>
      <c r="D319" s="291">
        <v>9202178</v>
      </c>
      <c r="E319" s="288">
        <v>0</v>
      </c>
      <c r="F319" s="291">
        <v>59606720</v>
      </c>
      <c r="G319" s="288" t="s">
        <v>97</v>
      </c>
    </row>
    <row r="320" spans="1:7" x14ac:dyDescent="0.25">
      <c r="A320" s="287" t="s">
        <v>661</v>
      </c>
      <c r="B320" s="287" t="s">
        <v>479</v>
      </c>
      <c r="C320" s="291">
        <v>96208879</v>
      </c>
      <c r="D320" s="291">
        <v>19326404</v>
      </c>
      <c r="E320" s="288">
        <v>0</v>
      </c>
      <c r="F320" s="291">
        <v>115535283</v>
      </c>
      <c r="G320" s="286"/>
    </row>
    <row r="321" spans="1:7" x14ac:dyDescent="0.25">
      <c r="A321" s="287" t="s">
        <v>662</v>
      </c>
      <c r="B321" s="287" t="s">
        <v>481</v>
      </c>
      <c r="C321" s="291">
        <v>96208879</v>
      </c>
      <c r="D321" s="291">
        <v>19326404</v>
      </c>
      <c r="E321" s="288">
        <v>0</v>
      </c>
      <c r="F321" s="291">
        <v>115535283</v>
      </c>
      <c r="G321" s="288" t="s">
        <v>97</v>
      </c>
    </row>
    <row r="322" spans="1:7" x14ac:dyDescent="0.25">
      <c r="A322" s="287" t="s">
        <v>663</v>
      </c>
      <c r="B322" s="287" t="s">
        <v>475</v>
      </c>
      <c r="C322" s="291">
        <v>320544843</v>
      </c>
      <c r="D322" s="291">
        <v>41499690</v>
      </c>
      <c r="E322" s="291">
        <v>100697414</v>
      </c>
      <c r="F322" s="291">
        <v>261347119</v>
      </c>
      <c r="G322" s="286"/>
    </row>
    <row r="323" spans="1:7" x14ac:dyDescent="0.25">
      <c r="A323" s="287" t="s">
        <v>664</v>
      </c>
      <c r="B323" s="287" t="s">
        <v>477</v>
      </c>
      <c r="C323" s="291">
        <v>320544843</v>
      </c>
      <c r="D323" s="291">
        <v>41499690</v>
      </c>
      <c r="E323" s="291">
        <v>100697414</v>
      </c>
      <c r="F323" s="291">
        <v>261347119</v>
      </c>
      <c r="G323" s="288" t="s">
        <v>97</v>
      </c>
    </row>
    <row r="324" spans="1:7" x14ac:dyDescent="0.25">
      <c r="A324" s="287" t="s">
        <v>665</v>
      </c>
      <c r="B324" s="287" t="s">
        <v>666</v>
      </c>
      <c r="C324" s="291">
        <v>6647495</v>
      </c>
      <c r="D324" s="291">
        <v>1598797</v>
      </c>
      <c r="E324" s="288">
        <v>0</v>
      </c>
      <c r="F324" s="291">
        <v>8246292</v>
      </c>
      <c r="G324" s="286"/>
    </row>
    <row r="325" spans="1:7" x14ac:dyDescent="0.25">
      <c r="A325" s="287" t="s">
        <v>667</v>
      </c>
      <c r="B325" s="287" t="s">
        <v>668</v>
      </c>
      <c r="C325" s="291">
        <v>6647495</v>
      </c>
      <c r="D325" s="291">
        <v>1598797</v>
      </c>
      <c r="E325" s="288">
        <v>0</v>
      </c>
      <c r="F325" s="291">
        <v>8246292</v>
      </c>
      <c r="G325" s="288" t="s">
        <v>97</v>
      </c>
    </row>
    <row r="326" spans="1:7" x14ac:dyDescent="0.25">
      <c r="A326" s="287" t="s">
        <v>669</v>
      </c>
      <c r="B326" s="287" t="s">
        <v>670</v>
      </c>
      <c r="C326" s="291">
        <v>3794632</v>
      </c>
      <c r="D326" s="291">
        <v>634874</v>
      </c>
      <c r="E326" s="288">
        <v>0</v>
      </c>
      <c r="F326" s="291">
        <v>4429506</v>
      </c>
      <c r="G326" s="286"/>
    </row>
    <row r="327" spans="1:7" x14ac:dyDescent="0.25">
      <c r="A327" s="287" t="s">
        <v>671</v>
      </c>
      <c r="B327" s="287" t="s">
        <v>672</v>
      </c>
      <c r="C327" s="291">
        <v>3794632</v>
      </c>
      <c r="D327" s="291">
        <v>634874</v>
      </c>
      <c r="E327" s="288">
        <v>0</v>
      </c>
      <c r="F327" s="291">
        <v>4429506</v>
      </c>
      <c r="G327" s="288" t="s">
        <v>97</v>
      </c>
    </row>
    <row r="328" spans="1:7" x14ac:dyDescent="0.25">
      <c r="A328" s="287" t="s">
        <v>886</v>
      </c>
      <c r="B328" s="287" t="s">
        <v>887</v>
      </c>
      <c r="C328" s="291">
        <v>29199111</v>
      </c>
      <c r="D328" s="291">
        <v>12169836</v>
      </c>
      <c r="E328" s="288">
        <v>0</v>
      </c>
      <c r="F328" s="291">
        <v>41368947</v>
      </c>
      <c r="G328" s="286"/>
    </row>
    <row r="329" spans="1:7" x14ac:dyDescent="0.25">
      <c r="A329" s="287" t="s">
        <v>936</v>
      </c>
      <c r="B329" s="287" t="s">
        <v>937</v>
      </c>
      <c r="C329" s="291">
        <v>26433780</v>
      </c>
      <c r="D329" s="291">
        <v>12169836</v>
      </c>
      <c r="E329" s="288">
        <v>0</v>
      </c>
      <c r="F329" s="291">
        <v>38603616</v>
      </c>
      <c r="G329" s="286"/>
    </row>
    <row r="330" spans="1:7" x14ac:dyDescent="0.25">
      <c r="A330" s="287" t="s">
        <v>938</v>
      </c>
      <c r="B330" s="287" t="s">
        <v>939</v>
      </c>
      <c r="C330" s="291">
        <v>26433780</v>
      </c>
      <c r="D330" s="291">
        <v>12169836</v>
      </c>
      <c r="E330" s="288">
        <v>0</v>
      </c>
      <c r="F330" s="291">
        <v>38603616</v>
      </c>
      <c r="G330" s="288" t="s">
        <v>97</v>
      </c>
    </row>
    <row r="331" spans="1:7" x14ac:dyDescent="0.25">
      <c r="A331" s="287" t="s">
        <v>888</v>
      </c>
      <c r="B331" s="287" t="s">
        <v>889</v>
      </c>
      <c r="C331" s="291">
        <v>2765331</v>
      </c>
      <c r="D331" s="288">
        <v>0</v>
      </c>
      <c r="E331" s="288">
        <v>0</v>
      </c>
      <c r="F331" s="291">
        <v>2765331</v>
      </c>
      <c r="G331" s="286"/>
    </row>
    <row r="332" spans="1:7" x14ac:dyDescent="0.25">
      <c r="A332" s="287" t="s">
        <v>890</v>
      </c>
      <c r="B332" s="287" t="s">
        <v>891</v>
      </c>
      <c r="C332" s="291">
        <v>2765331</v>
      </c>
      <c r="D332" s="288">
        <v>0</v>
      </c>
      <c r="E332" s="288">
        <v>0</v>
      </c>
      <c r="F332" s="291">
        <v>2765331</v>
      </c>
      <c r="G332" s="288" t="s">
        <v>97</v>
      </c>
    </row>
    <row r="333" spans="1:7" x14ac:dyDescent="0.25">
      <c r="A333" s="287" t="s">
        <v>673</v>
      </c>
      <c r="B333" s="287" t="s">
        <v>674</v>
      </c>
      <c r="C333" s="291">
        <v>414113993</v>
      </c>
      <c r="D333" s="291">
        <v>71644569</v>
      </c>
      <c r="E333" s="288">
        <v>0</v>
      </c>
      <c r="F333" s="291">
        <v>485758562</v>
      </c>
      <c r="G333" s="286"/>
    </row>
    <row r="334" spans="1:7" x14ac:dyDescent="0.25">
      <c r="A334" s="287" t="s">
        <v>892</v>
      </c>
      <c r="B334" s="287" t="s">
        <v>893</v>
      </c>
      <c r="C334" s="291">
        <v>55509660</v>
      </c>
      <c r="D334" s="291">
        <v>12754830</v>
      </c>
      <c r="E334" s="288">
        <v>0</v>
      </c>
      <c r="F334" s="291">
        <v>68264490</v>
      </c>
      <c r="G334" s="286"/>
    </row>
    <row r="335" spans="1:7" x14ac:dyDescent="0.25">
      <c r="A335" s="287" t="s">
        <v>894</v>
      </c>
      <c r="B335" s="287" t="s">
        <v>895</v>
      </c>
      <c r="C335" s="291">
        <v>55509660</v>
      </c>
      <c r="D335" s="291">
        <v>12754830</v>
      </c>
      <c r="E335" s="288">
        <v>0</v>
      </c>
      <c r="F335" s="291">
        <v>68264490</v>
      </c>
      <c r="G335" s="288" t="s">
        <v>97</v>
      </c>
    </row>
    <row r="336" spans="1:7" x14ac:dyDescent="0.25">
      <c r="A336" s="287" t="s">
        <v>675</v>
      </c>
      <c r="B336" s="287" t="s">
        <v>676</v>
      </c>
      <c r="C336" s="291">
        <v>11522610</v>
      </c>
      <c r="D336" s="291">
        <v>1036000</v>
      </c>
      <c r="E336" s="288">
        <v>0</v>
      </c>
      <c r="F336" s="291">
        <v>12558610</v>
      </c>
      <c r="G336" s="286"/>
    </row>
    <row r="337" spans="1:7" x14ac:dyDescent="0.25">
      <c r="A337" s="287" t="s">
        <v>896</v>
      </c>
      <c r="B337" s="287" t="s">
        <v>897</v>
      </c>
      <c r="C337" s="291">
        <v>10411582</v>
      </c>
      <c r="D337" s="291">
        <v>400000</v>
      </c>
      <c r="E337" s="288">
        <v>0</v>
      </c>
      <c r="F337" s="291">
        <v>10811582</v>
      </c>
      <c r="G337" s="288" t="s">
        <v>97</v>
      </c>
    </row>
    <row r="338" spans="1:7" x14ac:dyDescent="0.25">
      <c r="A338" s="287" t="s">
        <v>677</v>
      </c>
      <c r="B338" s="287" t="s">
        <v>678</v>
      </c>
      <c r="C338" s="291">
        <v>1111028</v>
      </c>
      <c r="D338" s="291">
        <v>636000</v>
      </c>
      <c r="E338" s="288">
        <v>0</v>
      </c>
      <c r="F338" s="291">
        <v>1747028</v>
      </c>
      <c r="G338" s="288" t="s">
        <v>97</v>
      </c>
    </row>
    <row r="339" spans="1:7" x14ac:dyDescent="0.25">
      <c r="A339" s="287" t="s">
        <v>928</v>
      </c>
      <c r="B339" s="287" t="s">
        <v>929</v>
      </c>
      <c r="C339" s="291">
        <v>20813834</v>
      </c>
      <c r="D339" s="291">
        <v>7856930</v>
      </c>
      <c r="E339" s="288">
        <v>0</v>
      </c>
      <c r="F339" s="291">
        <v>28670764</v>
      </c>
      <c r="G339" s="286"/>
    </row>
    <row r="340" spans="1:7" x14ac:dyDescent="0.25">
      <c r="A340" s="287" t="s">
        <v>930</v>
      </c>
      <c r="B340" s="287" t="s">
        <v>679</v>
      </c>
      <c r="C340" s="291">
        <v>1954344</v>
      </c>
      <c r="D340" s="291">
        <v>488586</v>
      </c>
      <c r="E340" s="288">
        <v>0</v>
      </c>
      <c r="F340" s="291">
        <v>2442930</v>
      </c>
      <c r="G340" s="288" t="s">
        <v>97</v>
      </c>
    </row>
    <row r="341" spans="1:7" x14ac:dyDescent="0.25">
      <c r="A341" s="287" t="s">
        <v>954</v>
      </c>
      <c r="B341" s="287" t="s">
        <v>261</v>
      </c>
      <c r="C341" s="291">
        <v>896000</v>
      </c>
      <c r="D341" s="291">
        <v>600000</v>
      </c>
      <c r="E341" s="288">
        <v>0</v>
      </c>
      <c r="F341" s="291">
        <v>1496000</v>
      </c>
      <c r="G341" s="288" t="s">
        <v>97</v>
      </c>
    </row>
    <row r="342" spans="1:7" x14ac:dyDescent="0.25">
      <c r="A342" s="287" t="s">
        <v>931</v>
      </c>
      <c r="B342" s="287" t="s">
        <v>221</v>
      </c>
      <c r="C342" s="291">
        <v>16258220</v>
      </c>
      <c r="D342" s="291">
        <v>64751</v>
      </c>
      <c r="E342" s="288">
        <v>0</v>
      </c>
      <c r="F342" s="291">
        <v>16322971</v>
      </c>
      <c r="G342" s="288" t="s">
        <v>97</v>
      </c>
    </row>
    <row r="343" spans="1:7" x14ac:dyDescent="0.25">
      <c r="A343" s="287" t="s">
        <v>967</v>
      </c>
      <c r="B343" s="287" t="s">
        <v>968</v>
      </c>
      <c r="C343" s="291">
        <v>1705270</v>
      </c>
      <c r="D343" s="291">
        <v>6703593</v>
      </c>
      <c r="E343" s="288">
        <v>0</v>
      </c>
      <c r="F343" s="291">
        <v>8408863</v>
      </c>
      <c r="G343" s="288" t="s">
        <v>97</v>
      </c>
    </row>
    <row r="344" spans="1:7" x14ac:dyDescent="0.25">
      <c r="A344" s="287" t="s">
        <v>969</v>
      </c>
      <c r="B344" s="287" t="s">
        <v>970</v>
      </c>
      <c r="C344" s="291">
        <v>7685091</v>
      </c>
      <c r="D344" s="288">
        <v>0</v>
      </c>
      <c r="E344" s="288">
        <v>0</v>
      </c>
      <c r="F344" s="291">
        <v>7685091</v>
      </c>
      <c r="G344" s="286"/>
    </row>
    <row r="345" spans="1:7" x14ac:dyDescent="0.25">
      <c r="A345" s="287" t="s">
        <v>971</v>
      </c>
      <c r="B345" s="287" t="s">
        <v>261</v>
      </c>
      <c r="C345" s="291">
        <v>7685091</v>
      </c>
      <c r="D345" s="288">
        <v>0</v>
      </c>
      <c r="E345" s="288">
        <v>0</v>
      </c>
      <c r="F345" s="291">
        <v>7685091</v>
      </c>
      <c r="G345" s="288" t="s">
        <v>97</v>
      </c>
    </row>
    <row r="346" spans="1:7" x14ac:dyDescent="0.25">
      <c r="A346" s="287" t="s">
        <v>680</v>
      </c>
      <c r="B346" s="287" t="s">
        <v>681</v>
      </c>
      <c r="C346" s="291">
        <v>26014075</v>
      </c>
      <c r="D346" s="291">
        <v>6186068</v>
      </c>
      <c r="E346" s="288">
        <v>0</v>
      </c>
      <c r="F346" s="291">
        <v>32200143</v>
      </c>
      <c r="G346" s="286"/>
    </row>
    <row r="347" spans="1:7" x14ac:dyDescent="0.25">
      <c r="A347" s="287" t="s">
        <v>682</v>
      </c>
      <c r="B347" s="287" t="s">
        <v>449</v>
      </c>
      <c r="C347" s="291">
        <v>26014075</v>
      </c>
      <c r="D347" s="291">
        <v>6186068</v>
      </c>
      <c r="E347" s="288">
        <v>0</v>
      </c>
      <c r="F347" s="291">
        <v>32200143</v>
      </c>
      <c r="G347" s="288" t="s">
        <v>97</v>
      </c>
    </row>
    <row r="348" spans="1:7" x14ac:dyDescent="0.25">
      <c r="A348" s="287" t="s">
        <v>898</v>
      </c>
      <c r="B348" s="287" t="s">
        <v>569</v>
      </c>
      <c r="C348" s="291">
        <v>13240975</v>
      </c>
      <c r="D348" s="291">
        <v>1183080</v>
      </c>
      <c r="E348" s="288">
        <v>0</v>
      </c>
      <c r="F348" s="291">
        <v>14424055</v>
      </c>
      <c r="G348" s="286"/>
    </row>
    <row r="349" spans="1:7" x14ac:dyDescent="0.25">
      <c r="A349" s="287" t="s">
        <v>899</v>
      </c>
      <c r="B349" s="287" t="s">
        <v>900</v>
      </c>
      <c r="C349" s="291">
        <v>13240975</v>
      </c>
      <c r="D349" s="291">
        <v>1183080</v>
      </c>
      <c r="E349" s="288">
        <v>0</v>
      </c>
      <c r="F349" s="291">
        <v>14424055</v>
      </c>
      <c r="G349" s="288" t="s">
        <v>97</v>
      </c>
    </row>
    <row r="350" spans="1:7" x14ac:dyDescent="0.25">
      <c r="A350" s="287" t="s">
        <v>940</v>
      </c>
      <c r="B350" s="287" t="s">
        <v>941</v>
      </c>
      <c r="C350" s="291">
        <v>47802739</v>
      </c>
      <c r="D350" s="291">
        <v>835043</v>
      </c>
      <c r="E350" s="288">
        <v>0</v>
      </c>
      <c r="F350" s="291">
        <v>48637782</v>
      </c>
      <c r="G350" s="286"/>
    </row>
    <row r="351" spans="1:7" x14ac:dyDescent="0.25">
      <c r="A351" s="287" t="s">
        <v>942</v>
      </c>
      <c r="B351" s="287" t="s">
        <v>943</v>
      </c>
      <c r="C351" s="291">
        <v>47802739</v>
      </c>
      <c r="D351" s="291">
        <v>835043</v>
      </c>
      <c r="E351" s="288">
        <v>0</v>
      </c>
      <c r="F351" s="291">
        <v>48637782</v>
      </c>
      <c r="G351" s="288" t="s">
        <v>97</v>
      </c>
    </row>
    <row r="352" spans="1:7" x14ac:dyDescent="0.25">
      <c r="A352" s="287" t="s">
        <v>683</v>
      </c>
      <c r="B352" s="287" t="s">
        <v>684</v>
      </c>
      <c r="C352" s="291">
        <v>13813536</v>
      </c>
      <c r="D352" s="291">
        <v>1496300</v>
      </c>
      <c r="E352" s="288">
        <v>0</v>
      </c>
      <c r="F352" s="291">
        <v>15309836</v>
      </c>
      <c r="G352" s="286"/>
    </row>
    <row r="353" spans="1:7" x14ac:dyDescent="0.25">
      <c r="A353" s="287" t="s">
        <v>685</v>
      </c>
      <c r="B353" s="287" t="s">
        <v>686</v>
      </c>
      <c r="C353" s="291">
        <v>13813536</v>
      </c>
      <c r="D353" s="291">
        <v>1496300</v>
      </c>
      <c r="E353" s="288">
        <v>0</v>
      </c>
      <c r="F353" s="291">
        <v>15309836</v>
      </c>
      <c r="G353" s="288" t="s">
        <v>97</v>
      </c>
    </row>
    <row r="354" spans="1:7" x14ac:dyDescent="0.25">
      <c r="A354" s="287" t="s">
        <v>687</v>
      </c>
      <c r="B354" s="287" t="s">
        <v>688</v>
      </c>
      <c r="C354" s="291">
        <v>127742364</v>
      </c>
      <c r="D354" s="291">
        <v>27526129</v>
      </c>
      <c r="E354" s="288">
        <v>0</v>
      </c>
      <c r="F354" s="291">
        <v>155268493</v>
      </c>
      <c r="G354" s="286"/>
    </row>
    <row r="355" spans="1:7" x14ac:dyDescent="0.25">
      <c r="A355" s="287" t="s">
        <v>808</v>
      </c>
      <c r="B355" s="287" t="s">
        <v>809</v>
      </c>
      <c r="C355" s="291">
        <v>365146</v>
      </c>
      <c r="D355" s="291">
        <v>17555</v>
      </c>
      <c r="E355" s="288">
        <v>0</v>
      </c>
      <c r="F355" s="291">
        <v>382701</v>
      </c>
      <c r="G355" s="288" t="s">
        <v>97</v>
      </c>
    </row>
    <row r="356" spans="1:7" x14ac:dyDescent="0.25">
      <c r="A356" s="287" t="s">
        <v>689</v>
      </c>
      <c r="B356" s="287" t="s">
        <v>690</v>
      </c>
      <c r="C356" s="291">
        <v>9028450</v>
      </c>
      <c r="D356" s="291">
        <v>1805690</v>
      </c>
      <c r="E356" s="288">
        <v>0</v>
      </c>
      <c r="F356" s="291">
        <v>10834140</v>
      </c>
      <c r="G356" s="288" t="s">
        <v>97</v>
      </c>
    </row>
    <row r="357" spans="1:7" x14ac:dyDescent="0.25">
      <c r="A357" s="287" t="s">
        <v>691</v>
      </c>
      <c r="B357" s="287" t="s">
        <v>692</v>
      </c>
      <c r="C357" s="291">
        <v>5015805</v>
      </c>
      <c r="D357" s="291">
        <v>1003161</v>
      </c>
      <c r="E357" s="288">
        <v>0</v>
      </c>
      <c r="F357" s="291">
        <v>6018966</v>
      </c>
      <c r="G357" s="288" t="s">
        <v>97</v>
      </c>
    </row>
    <row r="358" spans="1:7" x14ac:dyDescent="0.25">
      <c r="A358" s="287" t="s">
        <v>693</v>
      </c>
      <c r="B358" s="287" t="s">
        <v>694</v>
      </c>
      <c r="C358" s="291">
        <v>38015254</v>
      </c>
      <c r="D358" s="291">
        <v>8907259</v>
      </c>
      <c r="E358" s="288">
        <v>0</v>
      </c>
      <c r="F358" s="291">
        <v>46922513</v>
      </c>
      <c r="G358" s="288" t="s">
        <v>97</v>
      </c>
    </row>
    <row r="359" spans="1:7" x14ac:dyDescent="0.25">
      <c r="A359" s="287" t="s">
        <v>695</v>
      </c>
      <c r="B359" s="287" t="s">
        <v>696</v>
      </c>
      <c r="C359" s="291">
        <v>30314855</v>
      </c>
      <c r="D359" s="291">
        <v>6062971</v>
      </c>
      <c r="E359" s="288">
        <v>0</v>
      </c>
      <c r="F359" s="291">
        <v>36377826</v>
      </c>
      <c r="G359" s="288" t="s">
        <v>97</v>
      </c>
    </row>
    <row r="360" spans="1:7" x14ac:dyDescent="0.25">
      <c r="A360" s="287" t="s">
        <v>697</v>
      </c>
      <c r="B360" s="287" t="s">
        <v>698</v>
      </c>
      <c r="C360" s="291">
        <v>2482825</v>
      </c>
      <c r="D360" s="291">
        <v>496565</v>
      </c>
      <c r="E360" s="288">
        <v>0</v>
      </c>
      <c r="F360" s="291">
        <v>2979390</v>
      </c>
      <c r="G360" s="288" t="s">
        <v>97</v>
      </c>
    </row>
    <row r="361" spans="1:7" x14ac:dyDescent="0.25">
      <c r="A361" s="287" t="s">
        <v>699</v>
      </c>
      <c r="B361" s="287" t="s">
        <v>700</v>
      </c>
      <c r="C361" s="291">
        <v>41410545</v>
      </c>
      <c r="D361" s="291">
        <v>8955557</v>
      </c>
      <c r="E361" s="288">
        <v>0</v>
      </c>
      <c r="F361" s="291">
        <v>50366102</v>
      </c>
      <c r="G361" s="288" t="s">
        <v>97</v>
      </c>
    </row>
    <row r="362" spans="1:7" x14ac:dyDescent="0.25">
      <c r="A362" s="287" t="s">
        <v>864</v>
      </c>
      <c r="B362" s="287" t="s">
        <v>865</v>
      </c>
      <c r="C362" s="291">
        <v>1109484</v>
      </c>
      <c r="D362" s="291">
        <v>277371</v>
      </c>
      <c r="E362" s="288">
        <v>0</v>
      </c>
      <c r="F362" s="291">
        <v>1386855</v>
      </c>
      <c r="G362" s="288" t="s">
        <v>97</v>
      </c>
    </row>
    <row r="363" spans="1:7" x14ac:dyDescent="0.25">
      <c r="A363" s="287" t="s">
        <v>702</v>
      </c>
      <c r="B363" s="287" t="s">
        <v>703</v>
      </c>
      <c r="C363" s="291">
        <v>2282498</v>
      </c>
      <c r="D363" s="291">
        <v>160000</v>
      </c>
      <c r="E363" s="288">
        <v>0</v>
      </c>
      <c r="F363" s="291">
        <v>2442498</v>
      </c>
      <c r="G363" s="286"/>
    </row>
    <row r="364" spans="1:7" x14ac:dyDescent="0.25">
      <c r="A364" s="287" t="s">
        <v>704</v>
      </c>
      <c r="B364" s="287" t="s">
        <v>705</v>
      </c>
      <c r="C364" s="291">
        <v>2282498</v>
      </c>
      <c r="D364" s="291">
        <v>160000</v>
      </c>
      <c r="E364" s="288">
        <v>0</v>
      </c>
      <c r="F364" s="291">
        <v>2442498</v>
      </c>
      <c r="G364" s="288" t="s">
        <v>97</v>
      </c>
    </row>
    <row r="365" spans="1:7" x14ac:dyDescent="0.25">
      <c r="A365" s="287" t="s">
        <v>709</v>
      </c>
      <c r="B365" s="287" t="s">
        <v>710</v>
      </c>
      <c r="C365" s="291">
        <v>52933355</v>
      </c>
      <c r="D365" s="291">
        <v>12455132</v>
      </c>
      <c r="E365" s="288">
        <v>0</v>
      </c>
      <c r="F365" s="291">
        <v>65388487</v>
      </c>
      <c r="G365" s="286"/>
    </row>
    <row r="366" spans="1:7" x14ac:dyDescent="0.25">
      <c r="A366" s="287" t="s">
        <v>711</v>
      </c>
      <c r="B366" s="287" t="s">
        <v>712</v>
      </c>
      <c r="C366" s="291">
        <v>52933355</v>
      </c>
      <c r="D366" s="291">
        <v>12455132</v>
      </c>
      <c r="E366" s="288">
        <v>0</v>
      </c>
      <c r="F366" s="291">
        <v>65388487</v>
      </c>
      <c r="G366" s="288" t="s">
        <v>97</v>
      </c>
    </row>
    <row r="367" spans="1:7" x14ac:dyDescent="0.25">
      <c r="A367" s="287" t="s">
        <v>901</v>
      </c>
      <c r="B367" s="287" t="s">
        <v>902</v>
      </c>
      <c r="C367" s="291">
        <v>310114</v>
      </c>
      <c r="D367" s="291">
        <v>155057</v>
      </c>
      <c r="E367" s="288">
        <v>0</v>
      </c>
      <c r="F367" s="291">
        <v>465171</v>
      </c>
      <c r="G367" s="286"/>
    </row>
    <row r="368" spans="1:7" x14ac:dyDescent="0.25">
      <c r="A368" s="287" t="s">
        <v>903</v>
      </c>
      <c r="B368" s="287" t="s">
        <v>904</v>
      </c>
      <c r="C368" s="291">
        <v>310114</v>
      </c>
      <c r="D368" s="291">
        <v>155057</v>
      </c>
      <c r="E368" s="288">
        <v>0</v>
      </c>
      <c r="F368" s="291">
        <v>465171</v>
      </c>
      <c r="G368" s="288" t="s">
        <v>97</v>
      </c>
    </row>
    <row r="369" spans="1:7" x14ac:dyDescent="0.25">
      <c r="A369" s="287" t="s">
        <v>905</v>
      </c>
      <c r="B369" s="287" t="s">
        <v>389</v>
      </c>
      <c r="C369" s="291">
        <v>29797145</v>
      </c>
      <c r="D369" s="288">
        <v>0</v>
      </c>
      <c r="E369" s="288">
        <v>0</v>
      </c>
      <c r="F369" s="291">
        <v>29797145</v>
      </c>
      <c r="G369" s="286"/>
    </row>
    <row r="370" spans="1:7" x14ac:dyDescent="0.25">
      <c r="A370" s="287" t="s">
        <v>906</v>
      </c>
      <c r="B370" s="287" t="s">
        <v>389</v>
      </c>
      <c r="C370" s="291">
        <v>29797145</v>
      </c>
      <c r="D370" s="288">
        <v>0</v>
      </c>
      <c r="E370" s="288">
        <v>0</v>
      </c>
      <c r="F370" s="291">
        <v>29797145</v>
      </c>
      <c r="G370" s="288" t="s">
        <v>97</v>
      </c>
    </row>
    <row r="371" spans="1:7" x14ac:dyDescent="0.25">
      <c r="A371" s="287" t="s">
        <v>907</v>
      </c>
      <c r="B371" s="287" t="s">
        <v>395</v>
      </c>
      <c r="C371" s="291">
        <v>4215839</v>
      </c>
      <c r="D371" s="288">
        <v>0</v>
      </c>
      <c r="E371" s="288">
        <v>0</v>
      </c>
      <c r="F371" s="291">
        <v>4215839</v>
      </c>
      <c r="G371" s="286"/>
    </row>
    <row r="372" spans="1:7" x14ac:dyDescent="0.25">
      <c r="A372" s="287" t="s">
        <v>908</v>
      </c>
      <c r="B372" s="287" t="s">
        <v>909</v>
      </c>
      <c r="C372" s="291">
        <v>4215839</v>
      </c>
      <c r="D372" s="288">
        <v>0</v>
      </c>
      <c r="E372" s="288">
        <v>0</v>
      </c>
      <c r="F372" s="291">
        <v>4215839</v>
      </c>
      <c r="G372" s="288" t="s">
        <v>97</v>
      </c>
    </row>
    <row r="373" spans="1:7" x14ac:dyDescent="0.25">
      <c r="A373" s="287" t="s">
        <v>910</v>
      </c>
      <c r="B373" s="287" t="s">
        <v>911</v>
      </c>
      <c r="C373" s="291">
        <v>430158</v>
      </c>
      <c r="D373" s="288">
        <v>0</v>
      </c>
      <c r="E373" s="288">
        <v>0</v>
      </c>
      <c r="F373" s="291">
        <v>430158</v>
      </c>
      <c r="G373" s="286"/>
    </row>
    <row r="374" spans="1:7" x14ac:dyDescent="0.25">
      <c r="A374" s="287" t="s">
        <v>912</v>
      </c>
      <c r="B374" s="287" t="s">
        <v>913</v>
      </c>
      <c r="C374" s="291">
        <v>430158</v>
      </c>
      <c r="D374" s="288">
        <v>0</v>
      </c>
      <c r="E374" s="288">
        <v>0</v>
      </c>
      <c r="F374" s="291">
        <v>430158</v>
      </c>
      <c r="G374" s="288" t="s">
        <v>97</v>
      </c>
    </row>
    <row r="375" spans="1:7" x14ac:dyDescent="0.25">
      <c r="A375" s="287" t="s">
        <v>713</v>
      </c>
      <c r="B375" s="287" t="s">
        <v>714</v>
      </c>
      <c r="C375" s="291">
        <v>215905883</v>
      </c>
      <c r="D375" s="291">
        <v>42366820</v>
      </c>
      <c r="E375" s="288">
        <v>0</v>
      </c>
      <c r="F375" s="291">
        <v>258272703</v>
      </c>
      <c r="G375" s="286"/>
    </row>
    <row r="376" spans="1:7" x14ac:dyDescent="0.25">
      <c r="A376" s="287" t="s">
        <v>715</v>
      </c>
      <c r="B376" s="287" t="s">
        <v>716</v>
      </c>
      <c r="C376" s="291">
        <v>200530212</v>
      </c>
      <c r="D376" s="291">
        <v>39980901</v>
      </c>
      <c r="E376" s="288">
        <v>0</v>
      </c>
      <c r="F376" s="291">
        <v>240511113</v>
      </c>
      <c r="G376" s="286"/>
    </row>
    <row r="377" spans="1:7" x14ac:dyDescent="0.25">
      <c r="A377" s="287" t="s">
        <v>717</v>
      </c>
      <c r="B377" s="287" t="s">
        <v>162</v>
      </c>
      <c r="C377" s="291">
        <v>110407444</v>
      </c>
      <c r="D377" s="291">
        <v>22081489</v>
      </c>
      <c r="E377" s="288">
        <v>0</v>
      </c>
      <c r="F377" s="291">
        <v>132488933</v>
      </c>
      <c r="G377" s="286"/>
    </row>
    <row r="378" spans="1:7" x14ac:dyDescent="0.25">
      <c r="A378" s="287" t="s">
        <v>718</v>
      </c>
      <c r="B378" s="287" t="s">
        <v>679</v>
      </c>
      <c r="C378" s="291">
        <v>110407444</v>
      </c>
      <c r="D378" s="291">
        <v>22081489</v>
      </c>
      <c r="E378" s="288">
        <v>0</v>
      </c>
      <c r="F378" s="291">
        <v>132488933</v>
      </c>
      <c r="G378" s="288" t="s">
        <v>97</v>
      </c>
    </row>
    <row r="379" spans="1:7" x14ac:dyDescent="0.25">
      <c r="A379" s="287" t="s">
        <v>719</v>
      </c>
      <c r="B379" s="287" t="s">
        <v>194</v>
      </c>
      <c r="C379" s="291">
        <v>2999784</v>
      </c>
      <c r="D379" s="291">
        <v>580948</v>
      </c>
      <c r="E379" s="288">
        <v>0</v>
      </c>
      <c r="F379" s="291">
        <v>3580732</v>
      </c>
      <c r="G379" s="286"/>
    </row>
    <row r="380" spans="1:7" x14ac:dyDescent="0.25">
      <c r="A380" s="287" t="s">
        <v>720</v>
      </c>
      <c r="B380" s="287" t="s">
        <v>721</v>
      </c>
      <c r="C380" s="291">
        <v>2999784</v>
      </c>
      <c r="D380" s="291">
        <v>580948</v>
      </c>
      <c r="E380" s="288">
        <v>0</v>
      </c>
      <c r="F380" s="291">
        <v>3580732</v>
      </c>
      <c r="G380" s="288" t="s">
        <v>97</v>
      </c>
    </row>
    <row r="381" spans="1:7" x14ac:dyDescent="0.25">
      <c r="A381" s="287" t="s">
        <v>722</v>
      </c>
      <c r="B381" s="287" t="s">
        <v>723</v>
      </c>
      <c r="C381" s="291">
        <v>266477</v>
      </c>
      <c r="D381" s="291">
        <v>53295</v>
      </c>
      <c r="E381" s="288">
        <v>0</v>
      </c>
      <c r="F381" s="291">
        <v>319772</v>
      </c>
      <c r="G381" s="286"/>
    </row>
    <row r="382" spans="1:7" x14ac:dyDescent="0.25">
      <c r="A382" s="287" t="s">
        <v>724</v>
      </c>
      <c r="B382" s="287" t="s">
        <v>725</v>
      </c>
      <c r="C382" s="291">
        <v>266477</v>
      </c>
      <c r="D382" s="291">
        <v>53295</v>
      </c>
      <c r="E382" s="288">
        <v>0</v>
      </c>
      <c r="F382" s="291">
        <v>319772</v>
      </c>
      <c r="G382" s="288" t="s">
        <v>97</v>
      </c>
    </row>
    <row r="383" spans="1:7" x14ac:dyDescent="0.25">
      <c r="A383" s="287" t="s">
        <v>726</v>
      </c>
      <c r="B383" s="287" t="s">
        <v>727</v>
      </c>
      <c r="C383" s="291">
        <v>5787653</v>
      </c>
      <c r="D383" s="291">
        <v>1161199</v>
      </c>
      <c r="E383" s="288">
        <v>0</v>
      </c>
      <c r="F383" s="291">
        <v>6948852</v>
      </c>
      <c r="G383" s="286"/>
    </row>
    <row r="384" spans="1:7" x14ac:dyDescent="0.25">
      <c r="A384" s="287" t="s">
        <v>728</v>
      </c>
      <c r="B384" s="287" t="s">
        <v>729</v>
      </c>
      <c r="C384" s="291">
        <v>5787653</v>
      </c>
      <c r="D384" s="291">
        <v>1161199</v>
      </c>
      <c r="E384" s="288">
        <v>0</v>
      </c>
      <c r="F384" s="291">
        <v>6948852</v>
      </c>
      <c r="G384" s="288" t="s">
        <v>97</v>
      </c>
    </row>
    <row r="385" spans="1:7" x14ac:dyDescent="0.25">
      <c r="A385" s="287" t="s">
        <v>730</v>
      </c>
      <c r="B385" s="287" t="s">
        <v>731</v>
      </c>
      <c r="C385" s="291">
        <v>80887722</v>
      </c>
      <c r="D385" s="291">
        <v>16067744</v>
      </c>
      <c r="E385" s="288">
        <v>0</v>
      </c>
      <c r="F385" s="291">
        <v>96955466</v>
      </c>
      <c r="G385" s="286"/>
    </row>
    <row r="386" spans="1:7" x14ac:dyDescent="0.25">
      <c r="A386" s="287" t="s">
        <v>732</v>
      </c>
      <c r="B386" s="287" t="s">
        <v>733</v>
      </c>
      <c r="C386" s="291">
        <v>80887722</v>
      </c>
      <c r="D386" s="291">
        <v>16067744</v>
      </c>
      <c r="E386" s="288">
        <v>0</v>
      </c>
      <c r="F386" s="291">
        <v>96955466</v>
      </c>
      <c r="G386" s="288" t="s">
        <v>97</v>
      </c>
    </row>
    <row r="387" spans="1:7" x14ac:dyDescent="0.25">
      <c r="A387" s="287" t="s">
        <v>734</v>
      </c>
      <c r="B387" s="287" t="s">
        <v>735</v>
      </c>
      <c r="C387" s="291">
        <v>181132</v>
      </c>
      <c r="D387" s="291">
        <v>36226</v>
      </c>
      <c r="E387" s="288">
        <v>0</v>
      </c>
      <c r="F387" s="291">
        <v>217358</v>
      </c>
      <c r="G387" s="286"/>
    </row>
    <row r="388" spans="1:7" x14ac:dyDescent="0.25">
      <c r="A388" s="287" t="s">
        <v>736</v>
      </c>
      <c r="B388" s="287" t="s">
        <v>275</v>
      </c>
      <c r="C388" s="291">
        <v>181132</v>
      </c>
      <c r="D388" s="291">
        <v>36226</v>
      </c>
      <c r="E388" s="288">
        <v>0</v>
      </c>
      <c r="F388" s="291">
        <v>217358</v>
      </c>
      <c r="G388" s="288" t="s">
        <v>97</v>
      </c>
    </row>
    <row r="389" spans="1:7" x14ac:dyDescent="0.25">
      <c r="A389" s="287" t="s">
        <v>737</v>
      </c>
      <c r="B389" s="287" t="s">
        <v>738</v>
      </c>
      <c r="C389" s="291">
        <v>15375671</v>
      </c>
      <c r="D389" s="291">
        <v>2385919</v>
      </c>
      <c r="E389" s="288">
        <v>0</v>
      </c>
      <c r="F389" s="291">
        <v>17761590</v>
      </c>
      <c r="G389" s="286"/>
    </row>
    <row r="390" spans="1:7" x14ac:dyDescent="0.25">
      <c r="A390" s="287" t="s">
        <v>739</v>
      </c>
      <c r="B390" s="287" t="s">
        <v>318</v>
      </c>
      <c r="C390" s="291">
        <v>13684483</v>
      </c>
      <c r="D390" s="291">
        <v>2067073</v>
      </c>
      <c r="E390" s="288">
        <v>0</v>
      </c>
      <c r="F390" s="291">
        <v>15751556</v>
      </c>
      <c r="G390" s="286"/>
    </row>
    <row r="391" spans="1:7" x14ac:dyDescent="0.25">
      <c r="A391" s="287" t="s">
        <v>740</v>
      </c>
      <c r="B391" s="287" t="s">
        <v>182</v>
      </c>
      <c r="C391" s="291">
        <v>13684483</v>
      </c>
      <c r="D391" s="291">
        <v>2067073</v>
      </c>
      <c r="E391" s="288">
        <v>0</v>
      </c>
      <c r="F391" s="291">
        <v>15751556</v>
      </c>
      <c r="G391" s="288" t="s">
        <v>97</v>
      </c>
    </row>
    <row r="392" spans="1:7" x14ac:dyDescent="0.25">
      <c r="A392" s="287" t="s">
        <v>741</v>
      </c>
      <c r="B392" s="287" t="s">
        <v>329</v>
      </c>
      <c r="C392" s="291">
        <v>1691188</v>
      </c>
      <c r="D392" s="291">
        <v>318846</v>
      </c>
      <c r="E392" s="288">
        <v>0</v>
      </c>
      <c r="F392" s="291">
        <v>2010034</v>
      </c>
      <c r="G392" s="286"/>
    </row>
    <row r="393" spans="1:7" x14ac:dyDescent="0.25">
      <c r="A393" s="287" t="s">
        <v>742</v>
      </c>
      <c r="B393" s="287" t="s">
        <v>331</v>
      </c>
      <c r="C393" s="291">
        <v>1691188</v>
      </c>
      <c r="D393" s="291">
        <v>318846</v>
      </c>
      <c r="E393" s="288">
        <v>0</v>
      </c>
      <c r="F393" s="291">
        <v>2010034</v>
      </c>
      <c r="G393" s="288" t="s">
        <v>97</v>
      </c>
    </row>
    <row r="394" spans="1:7" x14ac:dyDescent="0.25">
      <c r="A394" s="287" t="s">
        <v>743</v>
      </c>
      <c r="B394" s="287" t="s">
        <v>744</v>
      </c>
      <c r="C394" s="291">
        <v>3429634006</v>
      </c>
      <c r="D394" s="291">
        <v>1143756071</v>
      </c>
      <c r="E394" s="288">
        <v>0</v>
      </c>
      <c r="F394" s="291">
        <v>4573390077</v>
      </c>
      <c r="G394" s="286"/>
    </row>
    <row r="395" spans="1:7" x14ac:dyDescent="0.25">
      <c r="A395" s="287" t="s">
        <v>745</v>
      </c>
      <c r="B395" s="287" t="s">
        <v>746</v>
      </c>
      <c r="C395" s="291">
        <v>3429634006</v>
      </c>
      <c r="D395" s="291">
        <v>1143756071</v>
      </c>
      <c r="E395" s="288">
        <v>0</v>
      </c>
      <c r="F395" s="291">
        <v>4573390077</v>
      </c>
      <c r="G395" s="286"/>
    </row>
    <row r="396" spans="1:7" x14ac:dyDescent="0.25">
      <c r="A396" s="287" t="s">
        <v>747</v>
      </c>
      <c r="B396" s="287" t="s">
        <v>748</v>
      </c>
      <c r="C396" s="291">
        <v>3429634006</v>
      </c>
      <c r="D396" s="291">
        <v>1143756071</v>
      </c>
      <c r="E396" s="288">
        <v>0</v>
      </c>
      <c r="F396" s="291">
        <v>4573390077</v>
      </c>
      <c r="G396" s="286"/>
    </row>
    <row r="397" spans="1:7" x14ac:dyDescent="0.25">
      <c r="A397" s="287" t="s">
        <v>751</v>
      </c>
      <c r="B397" s="287" t="s">
        <v>752</v>
      </c>
      <c r="C397" s="291">
        <v>4500000</v>
      </c>
      <c r="D397" s="288">
        <v>0</v>
      </c>
      <c r="E397" s="288">
        <v>0</v>
      </c>
      <c r="F397" s="291">
        <v>4500000</v>
      </c>
      <c r="G397" s="288" t="s">
        <v>97</v>
      </c>
    </row>
    <row r="398" spans="1:7" x14ac:dyDescent="0.25">
      <c r="A398" s="287" t="s">
        <v>753</v>
      </c>
      <c r="B398" s="287" t="s">
        <v>754</v>
      </c>
      <c r="C398" s="291">
        <v>1381154917</v>
      </c>
      <c r="D398" s="291">
        <v>204126842</v>
      </c>
      <c r="E398" s="288">
        <v>0</v>
      </c>
      <c r="F398" s="291">
        <v>1585281759</v>
      </c>
      <c r="G398" s="288" t="s">
        <v>97</v>
      </c>
    </row>
    <row r="399" spans="1:7" x14ac:dyDescent="0.25">
      <c r="A399" s="287" t="s">
        <v>914</v>
      </c>
      <c r="B399" s="287" t="s">
        <v>915</v>
      </c>
      <c r="C399" s="291">
        <v>180082651</v>
      </c>
      <c r="D399" s="291">
        <v>56262100</v>
      </c>
      <c r="E399" s="288">
        <v>0</v>
      </c>
      <c r="F399" s="291">
        <v>236344751</v>
      </c>
      <c r="G399" s="288" t="s">
        <v>97</v>
      </c>
    </row>
    <row r="400" spans="1:7" x14ac:dyDescent="0.25">
      <c r="A400" s="287" t="s">
        <v>916</v>
      </c>
      <c r="B400" s="287" t="s">
        <v>917</v>
      </c>
      <c r="C400" s="291">
        <v>464099974</v>
      </c>
      <c r="D400" s="291">
        <v>455788936</v>
      </c>
      <c r="E400" s="288">
        <v>0</v>
      </c>
      <c r="F400" s="291">
        <v>919888910</v>
      </c>
      <c r="G400" s="288" t="s">
        <v>97</v>
      </c>
    </row>
    <row r="401" spans="1:7" x14ac:dyDescent="0.25">
      <c r="A401" s="287" t="s">
        <v>918</v>
      </c>
      <c r="B401" s="287" t="s">
        <v>919</v>
      </c>
      <c r="C401" s="291">
        <v>409902291</v>
      </c>
      <c r="D401" s="291">
        <v>134916138</v>
      </c>
      <c r="E401" s="288">
        <v>0</v>
      </c>
      <c r="F401" s="291">
        <v>544818429</v>
      </c>
      <c r="G401" s="288" t="s">
        <v>97</v>
      </c>
    </row>
    <row r="402" spans="1:7" x14ac:dyDescent="0.25">
      <c r="A402" s="287" t="s">
        <v>920</v>
      </c>
      <c r="B402" s="287" t="s">
        <v>921</v>
      </c>
      <c r="C402" s="291">
        <v>199268229</v>
      </c>
      <c r="D402" s="291">
        <v>45051970</v>
      </c>
      <c r="E402" s="288">
        <v>0</v>
      </c>
      <c r="F402" s="291">
        <v>244320199</v>
      </c>
      <c r="G402" s="288" t="s">
        <v>97</v>
      </c>
    </row>
    <row r="403" spans="1:7" x14ac:dyDescent="0.25">
      <c r="A403" s="287" t="s">
        <v>922</v>
      </c>
      <c r="B403" s="287" t="s">
        <v>923</v>
      </c>
      <c r="C403" s="291">
        <v>790625944</v>
      </c>
      <c r="D403" s="291">
        <v>247610085</v>
      </c>
      <c r="E403" s="288">
        <v>0</v>
      </c>
      <c r="F403" s="291">
        <v>1038236029</v>
      </c>
      <c r="G403" s="288" t="s">
        <v>97</v>
      </c>
    </row>
    <row r="404" spans="1:7" x14ac:dyDescent="0.25">
      <c r="A404" s="287" t="s">
        <v>972</v>
      </c>
      <c r="B404" s="287" t="s">
        <v>547</v>
      </c>
      <c r="C404" s="291">
        <v>85922</v>
      </c>
      <c r="D404" s="288">
        <v>0</v>
      </c>
      <c r="E404" s="288">
        <v>0</v>
      </c>
      <c r="F404" s="291">
        <v>85922</v>
      </c>
      <c r="G404" s="286"/>
    </row>
    <row r="405" spans="1:7" x14ac:dyDescent="0.25">
      <c r="A405" s="287" t="s">
        <v>973</v>
      </c>
      <c r="B405" s="287" t="s">
        <v>974</v>
      </c>
      <c r="C405" s="291">
        <v>85922</v>
      </c>
      <c r="D405" s="288">
        <v>0</v>
      </c>
      <c r="E405" s="288">
        <v>0</v>
      </c>
      <c r="F405" s="291">
        <v>85922</v>
      </c>
      <c r="G405" s="286"/>
    </row>
    <row r="406" spans="1:7" x14ac:dyDescent="0.25">
      <c r="A406" s="287" t="s">
        <v>975</v>
      </c>
      <c r="B406" s="287" t="s">
        <v>976</v>
      </c>
      <c r="C406" s="291">
        <v>85922</v>
      </c>
      <c r="D406" s="288">
        <v>0</v>
      </c>
      <c r="E406" s="288">
        <v>0</v>
      </c>
      <c r="F406" s="291">
        <v>85922</v>
      </c>
      <c r="G406" s="286"/>
    </row>
    <row r="407" spans="1:7" x14ac:dyDescent="0.25">
      <c r="A407" s="287" t="s">
        <v>977</v>
      </c>
      <c r="B407" s="287" t="s">
        <v>978</v>
      </c>
      <c r="C407" s="291">
        <v>85922</v>
      </c>
      <c r="D407" s="288">
        <v>0</v>
      </c>
      <c r="E407" s="288">
        <v>0</v>
      </c>
      <c r="F407" s="291">
        <v>85922</v>
      </c>
      <c r="G407" s="288" t="s">
        <v>97</v>
      </c>
    </row>
    <row r="408" spans="1:7" x14ac:dyDescent="0.25">
      <c r="A408" s="287" t="s">
        <v>755</v>
      </c>
      <c r="B408" s="287" t="s">
        <v>756</v>
      </c>
      <c r="C408" s="291">
        <v>66749700</v>
      </c>
      <c r="D408" s="291">
        <v>27636106</v>
      </c>
      <c r="E408" s="288">
        <v>0</v>
      </c>
      <c r="F408" s="291">
        <v>94385806</v>
      </c>
      <c r="G408" s="286"/>
    </row>
    <row r="409" spans="1:7" x14ac:dyDescent="0.25">
      <c r="A409" s="287" t="s">
        <v>944</v>
      </c>
      <c r="B409" s="287" t="s">
        <v>561</v>
      </c>
      <c r="C409" s="291">
        <v>27654912</v>
      </c>
      <c r="D409" s="291">
        <v>3456368</v>
      </c>
      <c r="E409" s="288">
        <v>0</v>
      </c>
      <c r="F409" s="291">
        <v>31111280</v>
      </c>
      <c r="G409" s="286"/>
    </row>
    <row r="410" spans="1:7" x14ac:dyDescent="0.25">
      <c r="A410" s="287" t="s">
        <v>945</v>
      </c>
      <c r="B410" s="287" t="s">
        <v>946</v>
      </c>
      <c r="C410" s="291">
        <v>27654912</v>
      </c>
      <c r="D410" s="291">
        <v>3456368</v>
      </c>
      <c r="E410" s="288">
        <v>0</v>
      </c>
      <c r="F410" s="291">
        <v>31111280</v>
      </c>
      <c r="G410" s="286"/>
    </row>
    <row r="411" spans="1:7" x14ac:dyDescent="0.25">
      <c r="A411" s="287" t="s">
        <v>947</v>
      </c>
      <c r="B411" s="287" t="s">
        <v>946</v>
      </c>
      <c r="C411" s="291">
        <v>27654912</v>
      </c>
      <c r="D411" s="291">
        <v>3456368</v>
      </c>
      <c r="E411" s="288">
        <v>0</v>
      </c>
      <c r="F411" s="291">
        <v>31111280</v>
      </c>
      <c r="G411" s="288" t="s">
        <v>97</v>
      </c>
    </row>
    <row r="412" spans="1:7" x14ac:dyDescent="0.25">
      <c r="A412" s="287" t="s">
        <v>763</v>
      </c>
      <c r="B412" s="287" t="s">
        <v>764</v>
      </c>
      <c r="C412" s="291">
        <v>39094788</v>
      </c>
      <c r="D412" s="291">
        <v>24179738</v>
      </c>
      <c r="E412" s="288">
        <v>0</v>
      </c>
      <c r="F412" s="291">
        <v>63274526</v>
      </c>
      <c r="G412" s="286"/>
    </row>
    <row r="413" spans="1:7" x14ac:dyDescent="0.25">
      <c r="A413" s="287" t="s">
        <v>765</v>
      </c>
      <c r="B413" s="287" t="s">
        <v>766</v>
      </c>
      <c r="C413" s="288">
        <v>0</v>
      </c>
      <c r="D413" s="291">
        <v>24179038</v>
      </c>
      <c r="E413" s="288">
        <v>0</v>
      </c>
      <c r="F413" s="291">
        <v>24179038</v>
      </c>
      <c r="G413" s="286"/>
    </row>
    <row r="414" spans="1:7" x14ac:dyDescent="0.25">
      <c r="A414" s="287" t="s">
        <v>767</v>
      </c>
      <c r="B414" s="287" t="s">
        <v>768</v>
      </c>
      <c r="C414" s="288">
        <v>0</v>
      </c>
      <c r="D414" s="291">
        <v>24179038</v>
      </c>
      <c r="E414" s="288">
        <v>0</v>
      </c>
      <c r="F414" s="291">
        <v>24179038</v>
      </c>
      <c r="G414" s="288" t="s">
        <v>97</v>
      </c>
    </row>
    <row r="415" spans="1:7" x14ac:dyDescent="0.25">
      <c r="A415" s="287" t="s">
        <v>769</v>
      </c>
      <c r="B415" s="287" t="s">
        <v>770</v>
      </c>
      <c r="C415" s="291">
        <v>39094788</v>
      </c>
      <c r="D415" s="288">
        <v>700</v>
      </c>
      <c r="E415" s="288">
        <v>0</v>
      </c>
      <c r="F415" s="291">
        <v>39095488</v>
      </c>
      <c r="G415" s="286"/>
    </row>
    <row r="416" spans="1:7" x14ac:dyDescent="0.25">
      <c r="A416" s="287" t="s">
        <v>771</v>
      </c>
      <c r="B416" s="287" t="s">
        <v>756</v>
      </c>
      <c r="C416" s="291">
        <v>39094788</v>
      </c>
      <c r="D416" s="288">
        <v>700</v>
      </c>
      <c r="E416" s="288">
        <v>0</v>
      </c>
      <c r="F416" s="291">
        <v>39095488</v>
      </c>
      <c r="G416" s="288" t="s">
        <v>97</v>
      </c>
    </row>
    <row r="417" spans="1:7" x14ac:dyDescent="0.25">
      <c r="A417" s="287" t="s">
        <v>772</v>
      </c>
      <c r="B417" s="287" t="s">
        <v>773</v>
      </c>
      <c r="C417" s="291">
        <v>41508737</v>
      </c>
      <c r="D417" s="288">
        <v>0</v>
      </c>
      <c r="E417" s="288">
        <v>0</v>
      </c>
      <c r="F417" s="291">
        <v>41508737</v>
      </c>
      <c r="G417" s="286"/>
    </row>
    <row r="418" spans="1:7" x14ac:dyDescent="0.25">
      <c r="A418" s="287" t="s">
        <v>774</v>
      </c>
      <c r="B418" s="287" t="s">
        <v>775</v>
      </c>
      <c r="C418" s="291">
        <v>41508737</v>
      </c>
      <c r="D418" s="288">
        <v>0</v>
      </c>
      <c r="E418" s="288">
        <v>0</v>
      </c>
      <c r="F418" s="291">
        <v>41508737</v>
      </c>
      <c r="G418" s="286"/>
    </row>
    <row r="419" spans="1:7" x14ac:dyDescent="0.25">
      <c r="A419" s="287" t="s">
        <v>776</v>
      </c>
      <c r="B419" s="287" t="s">
        <v>777</v>
      </c>
      <c r="C419" s="291">
        <v>41508737</v>
      </c>
      <c r="D419" s="288">
        <v>0</v>
      </c>
      <c r="E419" s="288">
        <v>0</v>
      </c>
      <c r="F419" s="291">
        <v>41508737</v>
      </c>
      <c r="G419" s="286"/>
    </row>
    <row r="420" spans="1:7" x14ac:dyDescent="0.25">
      <c r="A420" s="287" t="s">
        <v>778</v>
      </c>
      <c r="B420" s="287" t="s">
        <v>779</v>
      </c>
      <c r="C420" s="291">
        <v>41508737</v>
      </c>
      <c r="D420" s="288">
        <v>0</v>
      </c>
      <c r="E420" s="288">
        <v>0</v>
      </c>
      <c r="F420" s="291">
        <v>41508737</v>
      </c>
      <c r="G420" s="288" t="s">
        <v>97</v>
      </c>
    </row>
    <row r="421" spans="1:7" x14ac:dyDescent="0.25">
      <c r="A421" s="287" t="s">
        <v>780</v>
      </c>
      <c r="B421" s="287" t="s">
        <v>84</v>
      </c>
      <c r="C421" s="291">
        <v>74026543</v>
      </c>
      <c r="D421" s="288">
        <v>0</v>
      </c>
      <c r="E421" s="288">
        <v>0</v>
      </c>
      <c r="F421" s="291">
        <v>74026543</v>
      </c>
      <c r="G421" s="286"/>
    </row>
    <row r="422" spans="1:7" x14ac:dyDescent="0.25">
      <c r="A422" s="287" t="s">
        <v>787</v>
      </c>
      <c r="B422" s="287" t="s">
        <v>788</v>
      </c>
      <c r="C422" s="291">
        <v>74026543</v>
      </c>
      <c r="D422" s="288">
        <v>0</v>
      </c>
      <c r="E422" s="288">
        <v>0</v>
      </c>
      <c r="F422" s="291">
        <v>74026543</v>
      </c>
      <c r="G422" s="286"/>
    </row>
    <row r="423" spans="1:7" x14ac:dyDescent="0.25">
      <c r="A423" s="287" t="s">
        <v>789</v>
      </c>
      <c r="B423" s="287" t="s">
        <v>790</v>
      </c>
      <c r="C423" s="291">
        <v>74026543</v>
      </c>
      <c r="D423" s="288">
        <v>0</v>
      </c>
      <c r="E423" s="288">
        <v>0</v>
      </c>
      <c r="F423" s="291">
        <v>74026543</v>
      </c>
      <c r="G423" s="286"/>
    </row>
    <row r="424" spans="1:7" x14ac:dyDescent="0.25">
      <c r="A424" s="287" t="s">
        <v>791</v>
      </c>
      <c r="B424" s="287" t="s">
        <v>792</v>
      </c>
      <c r="C424" s="291">
        <v>74026543</v>
      </c>
      <c r="D424" s="288">
        <v>0</v>
      </c>
      <c r="E424" s="288">
        <v>0</v>
      </c>
      <c r="F424" s="291">
        <v>74026543</v>
      </c>
      <c r="G424" s="288" t="s">
        <v>97</v>
      </c>
    </row>
    <row r="425" spans="1:7" x14ac:dyDescent="0.25">
      <c r="A425" s="287" t="s">
        <v>793</v>
      </c>
      <c r="B425" s="287" t="s">
        <v>85</v>
      </c>
      <c r="C425" s="291">
        <v>-115535280</v>
      </c>
      <c r="D425" s="288">
        <v>0</v>
      </c>
      <c r="E425" s="288">
        <v>0</v>
      </c>
      <c r="F425" s="291">
        <v>-115535280</v>
      </c>
      <c r="G425" s="286"/>
    </row>
    <row r="426" spans="1:7" x14ac:dyDescent="0.25">
      <c r="A426" s="287" t="s">
        <v>794</v>
      </c>
      <c r="B426" s="287" t="s">
        <v>795</v>
      </c>
      <c r="C426" s="291">
        <v>-41508737</v>
      </c>
      <c r="D426" s="288">
        <v>0</v>
      </c>
      <c r="E426" s="288">
        <v>0</v>
      </c>
      <c r="F426" s="291">
        <v>-41508737</v>
      </c>
      <c r="G426" s="286"/>
    </row>
    <row r="427" spans="1:7" x14ac:dyDescent="0.25">
      <c r="A427" s="287" t="s">
        <v>796</v>
      </c>
      <c r="B427" s="287" t="s">
        <v>775</v>
      </c>
      <c r="C427" s="291">
        <v>-41508737</v>
      </c>
      <c r="D427" s="288">
        <v>0</v>
      </c>
      <c r="E427" s="288">
        <v>0</v>
      </c>
      <c r="F427" s="291">
        <v>-41508737</v>
      </c>
      <c r="G427" s="286"/>
    </row>
    <row r="428" spans="1:7" x14ac:dyDescent="0.25">
      <c r="A428" s="287" t="s">
        <v>797</v>
      </c>
      <c r="B428" s="287" t="s">
        <v>798</v>
      </c>
      <c r="C428" s="291">
        <v>-41508737</v>
      </c>
      <c r="D428" s="288">
        <v>0</v>
      </c>
      <c r="E428" s="288">
        <v>0</v>
      </c>
      <c r="F428" s="291">
        <v>-41508737</v>
      </c>
      <c r="G428" s="288" t="s">
        <v>97</v>
      </c>
    </row>
    <row r="429" spans="1:7" x14ac:dyDescent="0.25">
      <c r="A429" s="287" t="s">
        <v>799</v>
      </c>
      <c r="B429" s="287" t="s">
        <v>800</v>
      </c>
      <c r="C429" s="291">
        <v>-74026543</v>
      </c>
      <c r="D429" s="288">
        <v>0</v>
      </c>
      <c r="E429" s="288">
        <v>0</v>
      </c>
      <c r="F429" s="291">
        <v>-74026543</v>
      </c>
      <c r="G429" s="286"/>
    </row>
    <row r="430" spans="1:7" x14ac:dyDescent="0.25">
      <c r="A430" s="287" t="s">
        <v>804</v>
      </c>
      <c r="B430" s="287" t="s">
        <v>805</v>
      </c>
      <c r="C430" s="291">
        <v>-74026543</v>
      </c>
      <c r="D430" s="288">
        <v>0</v>
      </c>
      <c r="E430" s="288">
        <v>0</v>
      </c>
      <c r="F430" s="291">
        <v>-74026543</v>
      </c>
      <c r="G430" s="286"/>
    </row>
    <row r="431" spans="1:7" x14ac:dyDescent="0.25">
      <c r="A431" s="287" t="s">
        <v>806</v>
      </c>
      <c r="B431" s="287" t="s">
        <v>807</v>
      </c>
      <c r="C431" s="291">
        <v>-74026543</v>
      </c>
      <c r="D431" s="288">
        <v>0</v>
      </c>
      <c r="E431" s="288">
        <v>0</v>
      </c>
      <c r="F431" s="291">
        <v>-74026543</v>
      </c>
      <c r="G431" s="288" t="s">
        <v>97</v>
      </c>
    </row>
    <row r="432" spans="1:7" ht="15.75" x14ac:dyDescent="0.25">
      <c r="A432" s="292"/>
      <c r="B432" s="292"/>
      <c r="C432" s="293">
        <v>0</v>
      </c>
      <c r="D432" s="294">
        <v>5118858637</v>
      </c>
      <c r="E432" s="294">
        <v>5118858637</v>
      </c>
      <c r="F432" s="293">
        <v>0</v>
      </c>
      <c r="G432" s="293"/>
    </row>
    <row r="433" spans="1:7" x14ac:dyDescent="0.25">
      <c r="A433" s="224"/>
      <c r="B433" s="224"/>
      <c r="C433" s="226"/>
      <c r="D433" s="225"/>
      <c r="E433" s="225"/>
      <c r="F433" s="226"/>
      <c r="G433" s="225"/>
    </row>
    <row r="434" spans="1:7" x14ac:dyDescent="0.25">
      <c r="A434" s="224"/>
      <c r="B434" s="224"/>
      <c r="C434" s="226"/>
      <c r="D434" s="225"/>
      <c r="E434" s="225"/>
      <c r="F434" s="226"/>
      <c r="G434" s="223"/>
    </row>
    <row r="435" spans="1:7" x14ac:dyDescent="0.25">
      <c r="A435" s="224"/>
      <c r="B435" s="224"/>
      <c r="C435" s="226"/>
      <c r="D435" s="225"/>
      <c r="E435" s="225"/>
      <c r="F435" s="226"/>
      <c r="G435" s="223"/>
    </row>
    <row r="436" spans="1:7" x14ac:dyDescent="0.25">
      <c r="A436" s="224"/>
      <c r="B436" s="224"/>
      <c r="C436" s="226"/>
      <c r="D436" s="225"/>
      <c r="E436" s="225"/>
      <c r="F436" s="226"/>
      <c r="G436" s="223"/>
    </row>
    <row r="437" spans="1:7" x14ac:dyDescent="0.25">
      <c r="A437" s="224"/>
      <c r="B437" s="224"/>
      <c r="C437" s="226"/>
      <c r="D437" s="225"/>
      <c r="E437" s="225"/>
      <c r="F437" s="226"/>
      <c r="G437" s="225"/>
    </row>
    <row r="438" spans="1:7" x14ac:dyDescent="0.25">
      <c r="A438" s="224"/>
      <c r="B438" s="224"/>
      <c r="C438" s="226"/>
      <c r="D438" s="225"/>
      <c r="E438" s="225"/>
      <c r="F438" s="226"/>
      <c r="G438" s="223"/>
    </row>
    <row r="439" spans="1:7" x14ac:dyDescent="0.25">
      <c r="A439" s="224"/>
      <c r="B439" s="224"/>
      <c r="C439" s="226"/>
      <c r="D439" s="225"/>
      <c r="E439" s="225"/>
      <c r="F439" s="226"/>
      <c r="G439" s="223"/>
    </row>
    <row r="440" spans="1:7" x14ac:dyDescent="0.25">
      <c r="A440" s="224"/>
      <c r="B440" s="224"/>
      <c r="C440" s="226"/>
      <c r="D440" s="225"/>
      <c r="E440" s="225"/>
      <c r="F440" s="226"/>
      <c r="G440" s="225"/>
    </row>
    <row r="441" spans="1:7" ht="15.75" x14ac:dyDescent="0.25">
      <c r="A441" s="227"/>
      <c r="B441" s="227"/>
      <c r="C441" s="228"/>
      <c r="D441" s="229"/>
      <c r="E441" s="229"/>
      <c r="F441" s="228"/>
      <c r="G441" s="228"/>
    </row>
    <row r="442" spans="1:7" x14ac:dyDescent="0.25">
      <c r="A442" s="39"/>
      <c r="B442" s="39"/>
      <c r="C442" s="39"/>
      <c r="D442" s="39"/>
      <c r="E442" s="39"/>
      <c r="F442" s="39"/>
      <c r="G442" s="39"/>
    </row>
    <row r="443" spans="1:7" x14ac:dyDescent="0.25">
      <c r="A443" s="39"/>
      <c r="B443" s="39"/>
      <c r="C443" s="39"/>
      <c r="D443" s="39"/>
      <c r="E443" s="39"/>
      <c r="F443" s="39"/>
      <c r="G443" s="39"/>
    </row>
    <row r="444" spans="1:7" x14ac:dyDescent="0.25">
      <c r="A444" s="39"/>
      <c r="B444" s="39"/>
      <c r="C444" s="39"/>
      <c r="D444" s="39"/>
      <c r="E444" s="39"/>
      <c r="F444" s="39"/>
      <c r="G444" s="39"/>
    </row>
    <row r="445" spans="1:7" x14ac:dyDescent="0.25">
      <c r="A445" s="39"/>
      <c r="B445" s="39"/>
      <c r="C445" s="39"/>
      <c r="D445" s="39"/>
      <c r="E445" s="39"/>
      <c r="F445" s="39"/>
      <c r="G445" s="39"/>
    </row>
    <row r="446" spans="1:7" x14ac:dyDescent="0.25">
      <c r="A446" s="39"/>
      <c r="B446" s="39"/>
      <c r="C446" s="39"/>
      <c r="D446" s="39"/>
      <c r="E446" s="39"/>
      <c r="F446" s="39"/>
      <c r="G446" s="39"/>
    </row>
    <row r="447" spans="1:7" x14ac:dyDescent="0.25">
      <c r="A447" s="39"/>
      <c r="B447" s="39"/>
      <c r="C447" s="39"/>
      <c r="D447" s="39"/>
      <c r="E447" s="39"/>
      <c r="F447" s="39"/>
      <c r="G447" s="39"/>
    </row>
    <row r="448" spans="1:7" x14ac:dyDescent="0.25">
      <c r="A448" s="39"/>
      <c r="B448" s="39"/>
      <c r="C448" s="39"/>
      <c r="D448" s="39"/>
      <c r="E448" s="39"/>
      <c r="F448" s="39"/>
      <c r="G448" s="39"/>
    </row>
    <row r="449" spans="1:7" ht="15.75" x14ac:dyDescent="0.25">
      <c r="A449" s="110"/>
      <c r="B449" s="110"/>
      <c r="C449" s="110"/>
      <c r="D449" s="110"/>
      <c r="E449" s="110"/>
      <c r="F449" s="110"/>
      <c r="G449" s="110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BALANCE C</vt:lpstr>
      <vt:lpstr>B PRUEBA 2021</vt:lpstr>
      <vt:lpstr>B PRUEBA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JMURCIA</dc:creator>
  <cp:lastModifiedBy>Eduardo Santos Beltran</cp:lastModifiedBy>
  <dcterms:created xsi:type="dcterms:W3CDTF">2021-03-20T15:16:46Z</dcterms:created>
  <dcterms:modified xsi:type="dcterms:W3CDTF">2022-07-19T23:52:49Z</dcterms:modified>
</cp:coreProperties>
</file>