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9. septiembre\"/>
    </mc:Choice>
  </mc:AlternateContent>
  <xr:revisionPtr revIDLastSave="0" documentId="13_ncr:1_{B8A113B5-A602-4D86-9D46-0FCF1779E9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1" r:id="rId1"/>
  </sheets>
  <definedNames>
    <definedName name="_xlnm._FilterDatabase" localSheetId="0" hidden="1">Septiembre!$A$11:$X$286</definedName>
    <definedName name="_xlnm.Print_Area" localSheetId="0">Septiembre!$B$1:$W$297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XkuJc6iG7j0qhzVRO69PXAu6D7g=="/>
    </ext>
  </extLst>
</workbook>
</file>

<file path=xl/calcChain.xml><?xml version="1.0" encoding="utf-8"?>
<calcChain xmlns="http://schemas.openxmlformats.org/spreadsheetml/2006/main">
  <c r="D255" i="1" l="1"/>
  <c r="D175" i="1"/>
  <c r="D174" i="1" s="1"/>
  <c r="E175" i="1"/>
  <c r="E174" i="1" s="1"/>
  <c r="F175" i="1"/>
  <c r="F174" i="1" s="1"/>
  <c r="G175" i="1"/>
  <c r="G174" i="1" s="1"/>
  <c r="H175" i="1"/>
  <c r="H174" i="1" s="1"/>
  <c r="I175" i="1"/>
  <c r="J175" i="1"/>
  <c r="J174" i="1" s="1"/>
  <c r="K175" i="1"/>
  <c r="K174" i="1" s="1"/>
  <c r="L175" i="1"/>
  <c r="L174" i="1" s="1"/>
  <c r="M175" i="1"/>
  <c r="M174" i="1" s="1"/>
  <c r="N175" i="1"/>
  <c r="N174" i="1" s="1"/>
  <c r="O175" i="1"/>
  <c r="O174" i="1" s="1"/>
  <c r="Q175" i="1"/>
  <c r="Q174" i="1" s="1"/>
  <c r="R175" i="1"/>
  <c r="R174" i="1" s="1"/>
  <c r="S175" i="1"/>
  <c r="S174" i="1" s="1"/>
  <c r="U175" i="1"/>
  <c r="U174" i="1" s="1"/>
  <c r="V175" i="1"/>
  <c r="V174" i="1" s="1"/>
  <c r="W175" i="1"/>
  <c r="W174" i="1" s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D239" i="1"/>
  <c r="D241" i="1"/>
  <c r="D243" i="1"/>
  <c r="D245" i="1"/>
  <c r="D247" i="1"/>
  <c r="D269" i="1"/>
  <c r="D276" i="1"/>
  <c r="D275" i="1" s="1"/>
  <c r="D274" i="1" s="1"/>
  <c r="S269" i="1"/>
  <c r="U269" i="1"/>
  <c r="V269" i="1"/>
  <c r="W269" i="1"/>
  <c r="Q269" i="1"/>
  <c r="R269" i="1"/>
  <c r="M269" i="1"/>
  <c r="N269" i="1"/>
  <c r="O269" i="1"/>
  <c r="E269" i="1"/>
  <c r="F269" i="1"/>
  <c r="G269" i="1"/>
  <c r="H269" i="1"/>
  <c r="I269" i="1"/>
  <c r="J269" i="1"/>
  <c r="K269" i="1"/>
  <c r="L269" i="1"/>
  <c r="W276" i="1"/>
  <c r="W275" i="1" s="1"/>
  <c r="W274" i="1" s="1"/>
  <c r="V276" i="1"/>
  <c r="V275" i="1" s="1"/>
  <c r="V274" i="1" s="1"/>
  <c r="U276" i="1"/>
  <c r="U275" i="1" s="1"/>
  <c r="U274" i="1" s="1"/>
  <c r="S276" i="1"/>
  <c r="S275" i="1" s="1"/>
  <c r="S274" i="1" s="1"/>
  <c r="R276" i="1"/>
  <c r="R275" i="1" s="1"/>
  <c r="Q276" i="1"/>
  <c r="Q275" i="1" s="1"/>
  <c r="Q274" i="1" s="1"/>
  <c r="O276" i="1"/>
  <c r="O275" i="1" s="1"/>
  <c r="O274" i="1" s="1"/>
  <c r="N276" i="1"/>
  <c r="N275" i="1" s="1"/>
  <c r="N274" i="1" s="1"/>
  <c r="M276" i="1"/>
  <c r="M275" i="1" s="1"/>
  <c r="M274" i="1" s="1"/>
  <c r="L276" i="1"/>
  <c r="L275" i="1" s="1"/>
  <c r="L274" i="1" s="1"/>
  <c r="K276" i="1"/>
  <c r="K275" i="1" s="1"/>
  <c r="K274" i="1" s="1"/>
  <c r="J276" i="1"/>
  <c r="J275" i="1" s="1"/>
  <c r="J274" i="1" s="1"/>
  <c r="I276" i="1"/>
  <c r="H276" i="1"/>
  <c r="H275" i="1" s="1"/>
  <c r="H274" i="1" s="1"/>
  <c r="G276" i="1"/>
  <c r="G275" i="1" s="1"/>
  <c r="G274" i="1" s="1"/>
  <c r="F276" i="1"/>
  <c r="F275" i="1" s="1"/>
  <c r="F274" i="1" s="1"/>
  <c r="E276" i="1"/>
  <c r="E275" i="1" s="1"/>
  <c r="E274" i="1" s="1"/>
  <c r="W255" i="1"/>
  <c r="V255" i="1"/>
  <c r="U255" i="1"/>
  <c r="S255" i="1"/>
  <c r="R255" i="1"/>
  <c r="Q255" i="1"/>
  <c r="O255" i="1"/>
  <c r="N255" i="1"/>
  <c r="M255" i="1"/>
  <c r="L255" i="1"/>
  <c r="K255" i="1"/>
  <c r="J255" i="1"/>
  <c r="I255" i="1"/>
  <c r="H255" i="1"/>
  <c r="G255" i="1"/>
  <c r="F255" i="1"/>
  <c r="E255" i="1"/>
  <c r="W247" i="1"/>
  <c r="V247" i="1"/>
  <c r="U247" i="1"/>
  <c r="S247" i="1"/>
  <c r="R247" i="1"/>
  <c r="Q247" i="1"/>
  <c r="O247" i="1"/>
  <c r="N247" i="1"/>
  <c r="M247" i="1"/>
  <c r="L247" i="1"/>
  <c r="K247" i="1"/>
  <c r="J247" i="1"/>
  <c r="I247" i="1"/>
  <c r="H247" i="1"/>
  <c r="G247" i="1"/>
  <c r="F247" i="1"/>
  <c r="E247" i="1"/>
  <c r="W245" i="1"/>
  <c r="V245" i="1"/>
  <c r="U245" i="1"/>
  <c r="S245" i="1"/>
  <c r="R245" i="1"/>
  <c r="Q245" i="1"/>
  <c r="O245" i="1"/>
  <c r="N245" i="1"/>
  <c r="M245" i="1"/>
  <c r="L245" i="1"/>
  <c r="K245" i="1"/>
  <c r="J245" i="1"/>
  <c r="I245" i="1"/>
  <c r="H245" i="1"/>
  <c r="G245" i="1"/>
  <c r="F245" i="1"/>
  <c r="E245" i="1"/>
  <c r="W243" i="1"/>
  <c r="V243" i="1"/>
  <c r="U243" i="1"/>
  <c r="S243" i="1"/>
  <c r="R243" i="1"/>
  <c r="Q243" i="1"/>
  <c r="O243" i="1"/>
  <c r="N243" i="1"/>
  <c r="M243" i="1"/>
  <c r="L243" i="1"/>
  <c r="K243" i="1"/>
  <c r="J243" i="1"/>
  <c r="I243" i="1"/>
  <c r="H243" i="1"/>
  <c r="G243" i="1"/>
  <c r="F243" i="1"/>
  <c r="E243" i="1"/>
  <c r="W241" i="1"/>
  <c r="V241" i="1"/>
  <c r="U241" i="1"/>
  <c r="S241" i="1"/>
  <c r="R241" i="1"/>
  <c r="Q241" i="1"/>
  <c r="O241" i="1"/>
  <c r="N241" i="1"/>
  <c r="M241" i="1"/>
  <c r="L241" i="1"/>
  <c r="K241" i="1"/>
  <c r="J241" i="1"/>
  <c r="I241" i="1"/>
  <c r="H241" i="1"/>
  <c r="G241" i="1"/>
  <c r="F241" i="1"/>
  <c r="E241" i="1"/>
  <c r="W236" i="1"/>
  <c r="V236" i="1"/>
  <c r="U236" i="1"/>
  <c r="S236" i="1"/>
  <c r="R236" i="1"/>
  <c r="Q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W233" i="1"/>
  <c r="V233" i="1"/>
  <c r="U233" i="1"/>
  <c r="S233" i="1"/>
  <c r="R233" i="1"/>
  <c r="Q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W229" i="1"/>
  <c r="V229" i="1"/>
  <c r="U229" i="1"/>
  <c r="S229" i="1"/>
  <c r="R229" i="1"/>
  <c r="Q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W225" i="1"/>
  <c r="V225" i="1"/>
  <c r="U225" i="1"/>
  <c r="S225" i="1"/>
  <c r="R225" i="1"/>
  <c r="Q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W221" i="1"/>
  <c r="V221" i="1"/>
  <c r="U221" i="1"/>
  <c r="S221" i="1"/>
  <c r="R221" i="1"/>
  <c r="Q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216" i="1"/>
  <c r="V216" i="1"/>
  <c r="U216" i="1"/>
  <c r="S216" i="1"/>
  <c r="R216" i="1"/>
  <c r="Q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W214" i="1"/>
  <c r="V214" i="1"/>
  <c r="U214" i="1"/>
  <c r="S214" i="1"/>
  <c r="R214" i="1"/>
  <c r="Q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W210" i="1"/>
  <c r="V210" i="1"/>
  <c r="U210" i="1"/>
  <c r="S210" i="1"/>
  <c r="R210" i="1"/>
  <c r="Q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W207" i="1"/>
  <c r="W206" i="1" s="1"/>
  <c r="W205" i="1" s="1"/>
  <c r="V207" i="1"/>
  <c r="V206" i="1" s="1"/>
  <c r="V205" i="1" s="1"/>
  <c r="U207" i="1"/>
  <c r="U206" i="1" s="1"/>
  <c r="U205" i="1" s="1"/>
  <c r="S207" i="1"/>
  <c r="S206" i="1" s="1"/>
  <c r="S205" i="1" s="1"/>
  <c r="R207" i="1"/>
  <c r="R206" i="1" s="1"/>
  <c r="Q207" i="1"/>
  <c r="Q206" i="1" s="1"/>
  <c r="Q205" i="1" s="1"/>
  <c r="O207" i="1"/>
  <c r="O206" i="1" s="1"/>
  <c r="O205" i="1" s="1"/>
  <c r="N207" i="1"/>
  <c r="M207" i="1"/>
  <c r="M206" i="1" s="1"/>
  <c r="M205" i="1" s="1"/>
  <c r="L207" i="1"/>
  <c r="L206" i="1" s="1"/>
  <c r="L205" i="1" s="1"/>
  <c r="K207" i="1"/>
  <c r="K206" i="1" s="1"/>
  <c r="K205" i="1" s="1"/>
  <c r="J207" i="1"/>
  <c r="J206" i="1" s="1"/>
  <c r="J205" i="1" s="1"/>
  <c r="I207" i="1"/>
  <c r="I206" i="1" s="1"/>
  <c r="I205" i="1" s="1"/>
  <c r="H207" i="1"/>
  <c r="H206" i="1" s="1"/>
  <c r="H205" i="1" s="1"/>
  <c r="G207" i="1"/>
  <c r="G206" i="1" s="1"/>
  <c r="G205" i="1" s="1"/>
  <c r="F207" i="1"/>
  <c r="F206" i="1" s="1"/>
  <c r="F205" i="1" s="1"/>
  <c r="E207" i="1"/>
  <c r="E206" i="1" s="1"/>
  <c r="E205" i="1" s="1"/>
  <c r="D207" i="1"/>
  <c r="D206" i="1" s="1"/>
  <c r="D205" i="1" s="1"/>
  <c r="W202" i="1"/>
  <c r="V202" i="1"/>
  <c r="U202" i="1"/>
  <c r="S202" i="1"/>
  <c r="R202" i="1"/>
  <c r="Q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W200" i="1"/>
  <c r="V200" i="1"/>
  <c r="U200" i="1"/>
  <c r="S200" i="1"/>
  <c r="R200" i="1"/>
  <c r="Q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W198" i="1"/>
  <c r="V198" i="1"/>
  <c r="U198" i="1"/>
  <c r="S198" i="1"/>
  <c r="R198" i="1"/>
  <c r="Q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V152" i="1"/>
  <c r="U152" i="1"/>
  <c r="S152" i="1"/>
  <c r="R152" i="1"/>
  <c r="Q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W139" i="1"/>
  <c r="V139" i="1"/>
  <c r="U139" i="1"/>
  <c r="S139" i="1"/>
  <c r="R139" i="1"/>
  <c r="Q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W108" i="1"/>
  <c r="V108" i="1"/>
  <c r="U108" i="1"/>
  <c r="S108" i="1"/>
  <c r="R108" i="1"/>
  <c r="Q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W104" i="1"/>
  <c r="V104" i="1"/>
  <c r="U104" i="1"/>
  <c r="S104" i="1"/>
  <c r="R104" i="1"/>
  <c r="Q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W92" i="1"/>
  <c r="V92" i="1"/>
  <c r="U92" i="1"/>
  <c r="S92" i="1"/>
  <c r="R92" i="1"/>
  <c r="Q92" i="1"/>
  <c r="O92" i="1"/>
  <c r="N92" i="1"/>
  <c r="M92" i="1"/>
  <c r="L92" i="1"/>
  <c r="K92" i="1"/>
  <c r="J92" i="1"/>
  <c r="I92" i="1"/>
  <c r="H92" i="1"/>
  <c r="G92" i="1"/>
  <c r="F92" i="1"/>
  <c r="E92" i="1"/>
  <c r="D92" i="1"/>
  <c r="W90" i="1"/>
  <c r="V90" i="1"/>
  <c r="U90" i="1"/>
  <c r="S90" i="1"/>
  <c r="R90" i="1"/>
  <c r="Q90" i="1"/>
  <c r="O90" i="1"/>
  <c r="N90" i="1"/>
  <c r="M90" i="1"/>
  <c r="L90" i="1"/>
  <c r="K90" i="1"/>
  <c r="J90" i="1"/>
  <c r="I90" i="1"/>
  <c r="H90" i="1"/>
  <c r="G90" i="1"/>
  <c r="F90" i="1"/>
  <c r="E90" i="1"/>
  <c r="D90" i="1"/>
  <c r="W86" i="1"/>
  <c r="V86" i="1"/>
  <c r="U86" i="1"/>
  <c r="S86" i="1"/>
  <c r="R86" i="1"/>
  <c r="Q86" i="1"/>
  <c r="O86" i="1"/>
  <c r="N86" i="1"/>
  <c r="M86" i="1"/>
  <c r="L86" i="1"/>
  <c r="K86" i="1"/>
  <c r="J86" i="1"/>
  <c r="I86" i="1"/>
  <c r="H86" i="1"/>
  <c r="G86" i="1"/>
  <c r="F86" i="1"/>
  <c r="E86" i="1"/>
  <c r="D86" i="1"/>
  <c r="W74" i="1"/>
  <c r="V74" i="1"/>
  <c r="U74" i="1"/>
  <c r="S74" i="1"/>
  <c r="R74" i="1"/>
  <c r="Q74" i="1"/>
  <c r="O74" i="1"/>
  <c r="N74" i="1"/>
  <c r="M74" i="1"/>
  <c r="L74" i="1"/>
  <c r="K74" i="1"/>
  <c r="J74" i="1"/>
  <c r="I74" i="1"/>
  <c r="H74" i="1"/>
  <c r="G74" i="1"/>
  <c r="F74" i="1"/>
  <c r="E74" i="1"/>
  <c r="D74" i="1"/>
  <c r="W67" i="1"/>
  <c r="V67" i="1"/>
  <c r="U67" i="1"/>
  <c r="S67" i="1"/>
  <c r="R67" i="1"/>
  <c r="Q67" i="1"/>
  <c r="O67" i="1"/>
  <c r="N67" i="1"/>
  <c r="M67" i="1"/>
  <c r="L67" i="1"/>
  <c r="K67" i="1"/>
  <c r="J67" i="1"/>
  <c r="I67" i="1"/>
  <c r="H67" i="1"/>
  <c r="G67" i="1"/>
  <c r="F67" i="1"/>
  <c r="E67" i="1"/>
  <c r="D67" i="1"/>
  <c r="W60" i="1"/>
  <c r="W59" i="1" s="1"/>
  <c r="W58" i="1" s="1"/>
  <c r="W57" i="1" s="1"/>
  <c r="V60" i="1"/>
  <c r="V59" i="1" s="1"/>
  <c r="V58" i="1" s="1"/>
  <c r="V57" i="1" s="1"/>
  <c r="U60" i="1"/>
  <c r="U59" i="1" s="1"/>
  <c r="U58" i="1" s="1"/>
  <c r="U57" i="1" s="1"/>
  <c r="S60" i="1"/>
  <c r="S59" i="1" s="1"/>
  <c r="S58" i="1" s="1"/>
  <c r="S57" i="1" s="1"/>
  <c r="R60" i="1"/>
  <c r="Q60" i="1"/>
  <c r="Q59" i="1" s="1"/>
  <c r="Q58" i="1" s="1"/>
  <c r="Q57" i="1" s="1"/>
  <c r="O60" i="1"/>
  <c r="O59" i="1" s="1"/>
  <c r="O58" i="1" s="1"/>
  <c r="O57" i="1" s="1"/>
  <c r="N60" i="1"/>
  <c r="M60" i="1"/>
  <c r="M59" i="1" s="1"/>
  <c r="M58" i="1" s="1"/>
  <c r="M57" i="1" s="1"/>
  <c r="L60" i="1"/>
  <c r="L59" i="1" s="1"/>
  <c r="L58" i="1" s="1"/>
  <c r="L57" i="1" s="1"/>
  <c r="K60" i="1"/>
  <c r="K59" i="1" s="1"/>
  <c r="K58" i="1" s="1"/>
  <c r="K57" i="1" s="1"/>
  <c r="J60" i="1"/>
  <c r="J59" i="1" s="1"/>
  <c r="J58" i="1" s="1"/>
  <c r="J57" i="1" s="1"/>
  <c r="I60" i="1"/>
  <c r="I59" i="1" s="1"/>
  <c r="I58" i="1" s="1"/>
  <c r="I57" i="1" s="1"/>
  <c r="H60" i="1"/>
  <c r="H59" i="1" s="1"/>
  <c r="H58" i="1" s="1"/>
  <c r="H57" i="1" s="1"/>
  <c r="G60" i="1"/>
  <c r="G59" i="1" s="1"/>
  <c r="G58" i="1" s="1"/>
  <c r="G57" i="1" s="1"/>
  <c r="F60" i="1"/>
  <c r="F59" i="1" s="1"/>
  <c r="F58" i="1" s="1"/>
  <c r="F57" i="1" s="1"/>
  <c r="E60" i="1"/>
  <c r="E59" i="1" s="1"/>
  <c r="E58" i="1" s="1"/>
  <c r="E57" i="1" s="1"/>
  <c r="D60" i="1"/>
  <c r="D59" i="1" s="1"/>
  <c r="D58" i="1" s="1"/>
  <c r="D57" i="1" s="1"/>
  <c r="W52" i="1"/>
  <c r="W51" i="1" s="1"/>
  <c r="V52" i="1"/>
  <c r="V51" i="1" s="1"/>
  <c r="U52" i="1"/>
  <c r="U51" i="1" s="1"/>
  <c r="S52" i="1"/>
  <c r="S51" i="1" s="1"/>
  <c r="R52" i="1"/>
  <c r="Q52" i="1"/>
  <c r="Q51" i="1" s="1"/>
  <c r="O52" i="1"/>
  <c r="O51" i="1" s="1"/>
  <c r="N52" i="1"/>
  <c r="M52" i="1"/>
  <c r="M51" i="1" s="1"/>
  <c r="L52" i="1"/>
  <c r="L51" i="1" s="1"/>
  <c r="K52" i="1"/>
  <c r="K51" i="1" s="1"/>
  <c r="J52" i="1"/>
  <c r="J51" i="1" s="1"/>
  <c r="I52" i="1"/>
  <c r="I51" i="1" s="1"/>
  <c r="H52" i="1"/>
  <c r="H51" i="1" s="1"/>
  <c r="G52" i="1"/>
  <c r="G51" i="1" s="1"/>
  <c r="F52" i="1"/>
  <c r="F51" i="1" s="1"/>
  <c r="E52" i="1"/>
  <c r="E51" i="1" s="1"/>
  <c r="D52" i="1"/>
  <c r="D51" i="1" s="1"/>
  <c r="W49" i="1"/>
  <c r="V49" i="1"/>
  <c r="U49" i="1"/>
  <c r="S49" i="1"/>
  <c r="R49" i="1"/>
  <c r="Q49" i="1"/>
  <c r="O49" i="1"/>
  <c r="N49" i="1"/>
  <c r="M49" i="1"/>
  <c r="L49" i="1"/>
  <c r="K49" i="1"/>
  <c r="J49" i="1"/>
  <c r="I49" i="1"/>
  <c r="H49" i="1"/>
  <c r="G49" i="1"/>
  <c r="F49" i="1"/>
  <c r="E49" i="1"/>
  <c r="D49" i="1"/>
  <c r="W47" i="1"/>
  <c r="V47" i="1"/>
  <c r="U47" i="1"/>
  <c r="S47" i="1"/>
  <c r="R47" i="1"/>
  <c r="Q47" i="1"/>
  <c r="O47" i="1"/>
  <c r="N47" i="1"/>
  <c r="M47" i="1"/>
  <c r="L47" i="1"/>
  <c r="K47" i="1"/>
  <c r="J47" i="1"/>
  <c r="I47" i="1"/>
  <c r="H47" i="1"/>
  <c r="G47" i="1"/>
  <c r="F47" i="1"/>
  <c r="E47" i="1"/>
  <c r="D47" i="1"/>
  <c r="W45" i="1"/>
  <c r="V45" i="1"/>
  <c r="U45" i="1"/>
  <c r="S45" i="1"/>
  <c r="R45" i="1"/>
  <c r="Q45" i="1"/>
  <c r="O45" i="1"/>
  <c r="N45" i="1"/>
  <c r="M45" i="1"/>
  <c r="L45" i="1"/>
  <c r="K45" i="1"/>
  <c r="J45" i="1"/>
  <c r="I45" i="1"/>
  <c r="H45" i="1"/>
  <c r="G45" i="1"/>
  <c r="F45" i="1"/>
  <c r="E45" i="1"/>
  <c r="D45" i="1"/>
  <c r="W43" i="1"/>
  <c r="V43" i="1"/>
  <c r="U43" i="1"/>
  <c r="S43" i="1"/>
  <c r="R43" i="1"/>
  <c r="Q43" i="1"/>
  <c r="O43" i="1"/>
  <c r="N43" i="1"/>
  <c r="M43" i="1"/>
  <c r="L43" i="1"/>
  <c r="K43" i="1"/>
  <c r="J43" i="1"/>
  <c r="I43" i="1"/>
  <c r="T43" i="1" s="1"/>
  <c r="H43" i="1"/>
  <c r="G43" i="1"/>
  <c r="F43" i="1"/>
  <c r="E43" i="1"/>
  <c r="D43" i="1"/>
  <c r="W40" i="1"/>
  <c r="V40" i="1"/>
  <c r="U40" i="1"/>
  <c r="S40" i="1"/>
  <c r="R40" i="1"/>
  <c r="Q40" i="1"/>
  <c r="O40" i="1"/>
  <c r="N40" i="1"/>
  <c r="M40" i="1"/>
  <c r="L40" i="1"/>
  <c r="K40" i="1"/>
  <c r="J40" i="1"/>
  <c r="I40" i="1"/>
  <c r="H40" i="1"/>
  <c r="G40" i="1"/>
  <c r="F40" i="1"/>
  <c r="E40" i="1"/>
  <c r="D40" i="1"/>
  <c r="W37" i="1"/>
  <c r="V37" i="1"/>
  <c r="U37" i="1"/>
  <c r="S37" i="1"/>
  <c r="R37" i="1"/>
  <c r="Q37" i="1"/>
  <c r="O37" i="1"/>
  <c r="N37" i="1"/>
  <c r="M37" i="1"/>
  <c r="L37" i="1"/>
  <c r="K37" i="1"/>
  <c r="J37" i="1"/>
  <c r="I37" i="1"/>
  <c r="H37" i="1"/>
  <c r="G37" i="1"/>
  <c r="F37" i="1"/>
  <c r="E37" i="1"/>
  <c r="D37" i="1"/>
  <c r="W34" i="1"/>
  <c r="V34" i="1"/>
  <c r="U34" i="1"/>
  <c r="S34" i="1"/>
  <c r="R34" i="1"/>
  <c r="Q34" i="1"/>
  <c r="O34" i="1"/>
  <c r="N34" i="1"/>
  <c r="M34" i="1"/>
  <c r="L34" i="1"/>
  <c r="K34" i="1"/>
  <c r="J34" i="1"/>
  <c r="I34" i="1"/>
  <c r="H34" i="1"/>
  <c r="G34" i="1"/>
  <c r="F34" i="1"/>
  <c r="E34" i="1"/>
  <c r="D34" i="1"/>
  <c r="W31" i="1"/>
  <c r="W30" i="1" s="1"/>
  <c r="V31" i="1"/>
  <c r="V30" i="1" s="1"/>
  <c r="U31" i="1"/>
  <c r="U30" i="1" s="1"/>
  <c r="S31" i="1"/>
  <c r="S30" i="1" s="1"/>
  <c r="R31" i="1"/>
  <c r="R30" i="1" s="1"/>
  <c r="Q31" i="1"/>
  <c r="Q30" i="1" s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W26" i="1"/>
  <c r="W18" i="1" s="1"/>
  <c r="V26" i="1"/>
  <c r="V18" i="1" s="1"/>
  <c r="U26" i="1"/>
  <c r="U18" i="1" s="1"/>
  <c r="S26" i="1"/>
  <c r="S18" i="1" s="1"/>
  <c r="R26" i="1"/>
  <c r="R18" i="1" s="1"/>
  <c r="Q26" i="1"/>
  <c r="Q18" i="1" s="1"/>
  <c r="O26" i="1"/>
  <c r="O18" i="1" s="1"/>
  <c r="N26" i="1"/>
  <c r="N18" i="1" s="1"/>
  <c r="M26" i="1"/>
  <c r="M18" i="1" s="1"/>
  <c r="L26" i="1"/>
  <c r="L18" i="1" s="1"/>
  <c r="K26" i="1"/>
  <c r="K18" i="1" s="1"/>
  <c r="J26" i="1"/>
  <c r="J18" i="1" s="1"/>
  <c r="I26" i="1"/>
  <c r="I18" i="1" s="1"/>
  <c r="H26" i="1"/>
  <c r="H18" i="1" s="1"/>
  <c r="G26" i="1"/>
  <c r="G18" i="1" s="1"/>
  <c r="F26" i="1"/>
  <c r="F18" i="1" s="1"/>
  <c r="E26" i="1"/>
  <c r="E18" i="1" s="1"/>
  <c r="D26" i="1"/>
  <c r="D18" i="1" s="1"/>
  <c r="D264" i="1" l="1"/>
  <c r="D263" i="1" s="1"/>
  <c r="D258" i="1"/>
  <c r="D254" i="1" s="1"/>
  <c r="P175" i="1"/>
  <c r="D281" i="1"/>
  <c r="D280" i="1" s="1"/>
  <c r="D279" i="1" s="1"/>
  <c r="K238" i="1"/>
  <c r="S238" i="1"/>
  <c r="R238" i="1"/>
  <c r="J238" i="1"/>
  <c r="T175" i="1"/>
  <c r="I174" i="1"/>
  <c r="T174" i="1" s="1"/>
  <c r="U238" i="1"/>
  <c r="H238" i="1"/>
  <c r="Q238" i="1"/>
  <c r="E238" i="1"/>
  <c r="M238" i="1"/>
  <c r="W238" i="1"/>
  <c r="F238" i="1"/>
  <c r="N238" i="1"/>
  <c r="D238" i="1"/>
  <c r="I238" i="1"/>
  <c r="G238" i="1"/>
  <c r="O238" i="1"/>
  <c r="L238" i="1"/>
  <c r="V238" i="1"/>
  <c r="S17" i="1"/>
  <c r="Q281" i="1"/>
  <c r="Q280" i="1" s="1"/>
  <c r="Q279" i="1" s="1"/>
  <c r="S281" i="1"/>
  <c r="S280" i="1" s="1"/>
  <c r="S279" i="1" s="1"/>
  <c r="E204" i="1"/>
  <c r="M204" i="1"/>
  <c r="W204" i="1"/>
  <c r="T269" i="1"/>
  <c r="T40" i="1"/>
  <c r="F264" i="1"/>
  <c r="F263" i="1" s="1"/>
  <c r="L258" i="1"/>
  <c r="L254" i="1" s="1"/>
  <c r="H204" i="1"/>
  <c r="Q204" i="1"/>
  <c r="P241" i="1"/>
  <c r="W264" i="1"/>
  <c r="W263" i="1" s="1"/>
  <c r="E281" i="1"/>
  <c r="E280" i="1" s="1"/>
  <c r="E279" i="1" s="1"/>
  <c r="M281" i="1"/>
  <c r="M280" i="1" s="1"/>
  <c r="M279" i="1" s="1"/>
  <c r="W281" i="1"/>
  <c r="W280" i="1" s="1"/>
  <c r="W279" i="1" s="1"/>
  <c r="V258" i="1"/>
  <c r="V254" i="1" s="1"/>
  <c r="K281" i="1"/>
  <c r="K280" i="1" s="1"/>
  <c r="K279" i="1" s="1"/>
  <c r="P30" i="1"/>
  <c r="P43" i="1"/>
  <c r="T207" i="1"/>
  <c r="E197" i="1"/>
  <c r="W197" i="1"/>
  <c r="E258" i="1"/>
  <c r="E254" i="1" s="1"/>
  <c r="M258" i="1"/>
  <c r="M254" i="1" s="1"/>
  <c r="U258" i="1"/>
  <c r="U254" i="1" s="1"/>
  <c r="I258" i="1"/>
  <c r="I254" i="1" s="1"/>
  <c r="K264" i="1"/>
  <c r="K263" i="1" s="1"/>
  <c r="R281" i="1"/>
  <c r="R280" i="1" s="1"/>
  <c r="R279" i="1" s="1"/>
  <c r="K17" i="1"/>
  <c r="T34" i="1"/>
  <c r="M33" i="1"/>
  <c r="P221" i="1"/>
  <c r="E33" i="1"/>
  <c r="O204" i="1"/>
  <c r="V281" i="1"/>
  <c r="V280" i="1" s="1"/>
  <c r="V279" i="1" s="1"/>
  <c r="G204" i="1"/>
  <c r="F197" i="1"/>
  <c r="J197" i="1"/>
  <c r="N264" i="1"/>
  <c r="N263" i="1" s="1"/>
  <c r="V264" i="1"/>
  <c r="V263" i="1" s="1"/>
  <c r="T202" i="1"/>
  <c r="M197" i="1"/>
  <c r="P214" i="1"/>
  <c r="P229" i="1"/>
  <c r="T49" i="1"/>
  <c r="T60" i="1"/>
  <c r="G66" i="1"/>
  <c r="O66" i="1"/>
  <c r="W66" i="1"/>
  <c r="K66" i="1"/>
  <c r="D204" i="1"/>
  <c r="L204" i="1"/>
  <c r="P210" i="1"/>
  <c r="T225" i="1"/>
  <c r="Q66" i="1"/>
  <c r="P104" i="1"/>
  <c r="T198" i="1"/>
  <c r="I264" i="1"/>
  <c r="I263" i="1" s="1"/>
  <c r="Q264" i="1"/>
  <c r="Q263" i="1" s="1"/>
  <c r="T276" i="1"/>
  <c r="L281" i="1"/>
  <c r="L280" i="1" s="1"/>
  <c r="L279" i="1" s="1"/>
  <c r="F204" i="1"/>
  <c r="T229" i="1"/>
  <c r="F281" i="1"/>
  <c r="F280" i="1" s="1"/>
  <c r="F279" i="1" s="1"/>
  <c r="N281" i="1"/>
  <c r="N280" i="1" s="1"/>
  <c r="N279" i="1" s="1"/>
  <c r="S197" i="1"/>
  <c r="T216" i="1"/>
  <c r="T243" i="1"/>
  <c r="G281" i="1"/>
  <c r="G280" i="1" s="1"/>
  <c r="G279" i="1" s="1"/>
  <c r="O281" i="1"/>
  <c r="O280" i="1" s="1"/>
  <c r="O279" i="1" s="1"/>
  <c r="P269" i="1"/>
  <c r="G264" i="1"/>
  <c r="G263" i="1" s="1"/>
  <c r="J258" i="1"/>
  <c r="J254" i="1" s="1"/>
  <c r="R258" i="1"/>
  <c r="G258" i="1"/>
  <c r="G254" i="1" s="1"/>
  <c r="O258" i="1"/>
  <c r="O254" i="1" s="1"/>
  <c r="W258" i="1"/>
  <c r="W254" i="1" s="1"/>
  <c r="H258" i="1"/>
  <c r="H254" i="1" s="1"/>
  <c r="F258" i="1"/>
  <c r="F254" i="1" s="1"/>
  <c r="N258" i="1"/>
  <c r="N254" i="1" s="1"/>
  <c r="Q258" i="1"/>
  <c r="Q254" i="1" s="1"/>
  <c r="T247" i="1"/>
  <c r="P245" i="1"/>
  <c r="T245" i="1"/>
  <c r="P243" i="1"/>
  <c r="P236" i="1"/>
  <c r="W213" i="1"/>
  <c r="T233" i="1"/>
  <c r="S213" i="1"/>
  <c r="T221" i="1"/>
  <c r="P216" i="1"/>
  <c r="I213" i="1"/>
  <c r="Q213" i="1"/>
  <c r="G213" i="1"/>
  <c r="U204" i="1"/>
  <c r="T210" i="1"/>
  <c r="K204" i="1"/>
  <c r="I204" i="1"/>
  <c r="S204" i="1"/>
  <c r="J204" i="1"/>
  <c r="K197" i="1"/>
  <c r="U197" i="1"/>
  <c r="I197" i="1"/>
  <c r="G89" i="1"/>
  <c r="I89" i="1"/>
  <c r="D89" i="1"/>
  <c r="L89" i="1"/>
  <c r="V89" i="1"/>
  <c r="K89" i="1"/>
  <c r="J89" i="1"/>
  <c r="D66" i="1"/>
  <c r="L66" i="1"/>
  <c r="V66" i="1"/>
  <c r="J66" i="1"/>
  <c r="P86" i="1"/>
  <c r="I66" i="1"/>
  <c r="R66" i="1"/>
  <c r="O33" i="1"/>
  <c r="P47" i="1"/>
  <c r="N33" i="1"/>
  <c r="J33" i="1"/>
  <c r="F33" i="1"/>
  <c r="P37" i="1"/>
  <c r="V33" i="1"/>
  <c r="R33" i="1"/>
  <c r="W33" i="1"/>
  <c r="U17" i="1"/>
  <c r="Q17" i="1"/>
  <c r="I17" i="1"/>
  <c r="T30" i="1"/>
  <c r="W17" i="1"/>
  <c r="F17" i="1"/>
  <c r="V17" i="1"/>
  <c r="J17" i="1"/>
  <c r="T255" i="1"/>
  <c r="T18" i="1"/>
  <c r="R17" i="1"/>
  <c r="P18" i="1"/>
  <c r="N17" i="1"/>
  <c r="G17" i="1"/>
  <c r="H17" i="1"/>
  <c r="H89" i="1"/>
  <c r="P225" i="1"/>
  <c r="E264" i="1"/>
  <c r="E263" i="1" s="1"/>
  <c r="M264" i="1"/>
  <c r="M263" i="1" s="1"/>
  <c r="U264" i="1"/>
  <c r="U263" i="1" s="1"/>
  <c r="J281" i="1"/>
  <c r="J280" i="1" s="1"/>
  <c r="J279" i="1" s="1"/>
  <c r="S66" i="1"/>
  <c r="T90" i="1"/>
  <c r="T139" i="1"/>
  <c r="Q197" i="1"/>
  <c r="V213" i="1"/>
  <c r="O213" i="1"/>
  <c r="H33" i="1"/>
  <c r="D17" i="1"/>
  <c r="L17" i="1"/>
  <c r="P40" i="1"/>
  <c r="E66" i="1"/>
  <c r="M66" i="1"/>
  <c r="T86" i="1"/>
  <c r="F213" i="1"/>
  <c r="U281" i="1"/>
  <c r="U280" i="1" s="1"/>
  <c r="U279" i="1" s="1"/>
  <c r="I281" i="1"/>
  <c r="I280" i="1" s="1"/>
  <c r="M17" i="1"/>
  <c r="P31" i="1"/>
  <c r="D33" i="1"/>
  <c r="L33" i="1"/>
  <c r="T37" i="1"/>
  <c r="T52" i="1"/>
  <c r="F66" i="1"/>
  <c r="U89" i="1"/>
  <c r="O89" i="1"/>
  <c r="P247" i="1"/>
  <c r="H264" i="1"/>
  <c r="H263" i="1" s="1"/>
  <c r="L264" i="1"/>
  <c r="L263" i="1" s="1"/>
  <c r="O17" i="1"/>
  <c r="H197" i="1"/>
  <c r="V204" i="1"/>
  <c r="K213" i="1"/>
  <c r="D213" i="1"/>
  <c r="L213" i="1"/>
  <c r="E17" i="1"/>
  <c r="U33" i="1"/>
  <c r="G33" i="1"/>
  <c r="T47" i="1"/>
  <c r="R59" i="1"/>
  <c r="T59" i="1" s="1"/>
  <c r="H66" i="1"/>
  <c r="P74" i="1"/>
  <c r="E89" i="1"/>
  <c r="M89" i="1"/>
  <c r="W89" i="1"/>
  <c r="T104" i="1"/>
  <c r="P202" i="1"/>
  <c r="U213" i="1"/>
  <c r="T236" i="1"/>
  <c r="K258" i="1"/>
  <c r="K254" i="1" s="1"/>
  <c r="S258" i="1"/>
  <c r="S254" i="1" s="1"/>
  <c r="J264" i="1"/>
  <c r="J263" i="1" s="1"/>
  <c r="R264" i="1"/>
  <c r="P26" i="1"/>
  <c r="P49" i="1"/>
  <c r="T67" i="1"/>
  <c r="F89" i="1"/>
  <c r="S89" i="1"/>
  <c r="Q89" i="1"/>
  <c r="P139" i="1"/>
  <c r="V197" i="1"/>
  <c r="E213" i="1"/>
  <c r="M213" i="1"/>
  <c r="P233" i="1"/>
  <c r="S264" i="1"/>
  <c r="S263" i="1" s="1"/>
  <c r="O264" i="1"/>
  <c r="O263" i="1" s="1"/>
  <c r="H281" i="1"/>
  <c r="H280" i="1" s="1"/>
  <c r="H279" i="1" s="1"/>
  <c r="R274" i="1"/>
  <c r="T26" i="1"/>
  <c r="T31" i="1"/>
  <c r="K33" i="1"/>
  <c r="T45" i="1"/>
  <c r="P45" i="1"/>
  <c r="P52" i="1"/>
  <c r="N51" i="1"/>
  <c r="R197" i="1"/>
  <c r="Q33" i="1"/>
  <c r="P34" i="1"/>
  <c r="I33" i="1"/>
  <c r="P67" i="1"/>
  <c r="N66" i="1"/>
  <c r="S33" i="1"/>
  <c r="P90" i="1"/>
  <c r="N89" i="1"/>
  <c r="N197" i="1"/>
  <c r="P198" i="1"/>
  <c r="U66" i="1"/>
  <c r="T74" i="1"/>
  <c r="R205" i="1"/>
  <c r="T206" i="1"/>
  <c r="H213" i="1"/>
  <c r="T92" i="1"/>
  <c r="T152" i="1"/>
  <c r="P255" i="1"/>
  <c r="R51" i="1"/>
  <c r="P60" i="1"/>
  <c r="N59" i="1"/>
  <c r="P108" i="1"/>
  <c r="D197" i="1"/>
  <c r="L197" i="1"/>
  <c r="J213" i="1"/>
  <c r="R213" i="1"/>
  <c r="T214" i="1"/>
  <c r="T241" i="1"/>
  <c r="T108" i="1"/>
  <c r="G197" i="1"/>
  <c r="O197" i="1"/>
  <c r="N206" i="1"/>
  <c r="P207" i="1"/>
  <c r="I275" i="1"/>
  <c r="T275" i="1" s="1"/>
  <c r="P276" i="1"/>
  <c r="P92" i="1"/>
  <c r="P152" i="1"/>
  <c r="N213" i="1"/>
  <c r="R89" i="1"/>
  <c r="O196" i="1" l="1"/>
  <c r="D196" i="1"/>
  <c r="U196" i="1"/>
  <c r="G196" i="1"/>
  <c r="K196" i="1"/>
  <c r="F196" i="1"/>
  <c r="E196" i="1"/>
  <c r="S196" i="1"/>
  <c r="M196" i="1"/>
  <c r="H196" i="1"/>
  <c r="L196" i="1"/>
  <c r="V196" i="1"/>
  <c r="Q196" i="1"/>
  <c r="I196" i="1"/>
  <c r="J196" i="1"/>
  <c r="W196" i="1"/>
  <c r="D253" i="1"/>
  <c r="D252" i="1" s="1"/>
  <c r="D251" i="1" s="1"/>
  <c r="D250" i="1" s="1"/>
  <c r="P174" i="1"/>
  <c r="T238" i="1"/>
  <c r="P238" i="1"/>
  <c r="S16" i="1"/>
  <c r="S15" i="1" s="1"/>
  <c r="T280" i="1"/>
  <c r="F16" i="1"/>
  <c r="F15" i="1" s="1"/>
  <c r="K16" i="1"/>
  <c r="K15" i="1" s="1"/>
  <c r="V253" i="1"/>
  <c r="V252" i="1" s="1"/>
  <c r="V251" i="1" s="1"/>
  <c r="V250" i="1" s="1"/>
  <c r="T66" i="1"/>
  <c r="W65" i="1"/>
  <c r="Q65" i="1"/>
  <c r="E16" i="1"/>
  <c r="E15" i="1" s="1"/>
  <c r="T258" i="1"/>
  <c r="W16" i="1"/>
  <c r="W15" i="1" s="1"/>
  <c r="J65" i="1"/>
  <c r="I65" i="1"/>
  <c r="O65" i="1"/>
  <c r="M16" i="1"/>
  <c r="M15" i="1" s="1"/>
  <c r="G65" i="1"/>
  <c r="K65" i="1"/>
  <c r="Q253" i="1"/>
  <c r="Q252" i="1" s="1"/>
  <c r="Q251" i="1" s="1"/>
  <c r="Q250" i="1" s="1"/>
  <c r="T281" i="1"/>
  <c r="U16" i="1"/>
  <c r="U15" i="1" s="1"/>
  <c r="R58" i="1"/>
  <c r="T58" i="1" s="1"/>
  <c r="P281" i="1"/>
  <c r="O16" i="1"/>
  <c r="O15" i="1" s="1"/>
  <c r="P17" i="1"/>
  <c r="I253" i="1"/>
  <c r="T17" i="1"/>
  <c r="L65" i="1"/>
  <c r="P264" i="1"/>
  <c r="G253" i="1"/>
  <c r="G252" i="1" s="1"/>
  <c r="G251" i="1" s="1"/>
  <c r="G250" i="1" s="1"/>
  <c r="P263" i="1"/>
  <c r="Q16" i="1"/>
  <c r="Q15" i="1" s="1"/>
  <c r="S253" i="1"/>
  <c r="S252" i="1" s="1"/>
  <c r="S251" i="1" s="1"/>
  <c r="S250" i="1" s="1"/>
  <c r="K253" i="1"/>
  <c r="K252" i="1" s="1"/>
  <c r="K251" i="1" s="1"/>
  <c r="K250" i="1" s="1"/>
  <c r="J253" i="1"/>
  <c r="J252" i="1" s="1"/>
  <c r="J251" i="1" s="1"/>
  <c r="J250" i="1" s="1"/>
  <c r="H253" i="1"/>
  <c r="H252" i="1" s="1"/>
  <c r="H251" i="1" s="1"/>
  <c r="H250" i="1" s="1"/>
  <c r="R254" i="1"/>
  <c r="T254" i="1" s="1"/>
  <c r="P258" i="1"/>
  <c r="L253" i="1"/>
  <c r="L252" i="1" s="1"/>
  <c r="L251" i="1" s="1"/>
  <c r="L250" i="1" s="1"/>
  <c r="U253" i="1"/>
  <c r="U252" i="1" s="1"/>
  <c r="U251" i="1" s="1"/>
  <c r="U250" i="1" s="1"/>
  <c r="P213" i="1"/>
  <c r="T213" i="1"/>
  <c r="T89" i="1"/>
  <c r="P89" i="1"/>
  <c r="V65" i="1"/>
  <c r="D65" i="1"/>
  <c r="H65" i="1"/>
  <c r="M65" i="1"/>
  <c r="S65" i="1"/>
  <c r="U65" i="1"/>
  <c r="F65" i="1"/>
  <c r="P33" i="1"/>
  <c r="J16" i="1"/>
  <c r="J15" i="1" s="1"/>
  <c r="V16" i="1"/>
  <c r="V15" i="1" s="1"/>
  <c r="T33" i="1"/>
  <c r="H16" i="1"/>
  <c r="H15" i="1" s="1"/>
  <c r="G16" i="1"/>
  <c r="G15" i="1" s="1"/>
  <c r="L16" i="1"/>
  <c r="L15" i="1" s="1"/>
  <c r="D16" i="1"/>
  <c r="D15" i="1" s="1"/>
  <c r="F253" i="1"/>
  <c r="F252" i="1" s="1"/>
  <c r="F251" i="1" s="1"/>
  <c r="F250" i="1" s="1"/>
  <c r="M253" i="1"/>
  <c r="M252" i="1" s="1"/>
  <c r="M251" i="1" s="1"/>
  <c r="M250" i="1" s="1"/>
  <c r="O253" i="1"/>
  <c r="O252" i="1" s="1"/>
  <c r="O251" i="1" s="1"/>
  <c r="O250" i="1" s="1"/>
  <c r="E65" i="1"/>
  <c r="E253" i="1"/>
  <c r="E252" i="1" s="1"/>
  <c r="E251" i="1" s="1"/>
  <c r="E250" i="1" s="1"/>
  <c r="R263" i="1"/>
  <c r="T264" i="1"/>
  <c r="W253" i="1"/>
  <c r="W252" i="1" s="1"/>
  <c r="W251" i="1" s="1"/>
  <c r="W250" i="1" s="1"/>
  <c r="P66" i="1"/>
  <c r="N65" i="1"/>
  <c r="T51" i="1"/>
  <c r="R16" i="1"/>
  <c r="N16" i="1"/>
  <c r="P51" i="1"/>
  <c r="T197" i="1"/>
  <c r="T205" i="1"/>
  <c r="R204" i="1"/>
  <c r="T204" i="1" s="1"/>
  <c r="P206" i="1"/>
  <c r="N205" i="1"/>
  <c r="P254" i="1"/>
  <c r="N253" i="1"/>
  <c r="P59" i="1"/>
  <c r="N58" i="1"/>
  <c r="P280" i="1"/>
  <c r="I279" i="1"/>
  <c r="P279" i="1" s="1"/>
  <c r="R65" i="1"/>
  <c r="I274" i="1"/>
  <c r="P275" i="1"/>
  <c r="P197" i="1"/>
  <c r="I16" i="1"/>
  <c r="I15" i="1" s="1"/>
  <c r="R196" i="1" l="1"/>
  <c r="T196" i="1" s="1"/>
  <c r="O64" i="1"/>
  <c r="O56" i="1" s="1"/>
  <c r="O13" i="1" s="1"/>
  <c r="O12" i="1" s="1"/>
  <c r="Q64" i="1"/>
  <c r="Q56" i="1" s="1"/>
  <c r="Q14" i="1" s="1"/>
  <c r="R57" i="1"/>
  <c r="T57" i="1" s="1"/>
  <c r="G64" i="1"/>
  <c r="G56" i="1" s="1"/>
  <c r="G13" i="1" s="1"/>
  <c r="G12" i="1" s="1"/>
  <c r="J64" i="1"/>
  <c r="J56" i="1" s="1"/>
  <c r="J13" i="1" s="1"/>
  <c r="J12" i="1" s="1"/>
  <c r="S64" i="1"/>
  <c r="S56" i="1" s="1"/>
  <c r="S13" i="1" s="1"/>
  <c r="S12" i="1" s="1"/>
  <c r="W64" i="1"/>
  <c r="W56" i="1" s="1"/>
  <c r="W13" i="1" s="1"/>
  <c r="W12" i="1" s="1"/>
  <c r="F64" i="1"/>
  <c r="F56" i="1" s="1"/>
  <c r="F14" i="1" s="1"/>
  <c r="K64" i="1"/>
  <c r="K56" i="1" s="1"/>
  <c r="K14" i="1" s="1"/>
  <c r="I64" i="1"/>
  <c r="I56" i="1" s="1"/>
  <c r="I13" i="1" s="1"/>
  <c r="L64" i="1"/>
  <c r="L56" i="1" s="1"/>
  <c r="L14" i="1" s="1"/>
  <c r="E64" i="1"/>
  <c r="E56" i="1" s="1"/>
  <c r="E14" i="1" s="1"/>
  <c r="V64" i="1"/>
  <c r="V56" i="1" s="1"/>
  <c r="V14" i="1" s="1"/>
  <c r="M64" i="1"/>
  <c r="M56" i="1" s="1"/>
  <c r="M14" i="1" s="1"/>
  <c r="U64" i="1"/>
  <c r="U56" i="1" s="1"/>
  <c r="U14" i="1" s="1"/>
  <c r="H64" i="1"/>
  <c r="H56" i="1" s="1"/>
  <c r="H13" i="1" s="1"/>
  <c r="H12" i="1" s="1"/>
  <c r="D64" i="1"/>
  <c r="D56" i="1" s="1"/>
  <c r="D14" i="1" s="1"/>
  <c r="T263" i="1"/>
  <c r="R253" i="1"/>
  <c r="P274" i="1"/>
  <c r="I252" i="1"/>
  <c r="I251" i="1" s="1"/>
  <c r="I250" i="1" s="1"/>
  <c r="T65" i="1"/>
  <c r="N15" i="1"/>
  <c r="P16" i="1"/>
  <c r="N252" i="1"/>
  <c r="P253" i="1"/>
  <c r="N204" i="1"/>
  <c r="P205" i="1"/>
  <c r="R15" i="1"/>
  <c r="T16" i="1"/>
  <c r="P58" i="1"/>
  <c r="N57" i="1"/>
  <c r="T279" i="1"/>
  <c r="T274" i="1"/>
  <c r="P65" i="1"/>
  <c r="N196" i="1" l="1"/>
  <c r="P196" i="1" s="1"/>
  <c r="G14" i="1"/>
  <c r="O14" i="1"/>
  <c r="W14" i="1"/>
  <c r="Q13" i="1"/>
  <c r="Q12" i="1" s="1"/>
  <c r="J14" i="1"/>
  <c r="L13" i="1"/>
  <c r="L12" i="1" s="1"/>
  <c r="V13" i="1"/>
  <c r="V12" i="1" s="1"/>
  <c r="K13" i="1"/>
  <c r="K12" i="1" s="1"/>
  <c r="F13" i="1"/>
  <c r="F12" i="1" s="1"/>
  <c r="S14" i="1"/>
  <c r="I14" i="1"/>
  <c r="E13" i="1"/>
  <c r="E12" i="1" s="1"/>
  <c r="I12" i="1"/>
  <c r="M13" i="1"/>
  <c r="M12" i="1" s="1"/>
  <c r="U13" i="1"/>
  <c r="U12" i="1" s="1"/>
  <c r="R64" i="1"/>
  <c r="T64" i="1" s="1"/>
  <c r="H14" i="1"/>
  <c r="D13" i="1"/>
  <c r="D12" i="1" s="1"/>
  <c r="R252" i="1"/>
  <c r="T253" i="1"/>
  <c r="P252" i="1"/>
  <c r="N251" i="1"/>
  <c r="T15" i="1"/>
  <c r="P204" i="1"/>
  <c r="P57" i="1"/>
  <c r="P15" i="1"/>
  <c r="R56" i="1" l="1"/>
  <c r="T56" i="1" s="1"/>
  <c r="T252" i="1"/>
  <c r="R251" i="1"/>
  <c r="N250" i="1"/>
  <c r="P250" i="1" s="1"/>
  <c r="P251" i="1"/>
  <c r="N64" i="1"/>
  <c r="R14" i="1" l="1"/>
  <c r="T14" i="1" s="1"/>
  <c r="R13" i="1"/>
  <c r="T13" i="1" s="1"/>
  <c r="R250" i="1"/>
  <c r="T251" i="1"/>
  <c r="P64" i="1"/>
  <c r="N56" i="1"/>
  <c r="T250" i="1" l="1"/>
  <c r="R12" i="1"/>
  <c r="T12" i="1" s="1"/>
  <c r="P56" i="1"/>
  <c r="N14" i="1"/>
  <c r="P14" i="1" s="1"/>
  <c r="N13" i="1"/>
  <c r="N12" i="1" l="1"/>
  <c r="P12" i="1" s="1"/>
  <c r="P13" i="1"/>
</calcChain>
</file>

<file path=xl/sharedStrings.xml><?xml version="1.0" encoding="utf-8"?>
<sst xmlns="http://schemas.openxmlformats.org/spreadsheetml/2006/main" count="595" uniqueCount="559">
  <si>
    <t>SISTEMA DE PRESUPUESTO DISTRITAL - BOGDATA</t>
  </si>
  <si>
    <t>EJECUCIÓN PRESUPUESTAL</t>
  </si>
  <si>
    <t>INFORME DE EJECUCIÓN DEL PRESUPUESTO DE GASTO E INVERSIONES</t>
  </si>
  <si>
    <t>215 - FUNDACIÓN GILBERTO ALZATE AVENDAÑO</t>
  </si>
  <si>
    <t>UNIDAD EJECUTORA: 01 - UNIDAD 01</t>
  </si>
  <si>
    <t>VIGENCIA FISCAL 2022</t>
  </si>
  <si>
    <t>No. Proyecto/PosPre/Fondo</t>
  </si>
  <si>
    <t>Descripción Proyecto/PosPre/Fondo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</si>
  <si>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</si>
  <si>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</si>
  <si>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</si>
  <si>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</si>
  <si>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</si>
  <si>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</si>
  <si>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</si>
  <si>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</si>
  <si>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</si>
  <si>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</si>
  <si>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</si>
  <si>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</si>
  <si>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</si>
  <si>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</si>
  <si>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</si>
  <si>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</si>
  <si>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Ej.Giro %</t>
  </si>
  <si>
    <t>Giro Mes  Tesoral</t>
  </si>
  <si>
    <t>Giros Acumul Tesoral</t>
  </si>
  <si>
    <t>Pdte Pagar Tesoral</t>
  </si>
  <si>
    <t>X</t>
  </si>
  <si>
    <t>O211</t>
  </si>
  <si>
    <t>GASTOS</t>
  </si>
  <si>
    <t>O21</t>
  </si>
  <si>
    <t>GASTOS DE FUNCIONAMIENTO</t>
  </si>
  <si>
    <t>1-100-F001</t>
  </si>
  <si>
    <t>VA-Recursos distrito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</si>
  <si>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</si>
  <si>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</si>
  <si>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</si>
  <si>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</si>
  <si>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</si>
  <si>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</si>
  <si>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</si>
  <si>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 xml:space="preserve">O211010100101   </t>
  </si>
  <si>
    <t>Sueldo básico</t>
  </si>
  <si>
    <t>O211010100102</t>
  </si>
  <si>
    <t>Horas extras, dominicales, festivos y recargos</t>
  </si>
  <si>
    <t>O211010100103</t>
  </si>
  <si>
    <t>Gastos de representación</t>
  </si>
  <si>
    <t xml:space="preserve">O211010100104  </t>
  </si>
  <si>
    <t>Subsidio de alimentación</t>
  </si>
  <si>
    <t xml:space="preserve">O211010100105 </t>
  </si>
  <si>
    <t>Auxilio de transporte</t>
  </si>
  <si>
    <t>O211010100106</t>
  </si>
  <si>
    <t>Prima de servicios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</si>
  <si>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</si>
  <si>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</si>
  <si>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</si>
  <si>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</si>
  <si>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</si>
  <si>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</si>
  <si>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 xml:space="preserve">O21101010010802  </t>
  </si>
  <si>
    <t>Prima de vacaciones</t>
  </si>
  <si>
    <t xml:space="preserve">O211010100109 </t>
  </si>
  <si>
    <t xml:space="preserve"> Prima técnica salarial</t>
  </si>
  <si>
    <t>O2110101002</t>
  </si>
  <si>
    <t>Factores salariales especiales</t>
  </si>
  <si>
    <t>O211010100212</t>
  </si>
  <si>
    <t>Prima de antigüedad</t>
  </si>
  <si>
    <t xml:space="preserve">O21101010021201 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</si>
  <si>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</si>
  <si>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</si>
  <si>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</si>
  <si>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</si>
  <si>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</si>
  <si>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 xml:space="preserve">O211010200101  </t>
  </si>
  <si>
    <t>Aportes a la seguridad social en pensiones públicas</t>
  </si>
  <si>
    <t xml:space="preserve">O211010200102 </t>
  </si>
  <si>
    <t>Aportes a la seguridad social en pensiones privadas</t>
  </si>
  <si>
    <t>O2110102002</t>
  </si>
  <si>
    <t>Aportes a la seguridad social en salud</t>
  </si>
  <si>
    <t xml:space="preserve">O211010200201 </t>
  </si>
  <si>
    <t>Aportes a la seguridad social en salud pública</t>
  </si>
  <si>
    <t xml:space="preserve">O211010200202 </t>
  </si>
  <si>
    <t>Aportes a la seguridad social en salud privada</t>
  </si>
  <si>
    <t>O2110102003</t>
  </si>
  <si>
    <t>Aportes de cesantías</t>
  </si>
  <si>
    <t xml:space="preserve">O211010200301   </t>
  </si>
  <si>
    <t>Aportes de cesantías a fondos públicos</t>
  </si>
  <si>
    <t xml:space="preserve">O211010200302  </t>
  </si>
  <si>
    <t>Aportes de cesantías a fondos privados</t>
  </si>
  <si>
    <t>O2110102004</t>
  </si>
  <si>
    <t>Aportes a cajas de compensación familiar</t>
  </si>
  <si>
    <t xml:space="preserve">O211010200401  </t>
  </si>
  <si>
    <t>Compensar</t>
  </si>
  <si>
    <t>O2110102005</t>
  </si>
  <si>
    <t>Aportes generales al sistema de riesgos laborales</t>
  </si>
  <si>
    <t xml:space="preserve">O211010200501 </t>
  </si>
  <si>
    <t>Aportes generales al sistema de riesgos laborales públicos</t>
  </si>
  <si>
    <t>O2110102006</t>
  </si>
  <si>
    <t>Aportes al ICBF</t>
  </si>
  <si>
    <t>Aportes al ICBF de funcionarios</t>
  </si>
  <si>
    <t>O2110102007</t>
  </si>
  <si>
    <t>Aportes al SENA</t>
  </si>
  <si>
    <t>Aportes al SENA de funcionarios</t>
  </si>
  <si>
    <t>O2110103</t>
  </si>
  <si>
    <t>Remuneraciones no constitutivas de factor salarial</t>
  </si>
  <si>
    <t>O2110103001</t>
  </si>
  <si>
    <t xml:space="preserve">O211010300102  </t>
  </si>
  <si>
    <t>Indemnización por vacaciones</t>
  </si>
  <si>
    <t xml:space="preserve">O211010300103 </t>
  </si>
  <si>
    <t>Bonificación por recreación</t>
  </si>
  <si>
    <t xml:space="preserve">O2110103005 </t>
  </si>
  <si>
    <t>Reconocimiento por permanencia en el servicio público - Bogotá D.C.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</si>
  <si>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</si>
  <si>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</si>
  <si>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</si>
  <si>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</si>
  <si>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</si>
  <si>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</si>
  <si>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O2120101003</t>
  </si>
  <si>
    <t>Maquinaria y equipo</t>
  </si>
  <si>
    <t>O212010100304</t>
  </si>
  <si>
    <t>Maquinaria y aparatos eléctricos</t>
  </si>
  <si>
    <t>O21201010030401</t>
  </si>
  <si>
    <t>Motores, generadores y transformadores eléctricos</t>
  </si>
  <si>
    <t xml:space="preserve">O21201010030404  </t>
  </si>
  <si>
    <t xml:space="preserve"> Acumuladores, pilas y baterías primarias y sus partes</t>
  </si>
  <si>
    <t xml:space="preserve">O21201010030406   </t>
  </si>
  <si>
    <t xml:space="preserve"> Otro equipo eléctrico y sus partes y piezas</t>
  </si>
  <si>
    <t>O21202</t>
  </si>
  <si>
    <t>Adquisición diferentes de activos</t>
  </si>
  <si>
    <t>O2120201</t>
  </si>
  <si>
    <t>Materiales y suministros</t>
  </si>
  <si>
    <r>
      <rPr>
        <sz val="11"/>
        <color rgb="FF333333"/>
        <rFont val="Calibri"/>
        <family val="2"/>
      </rPr>
      <t>O2120201002</t>
    </r>
  </si>
  <si>
    <t>Productos alimenticios, bebidas y tabaco; textiles, prendas de vestir y productos de cuero</t>
  </si>
  <si>
    <r>
      <rPr>
        <sz val="11"/>
        <color rgb="FF333333"/>
        <rFont val="Calibri"/>
        <family val="2"/>
      </rPr>
      <t>O212020100203</t>
    </r>
  </si>
  <si>
    <t>Productos de molineria, almidones y productos derivados del almidón; otros productos alimenticios</t>
  </si>
  <si>
    <t>O2120201002032314014</t>
  </si>
  <si>
    <t>Pastas o pellets a base de cereales para pasabocas</t>
  </si>
  <si>
    <t>O2120201002032352001</t>
  </si>
  <si>
    <t>Azúcar refinada</t>
  </si>
  <si>
    <t>O2120201002032355002</t>
  </si>
  <si>
    <t>Panela granulada y/o pulverizada, deshidratada (polvo, cubos, etc.)</t>
  </si>
  <si>
    <t>O2120201002032381302</t>
  </si>
  <si>
    <t>Café molido</t>
  </si>
  <si>
    <t>O2120201002032391101</t>
  </si>
  <si>
    <t>Té elaborado</t>
  </si>
  <si>
    <t>O2120201002032399923</t>
  </si>
  <si>
    <t>Mezclas en polvo para preparación de bebidas (café con leche)</t>
  </si>
  <si>
    <t>O212020100208</t>
  </si>
  <si>
    <t>Tejido de punto o ganchillo; prendas de vestir</t>
  </si>
  <si>
    <t>O2120201002082823101</t>
  </si>
  <si>
    <t>Vestidos de paño para hombre</t>
  </si>
  <si>
    <t>O2120201002082823117</t>
  </si>
  <si>
    <t>Chaquetas o sacos, excepto de cuero y plástico para hombre</t>
  </si>
  <si>
    <t>O2120201002082823125</t>
  </si>
  <si>
    <t>Pantalones de tejidos planos de fibras mezcladas, para hombre</t>
  </si>
  <si>
    <t>O2120201002082823211</t>
  </si>
  <si>
    <t>Camisas de tejidos planos de algodón para hombre</t>
  </si>
  <si>
    <t>O2120201002082823216</t>
  </si>
  <si>
    <t>Camisas de tejidos planos mezclados para hombre</t>
  </si>
  <si>
    <t>O2120201002082823301</t>
  </si>
  <si>
    <t>Vestidos de paño para mujer</t>
  </si>
  <si>
    <t>O2120201002082823311</t>
  </si>
  <si>
    <t>Pantalones o slaks de tejidos planos de fibras mezcladas para mujer</t>
  </si>
  <si>
    <t>O2120201002082823313</t>
  </si>
  <si>
    <t>Chaquetas o sacos, excepto de cuero y plástico para mujer</t>
  </si>
  <si>
    <t>O2120201002082823401</t>
  </si>
  <si>
    <t>Blusas y camisas de tejidos planos mezclados, para mujer</t>
  </si>
  <si>
    <t>O2120201002082823403</t>
  </si>
  <si>
    <t>Blusas y camisas de algodón, para mujer</t>
  </si>
  <si>
    <t>O2120201002082823804</t>
  </si>
  <si>
    <t>Corbatas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</si>
  <si>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</si>
  <si>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</si>
  <si>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</si>
  <si>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</si>
  <si>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</si>
  <si>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</si>
  <si>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</si>
  <si>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</si>
  <si>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O212020100301</t>
  </si>
  <si>
    <t>Productos de madera, corcho, cestería y espartería</t>
  </si>
  <si>
    <t>O2120201003013131001</t>
  </si>
  <si>
    <t>Madera inmunizada</t>
  </si>
  <si>
    <t>O212020100302</t>
  </si>
  <si>
    <t>Pasta o pulpa, papel y productos de papel; impresos y artículos similares</t>
  </si>
  <si>
    <t>O2120201003023211101</t>
  </si>
  <si>
    <t>Pulpa química de madera soluble</t>
  </si>
  <si>
    <t>O2120201003023212899</t>
  </si>
  <si>
    <t>Papeles n.c.p.</t>
  </si>
  <si>
    <t>O2120201003023212901</t>
  </si>
  <si>
    <t>Papel bond</t>
  </si>
  <si>
    <t>O2120201003023213101</t>
  </si>
  <si>
    <t>Papel del tipo utilizado para papel higiénico</t>
  </si>
  <si>
    <t>O2120201003023214813</t>
  </si>
  <si>
    <t>Papeles impregnados y revestidos, incluso autoadhesivos</t>
  </si>
  <si>
    <t>O2120201003023219304</t>
  </si>
  <si>
    <t>Toallas de papel</t>
  </si>
  <si>
    <t>O2120201003023219305</t>
  </si>
  <si>
    <t>Servilletas de papel</t>
  </si>
  <si>
    <t>O2120201003023219703</t>
  </si>
  <si>
    <t>Etiquetas impresas autoadhesivas de papel</t>
  </si>
  <si>
    <t>O2120201003023219907</t>
  </si>
  <si>
    <t>Vasos de papel o cartón</t>
  </si>
  <si>
    <t>O2120201003023219924</t>
  </si>
  <si>
    <t>Cinta de papel engomado</t>
  </si>
  <si>
    <t>O2120201003023270101</t>
  </si>
  <si>
    <t>Libretas y análogos</t>
  </si>
  <si>
    <t>O212020100304</t>
  </si>
  <si>
    <t>Químicos básicos</t>
  </si>
  <si>
    <t>O2120201003043413902</t>
  </si>
  <si>
    <t>Alcohol metílico-metanol</t>
  </si>
  <si>
    <t>O2120201003043466108</t>
  </si>
  <si>
    <t>Insecticidas líquidos para uso doméstico</t>
  </si>
  <si>
    <t>O2120201003043479011</t>
  </si>
  <si>
    <t>Polipropileno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</si>
  <si>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</si>
  <si>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</si>
  <si>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</si>
  <si>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</si>
  <si>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O2120201003053511002</t>
  </si>
  <si>
    <t>Barnices de todo tipo</t>
  </si>
  <si>
    <t>O2120201003053511003</t>
  </si>
  <si>
    <t>Esmaltes de uso general</t>
  </si>
  <si>
    <t>O2120201003053511004</t>
  </si>
  <si>
    <t>Bases y pinturas anticorrosivas</t>
  </si>
  <si>
    <t>O2120201003053511011</t>
  </si>
  <si>
    <t>Pinturas para señales de tránsito</t>
  </si>
  <si>
    <t>O2120201003053511018</t>
  </si>
  <si>
    <t>Pinturas en aerosol</t>
  </si>
  <si>
    <t>O2120201003053511032</t>
  </si>
  <si>
    <t>Cintas especiales para estampación</t>
  </si>
  <si>
    <t>O2120201003053511033</t>
  </si>
  <si>
    <t>Estuco</t>
  </si>
  <si>
    <t>O2120201003053512001</t>
  </si>
  <si>
    <t>Témperas</t>
  </si>
  <si>
    <t>O2120201003053514005</t>
  </si>
  <si>
    <t>Tintas para escribir y dibujar</t>
  </si>
  <si>
    <t>O2120201003053514007</t>
  </si>
  <si>
    <t>Tinta para sellos</t>
  </si>
  <si>
    <t>O2120201003053526114</t>
  </si>
  <si>
    <t>Productos farmacéuticos, para uso humano (dermatológicos)</t>
  </si>
  <si>
    <t>O2120201003053532101</t>
  </si>
  <si>
    <t>Jabones en pasta para lavar</t>
  </si>
  <si>
    <t>O2120201003053532102</t>
  </si>
  <si>
    <t>Jabones en polvo para lavar</t>
  </si>
  <si>
    <t>O2120201003053532103</t>
  </si>
  <si>
    <t>Jabones líquidos para lavar</t>
  </si>
  <si>
    <t>O2120201003053532105</t>
  </si>
  <si>
    <t>Jabones de tocador</t>
  </si>
  <si>
    <t>O2120201003053532208</t>
  </si>
  <si>
    <t>Champú para alfombras</t>
  </si>
  <si>
    <t>O2120201003053532209</t>
  </si>
  <si>
    <t>Preparaciones desengrasantes para pisos</t>
  </si>
  <si>
    <t>O2120201003053532210</t>
  </si>
  <si>
    <t>Productos blanqueadores y desmanchadores</t>
  </si>
  <si>
    <t>O2120201003053532213</t>
  </si>
  <si>
    <t>Preparaciones para limpieza de equipos de oficina</t>
  </si>
  <si>
    <t>O2120201003053532324</t>
  </si>
  <si>
    <t>Desodorantes líquidos de tocador</t>
  </si>
  <si>
    <t>O2120201003053533201</t>
  </si>
  <si>
    <t>Ceras artificiales</t>
  </si>
  <si>
    <t>O2120201003053533202</t>
  </si>
  <si>
    <t>Ceras para pisos</t>
  </si>
  <si>
    <t>O2120201003053542004</t>
  </si>
  <si>
    <t>Pegantes de origen vegetal</t>
  </si>
  <si>
    <t>O2120201003053542005</t>
  </si>
  <si>
    <t>Pegantes de origen animal</t>
  </si>
  <si>
    <t>O2120201003053542006</t>
  </si>
  <si>
    <t>Pegantes sintéticos</t>
  </si>
  <si>
    <t>O2120201003053542008</t>
  </si>
  <si>
    <t>Adhesivos fusionales (punto caliente)</t>
  </si>
  <si>
    <t>O2120201003053542009</t>
  </si>
  <si>
    <t>Pegantes a base de caucho</t>
  </si>
  <si>
    <t>O2120201003053543002</t>
  </si>
  <si>
    <t>Aceites minerales</t>
  </si>
  <si>
    <t>O2120201003053556001</t>
  </si>
  <si>
    <t>Filamento de acetato de celulosa</t>
  </si>
  <si>
    <t>O212020100306</t>
  </si>
  <si>
    <t>Productos de caucho y plástico</t>
  </si>
  <si>
    <t>O2120201003063627018</t>
  </si>
  <si>
    <t>Borradores de caucho</t>
  </si>
  <si>
    <t>O2120201003063632017</t>
  </si>
  <si>
    <t>Película tubular de celofán impresa</t>
  </si>
  <si>
    <t>O2120201003063633019</t>
  </si>
  <si>
    <t>Tela de material plástico</t>
  </si>
  <si>
    <t>O2120201003063633025</t>
  </si>
  <si>
    <t>Plástico metalizado</t>
  </si>
  <si>
    <t>O2120201003063633029</t>
  </si>
  <si>
    <t>Papel celofán</t>
  </si>
  <si>
    <t>O2120201003063639002</t>
  </si>
  <si>
    <t>Plástico espumado flexible</t>
  </si>
  <si>
    <t>O2120201003063649012</t>
  </si>
  <si>
    <t>Empaques plásticos termoformados</t>
  </si>
  <si>
    <t>O2120201003063649018</t>
  </si>
  <si>
    <t>Zuncho plástico</t>
  </si>
  <si>
    <t>O2120201003063692007</t>
  </si>
  <si>
    <t>Cintas pegantes (transparentes)</t>
  </si>
  <si>
    <t>O2120201003063699005</t>
  </si>
  <si>
    <t>Fólderes de material plástico</t>
  </si>
  <si>
    <t>O2120201003063699052</t>
  </si>
  <si>
    <t>Soportes, sujetadores plásticos para CD</t>
  </si>
  <si>
    <t>O2120201003063699061</t>
  </si>
  <si>
    <t>Figuras decorativas y artísticas de material plástico</t>
  </si>
  <si>
    <t>O212020100308</t>
  </si>
  <si>
    <t>Muebles; otros bienes transportables n.c.p.</t>
  </si>
  <si>
    <t>O2120201003083891101</t>
  </si>
  <si>
    <t>Estilógrafos</t>
  </si>
  <si>
    <t>O2120201003083891102</t>
  </si>
  <si>
    <t>Bolígrafos</t>
  </si>
  <si>
    <t>O2120201003083891103</t>
  </si>
  <si>
    <t>Lapiceros</t>
  </si>
  <si>
    <t>O2120201003083891104</t>
  </si>
  <si>
    <t>Marcadores de fieltro y similares</t>
  </si>
  <si>
    <t>O2120201003083891106</t>
  </si>
  <si>
    <t>Lápices</t>
  </si>
  <si>
    <t>O2120201003083891107</t>
  </si>
  <si>
    <t>Lápices de colores</t>
  </si>
  <si>
    <t>O2120201003083891108</t>
  </si>
  <si>
    <t>Minas para lápices</t>
  </si>
  <si>
    <t>O2120201003083891109</t>
  </si>
  <si>
    <t>Minas para lapicero</t>
  </si>
  <si>
    <t>O2120201003083891111</t>
  </si>
  <si>
    <t>Partes y accesorios para bolígrafo, estilógrafos y similares</t>
  </si>
  <si>
    <t>O2120201003083891117</t>
  </si>
  <si>
    <t>Puntas y micropuntas especiales para bolígrafos, marcadores y similares</t>
  </si>
  <si>
    <t>O2120201003083891202</t>
  </si>
  <si>
    <t>Sellos metálicos</t>
  </si>
  <si>
    <t>O2120201003083891204</t>
  </si>
  <si>
    <t>Cintas para impresora</t>
  </si>
  <si>
    <t>O2120201003083891207</t>
  </si>
  <si>
    <t>Almohadillas para sellos</t>
  </si>
  <si>
    <t>O2120201003083899302</t>
  </si>
  <si>
    <t>Escobas</t>
  </si>
  <si>
    <t>O2120201003083899303</t>
  </si>
  <si>
    <t>Cepillos para lavar o fregar</t>
  </si>
  <si>
    <t>O2120201003083899305</t>
  </si>
  <si>
    <t>Cepillos para ropa</t>
  </si>
  <si>
    <t>O2120201003083899314</t>
  </si>
  <si>
    <t>Trapeadores</t>
  </si>
  <si>
    <t>O2120201003083899318</t>
  </si>
  <si>
    <t>Partes para escobas y cepillos</t>
  </si>
  <si>
    <t>O2120201003083899913</t>
  </si>
  <si>
    <t>Termos de material plástico</t>
  </si>
  <si>
    <t>O2120201003083899918</t>
  </si>
  <si>
    <t>Guantes industriales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</si>
  <si>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</si>
  <si>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</si>
  <si>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</si>
  <si>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</si>
  <si>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</si>
  <si>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</si>
  <si>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O2120201004024212001</t>
  </si>
  <si>
    <t>Puertas metálicas</t>
  </si>
  <si>
    <t>O2120201004024212002</t>
  </si>
  <si>
    <t>Marcos metálicos para puertas y ventanas</t>
  </si>
  <si>
    <t>O2120201004024291304</t>
  </si>
  <si>
    <t>Navajas y cortaplumas</t>
  </si>
  <si>
    <t>O2120201004024292122</t>
  </si>
  <si>
    <t>Brocas-barrenas</t>
  </si>
  <si>
    <t>O2120201004024292123</t>
  </si>
  <si>
    <t>Llaves de ajuste fijas</t>
  </si>
  <si>
    <t>O2120201004024292124</t>
  </si>
  <si>
    <t>Llaves de ajuste graduables</t>
  </si>
  <si>
    <t>O2120201004024294402</t>
  </si>
  <si>
    <t>Pernos y pasadores de hierro o acero</t>
  </si>
  <si>
    <t>O2120201004024294403</t>
  </si>
  <si>
    <t>Tuercas y arandelas de hierro o acero</t>
  </si>
  <si>
    <t>O2120201004024294415</t>
  </si>
  <si>
    <t>Ganchos</t>
  </si>
  <si>
    <t>O2120201004024294601</t>
  </si>
  <si>
    <t>Alambre de púas</t>
  </si>
  <si>
    <t>O2120201004024299203</t>
  </si>
  <si>
    <t>Cerraduras para puertas</t>
  </si>
  <si>
    <t>O2120201004024299206</t>
  </si>
  <si>
    <t>Candados</t>
  </si>
  <si>
    <t>O2120201004024299207</t>
  </si>
  <si>
    <t>Llaves para cerraduras y candados</t>
  </si>
  <si>
    <t>O2120201004024299212</t>
  </si>
  <si>
    <t>Bisagras</t>
  </si>
  <si>
    <t>O2120201004024299216</t>
  </si>
  <si>
    <t>Herrajes metálicos (manijas) para ventanería (excepto las de vehículos)</t>
  </si>
  <si>
    <t>O2120201004024299502</t>
  </si>
  <si>
    <t>Clips</t>
  </si>
  <si>
    <t>O2120201004024299504</t>
  </si>
  <si>
    <t>Grapas de alambre para engrapadoras de oficina</t>
  </si>
  <si>
    <t>O2120201004024299902</t>
  </si>
  <si>
    <t>Rejillas para ventilación</t>
  </si>
  <si>
    <t>O2120201004024299988</t>
  </si>
  <si>
    <t>Artículos de alambre n.c.p.</t>
  </si>
  <si>
    <t>O2120201004024299991</t>
  </si>
  <si>
    <t>Artículos n.c.p. de ferretería y cerrajería</t>
  </si>
  <si>
    <t>O2120202</t>
  </si>
  <si>
    <t>Adquisición de servicios</t>
  </si>
  <si>
    <t>O2120202006</t>
  </si>
  <si>
    <t>Servicios de administración de bienes inmuebles de comidas y bebidas; servicios de transporte; y
servicios de distribución de electricidad, gas y agua</t>
  </si>
  <si>
    <t>O212020200604</t>
  </si>
  <si>
    <t>Servicios de transporte de pasajeros</t>
  </si>
  <si>
    <t>O21202020060464112</t>
  </si>
  <si>
    <t>Servicios de transporte terrestre local regular de pasajeros</t>
  </si>
  <si>
    <t>O212020200606</t>
  </si>
  <si>
    <t>Servicios de alquiler de vehículos de transporte con operario</t>
  </si>
  <si>
    <t>O21202020060666019</t>
  </si>
  <si>
    <t>Otros servicios de alquiler de vehículos de trasporte con operario n.c.p.</t>
  </si>
  <si>
    <t>O212020200608</t>
  </si>
  <si>
    <t>Servicios postales y de mensajería</t>
  </si>
  <si>
    <t>O21202020060868021</t>
  </si>
  <si>
    <t>Servicios locales de mensajería nacional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</si>
  <si>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</si>
  <si>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</si>
  <si>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</si>
  <si>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</si>
  <si>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</si>
  <si>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</si>
  <si>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O2120202007010305</t>
  </si>
  <si>
    <t>Otros servicios de seguros distintos a los seguros de vida (excepto los servicios de reaseguro)</t>
  </si>
  <si>
    <t>O212020200701030571354</t>
  </si>
  <si>
    <t>O212020200701030571355</t>
  </si>
  <si>
    <t>Servicios de seguros generales de responsabilidad civil</t>
  </si>
  <si>
    <t>O212020200702</t>
  </si>
  <si>
    <t>Servicios inmobiliarios</t>
  </si>
  <si>
    <t>O21202020070272111</t>
  </si>
  <si>
    <t>Servicio de alquiler o arrendamiento con o sin opción de compra, relativos a bienes inmuebles residenciales (vivienda) propios o arrendados</t>
  </si>
  <si>
    <t>O21202020070272212</t>
  </si>
  <si>
    <t>Servicios de administración de bienes inmuebles no residenciales (diferentes a vivienda) a comisión o por contrato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</si>
  <si>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</si>
  <si>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</si>
  <si>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</si>
  <si>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</si>
  <si>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</si>
  <si>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</si>
  <si>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O212020200803</t>
  </si>
  <si>
    <t>Servicios profesionales, científicos y técnicos (excepto los servicios de investigación, urbanismo, jurídicos y de contabilidad)</t>
  </si>
  <si>
    <t>O21202020080383111</t>
  </si>
  <si>
    <t>Servicios de consultoría en gestión estratégica</t>
  </si>
  <si>
    <t>O21202020080383141</t>
  </si>
  <si>
    <t>Servicios de diseño y desarrollo de aplicaciones en tecnologías de la información (TI)</t>
  </si>
  <si>
    <t>O21202020080383151</t>
  </si>
  <si>
    <t>Servicios de alojamiento de sitios web (hosting)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</si>
  <si>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</si>
  <si>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</si>
  <si>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</si>
  <si>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</si>
  <si>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</si>
  <si>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</si>
  <si>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</si>
  <si>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</si>
  <si>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O21202020080484222</t>
  </si>
  <si>
    <t>Servicios de acceso a Internet de banda ancha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</si>
  <si>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</si>
  <si>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</si>
  <si>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</si>
  <si>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</si>
  <si>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</si>
  <si>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</si>
  <si>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O21202020080585961</t>
  </si>
  <si>
    <t>Servicios de organización y asistencia de convenciones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</si>
  <si>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</si>
  <si>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</si>
  <si>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</si>
  <si>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</si>
  <si>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O21202020080686320</t>
  </si>
  <si>
    <t>Servicios de distribución de gas por tuberías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</si>
  <si>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</si>
  <si>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</si>
  <si>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</si>
  <si>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</si>
  <si>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O2120202008078715299</t>
  </si>
  <si>
    <t>Otros servicios de mantenimiento y reparación de maquinaria y aparatos eléctricos n.c.p.</t>
  </si>
  <si>
    <t>O21202020080787332</t>
  </si>
  <si>
    <t>Servicios de instalación de computadores personales y equipo periférico</t>
  </si>
  <si>
    <t>O212020200809</t>
  </si>
  <si>
    <t>Otros servicios de fabricación; servicios de edición, impresión y reproducción; servicios de recuperación de materiales</t>
  </si>
  <si>
    <t>O2120202008098912101</t>
  </si>
  <si>
    <t>Servicios de impresión litográfica en hojalata</t>
  </si>
  <si>
    <t>O2120202009</t>
  </si>
  <si>
    <t>Servicios para la comunidad, sociales y personales</t>
  </si>
  <si>
    <t>O212020200902</t>
  </si>
  <si>
    <t>Servicios de educación</t>
  </si>
  <si>
    <t>O21202020090292101</t>
  </si>
  <si>
    <t>Servicios de educación inicial</t>
  </si>
  <si>
    <t>O212020200903</t>
  </si>
  <si>
    <t>Servicios para el cuidado de la salud humana y servicios sociales</t>
  </si>
  <si>
    <t>O21202020090393121</t>
  </si>
  <si>
    <t>Servicios médicos generales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</si>
  <si>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</si>
  <si>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</si>
  <si>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</si>
  <si>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</si>
  <si>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</si>
  <si>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</si>
  <si>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</si>
  <si>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</si>
  <si>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O23</t>
  </si>
  <si>
    <t>INVERSIÓN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</si>
  <si>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</si>
  <si>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</si>
  <si>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</si>
  <si>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</si>
  <si>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</si>
  <si>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O2301160121</t>
  </si>
  <si>
    <t>Creación y vida cotidiana: Apropiación ciudadana del arte, la cultura y el patrimonio, para la democracia cultural</t>
  </si>
  <si>
    <t>O23011601210000007682</t>
  </si>
  <si>
    <t>Desarrollo y fomento a las prácticas artísticas y culturales para dinamizar el centro de Bogotá</t>
  </si>
  <si>
    <t xml:space="preserve">O232020200991124 </t>
  </si>
  <si>
    <t>Servicios de la administración pública relacionado</t>
  </si>
  <si>
    <t>O23011601210000007724</t>
  </si>
  <si>
    <t>Mejoramiento y conservación de la infraestructura cultural pública para el disfrute del centro de Bogotá</t>
  </si>
  <si>
    <t xml:space="preserve">O2320202005040154129 </t>
  </si>
  <si>
    <t>Servicios generales de construcción de otros edifi</t>
  </si>
  <si>
    <t xml:space="preserve"> VA-Recursos distrito</t>
  </si>
  <si>
    <t>O232020200996230</t>
  </si>
  <si>
    <t>Servicios de funcionamiento de instalaciones e inf</t>
  </si>
  <si>
    <t>O2301160124</t>
  </si>
  <si>
    <t>Bogotá región emprendedora e innovadora</t>
  </si>
  <si>
    <t>O23011601240000007674</t>
  </si>
  <si>
    <t>Desarrollo del Bronx Distrito Creativo en Bogotá</t>
  </si>
  <si>
    <t>O232020200991124</t>
  </si>
  <si>
    <t>O23011601240000007713</t>
  </si>
  <si>
    <t>Fortalecimiento del ecosistema de la economía cultural y creativa del centro de Bogotá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</si>
  <si>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</si>
  <si>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</si>
  <si>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</si>
  <si>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</si>
  <si>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O23011603450000007664</t>
  </si>
  <si>
    <t>Transformación cultural de imaginarios del centro de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</si>
  <si>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</si>
  <si>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</si>
  <si>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</si>
  <si>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</si>
  <si>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O23011605560000007760</t>
  </si>
  <si>
    <t>Modernización de la arquitectura institucional de la FUGA</t>
  </si>
  <si>
    <t>O232020200885940</t>
  </si>
  <si>
    <t>Servicios administrativos combinados de oficina</t>
  </si>
  <si>
    <t>3-100-F002</t>
  </si>
  <si>
    <t>VA - Administrados de libre destinación</t>
  </si>
  <si>
    <t>LIDA CARMENZA MONTOYA SERRATO</t>
  </si>
  <si>
    <t>MARGARITA MARIA DIAZ CASAS</t>
  </si>
  <si>
    <t xml:space="preserve">RESPONSABLE DE PRESUPUESTO </t>
  </si>
  <si>
    <t>DIRECTORA GENERAL</t>
  </si>
  <si>
    <t xml:space="preserve">C.C. No. 52.710.488 </t>
  </si>
  <si>
    <t>C.C. No. 45.565.585</t>
  </si>
  <si>
    <t>TELEFONO: 4320410</t>
  </si>
  <si>
    <t>O2</t>
  </si>
  <si>
    <t>3-100-I001</t>
  </si>
  <si>
    <t>VA-Administrados de destinación especifica</t>
  </si>
  <si>
    <t>3-200-I001</t>
  </si>
  <si>
    <t>RB-Administrados de destinación especifica</t>
  </si>
  <si>
    <t>O212020200901</t>
  </si>
  <si>
    <t>O21202020090191191</t>
  </si>
  <si>
    <t>Servicios de la administración púbico y otros servicios prestados a la comunidad en general; servicios de seguridad social de afiliación obligatoria</t>
  </si>
  <si>
    <t>Servicios administrativos relacionados con los trabajadores estatales</t>
  </si>
  <si>
    <t>Servicios de seguros contra incendio, terremoto o sustracción</t>
  </si>
  <si>
    <t>MES: SEPTIEMBRE DE 2022</t>
  </si>
  <si>
    <t>O2120202010</t>
  </si>
  <si>
    <t>Viáticos de los funcionarios en comisión</t>
  </si>
  <si>
    <t>Subdirectora de Gestión Corporativa (E)</t>
  </si>
  <si>
    <t>RUTH ERLEY ROJAS PULGARIN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</si>
</sst>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"/>
    <numFmt numFmtId="165" formatCode="_-* #,##0.00_-;\-* #,##0.00_-;_-* &quot;-&quot;_-;_-@"/>
    <numFmt numFmtId="166" formatCode="_-* #,##0_-;\-* #,##0_-;_-* &quot;-&quot;_-;_-@"/>
    <numFmt numFmtId="167" formatCode="dd&quot; de &quot;mmmm&quot; de &quot;yyyy"/>
  </numFmts>
  <fonts count="5" x14ac:knownFonts="1">
    <font>
      <sz val="11"/>
      <color theme="1"/>
      <name val="Calibri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333333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5">
    <xf numFmtId="0" fontId="0" fillId="0" borderId="0" xfId="0"/>
    <xf numFmtId="1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5" xfId="0" applyFont="1" applyFill="1" applyBorder="1"/>
    <xf numFmtId="0" fontId="1" fillId="3" borderId="4" xfId="0" applyFont="1" applyFill="1" applyBorder="1" applyAlignment="1">
      <alignment vertical="center" wrapText="1"/>
    </xf>
    <xf numFmtId="164" fontId="1" fillId="3" borderId="4" xfId="0" applyNumberFormat="1" applyFont="1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4" xfId="0" applyNumberFormat="1" applyBorder="1"/>
    <xf numFmtId="164" fontId="0" fillId="0" borderId="4" xfId="0" applyNumberFormat="1" applyBorder="1" applyAlignment="1">
      <alignment vertical="center"/>
    </xf>
    <xf numFmtId="0" fontId="0" fillId="4" borderId="5" xfId="0" applyFill="1" applyBorder="1"/>
    <xf numFmtId="164" fontId="0" fillId="3" borderId="4" xfId="0" applyNumberFormat="1" applyFill="1" applyBorder="1" applyAlignment="1">
      <alignment vertical="center"/>
    </xf>
    <xf numFmtId="0" fontId="0" fillId="2" borderId="5" xfId="0" applyFill="1" applyBorder="1"/>
    <xf numFmtId="0" fontId="0" fillId="5" borderId="5" xfId="0" applyFill="1" applyBorder="1"/>
    <xf numFmtId="0" fontId="1" fillId="3" borderId="6" xfId="0" applyFont="1" applyFill="1" applyBorder="1" applyAlignment="1">
      <alignment horizontal="left" vertical="center" wrapText="1"/>
    </xf>
    <xf numFmtId="0" fontId="1" fillId="4" borderId="5" xfId="0" applyFont="1" applyFill="1" applyBorder="1"/>
    <xf numFmtId="0" fontId="0" fillId="0" borderId="0" xfId="0" applyAlignment="1">
      <alignment horizontal="left" vertical="center"/>
    </xf>
    <xf numFmtId="166" fontId="0" fillId="0" borderId="7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/>
    <xf numFmtId="164" fontId="0" fillId="0" borderId="5" xfId="0" applyNumberFormat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/>
    </xf>
    <xf numFmtId="164" fontId="1" fillId="3" borderId="12" xfId="0" applyNumberFormat="1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4" fontId="0" fillId="0" borderId="12" xfId="0" applyNumberFormat="1" applyBorder="1" applyAlignment="1">
      <alignment vertical="center"/>
    </xf>
    <xf numFmtId="164" fontId="0" fillId="3" borderId="12" xfId="0" applyNumberForma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vertical="center" wrapText="1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vertical="center"/>
    </xf>
    <xf numFmtId="2" fontId="0" fillId="0" borderId="4" xfId="0" applyNumberFormat="1" applyBorder="1" applyAlignment="1">
      <alignment vertical="center"/>
    </xf>
    <xf numFmtId="2" fontId="0" fillId="3" borderId="4" xfId="0" applyNumberFormat="1" applyFill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2" fontId="0" fillId="0" borderId="14" xfId="0" applyNumberFormat="1" applyBorder="1" applyAlignment="1">
      <alignment vertical="center"/>
    </xf>
    <xf numFmtId="2" fontId="0" fillId="0" borderId="0" xfId="0" applyNumberFormat="1"/>
    <xf numFmtId="2" fontId="0" fillId="0" borderId="4" xfId="1" applyNumberFormat="1" applyFont="1" applyBorder="1" applyAlignment="1">
      <alignment vertical="center"/>
    </xf>
    <xf numFmtId="0" fontId="0" fillId="0" borderId="5" xfId="0" applyBorder="1"/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167" fontId="1" fillId="0" borderId="5" xfId="0" applyNumberFormat="1" applyFont="1" applyBorder="1" applyAlignment="1">
      <alignment horizontal="center" vertical="center"/>
    </xf>
    <xf numFmtId="0" fontId="2" fillId="0" borderId="5" xfId="0" applyFont="1" applyBorder="1"/>
    <xf numFmtId="1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2"/>
  <sheetViews>
    <sheetView tabSelected="1" topLeftCell="B1" workbookViewId="0">
      <pane xSplit="2" ySplit="11" topLeftCell="J284" activePane="bottomRight" state="frozen"/>
      <selection activeCell="B1" sqref="B1"/>
      <selection pane="topRight" activeCell="D1" sqref="D1"/>
      <selection pane="bottomLeft" activeCell="B12" sqref="B12"/>
      <selection pane="bottomRight" activeCell="C296" sqref="C296:E297"/>
    </sheetView>
  </sheetViews>
  <sheetFormatPr baseColWidth="10" defaultColWidth="14.42578125" defaultRowHeight="15" customHeight="1" x14ac:dyDescent="0.25"/>
  <cols>
    <col min="1" max="1" width="2.7109375" hidden="1" customWidth="1"/>
    <col min="2" max="2" width="23.85546875" customWidth="1"/>
    <col min="3" max="3" width="36.5703125" customWidth="1"/>
    <col min="4" max="4" width="15.28515625" customWidth="1"/>
    <col min="5" max="5" width="14.5703125" customWidth="1"/>
    <col min="6" max="6" width="12.85546875" customWidth="1"/>
    <col min="7" max="7" width="15.5703125" customWidth="1"/>
    <col min="8" max="8" width="11.5703125" customWidth="1"/>
    <col min="9" max="9" width="14.85546875" customWidth="1"/>
    <col min="10" max="10" width="14.140625" customWidth="1"/>
    <col min="11" max="11" width="15.28515625" customWidth="1"/>
    <col min="12" max="12" width="15.85546875" customWidth="1"/>
    <col min="13" max="13" width="14.140625" customWidth="1"/>
    <col min="14" max="14" width="15.28515625" customWidth="1"/>
    <col min="15" max="15" width="14" customWidth="1"/>
    <col min="16" max="16" width="9.42578125" style="59" customWidth="1"/>
    <col min="17" max="17" width="15.140625" customWidth="1"/>
    <col min="18" max="18" width="15" customWidth="1"/>
    <col min="19" max="19" width="14" customWidth="1"/>
    <col min="20" max="20" width="9.85546875" style="59" customWidth="1"/>
    <col min="21" max="21" width="14.140625" customWidth="1"/>
    <col min="22" max="22" width="15" customWidth="1"/>
    <col min="23" max="23" width="12.5703125" customWidth="1"/>
    <col min="24" max="28" width="11.42578125" customWidth="1"/>
  </cols>
  <sheetData>
    <row r="1" spans="1:28" x14ac:dyDescent="0.25">
      <c r="B1" s="67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  <c r="AA1" s="2"/>
      <c r="AB1" s="2"/>
    </row>
    <row r="2" spans="1:28" x14ac:dyDescent="0.25">
      <c r="B2" s="67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2"/>
      <c r="Y2" s="2"/>
      <c r="Z2" s="2"/>
      <c r="AA2" s="2"/>
      <c r="AB2" s="2"/>
    </row>
    <row r="3" spans="1:28" x14ac:dyDescent="0.25">
      <c r="B3" s="67" t="s">
        <v>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2"/>
      <c r="Y3" s="2"/>
      <c r="Z3" s="2"/>
      <c r="AA3" s="2"/>
      <c r="AB3" s="2"/>
    </row>
    <row r="4" spans="1:28" ht="8.25" customHeight="1" x14ac:dyDescent="0.25">
      <c r="B4" s="3"/>
      <c r="C4" s="4"/>
      <c r="D4" s="1"/>
      <c r="E4" s="1"/>
      <c r="F4" s="1"/>
      <c r="G4" s="1"/>
      <c r="H4" s="1"/>
      <c r="I4" s="1"/>
      <c r="J4" s="1"/>
      <c r="K4" s="1"/>
      <c r="L4" s="5"/>
      <c r="M4" s="1"/>
      <c r="N4" s="1"/>
      <c r="O4" s="6"/>
      <c r="P4" s="7"/>
      <c r="Q4" s="8"/>
      <c r="R4" s="8"/>
      <c r="S4" s="8"/>
      <c r="T4" s="7"/>
      <c r="U4" s="8"/>
      <c r="V4" s="8"/>
      <c r="W4" s="9"/>
      <c r="X4" s="2"/>
      <c r="Y4" s="2"/>
      <c r="Z4" s="2"/>
      <c r="AA4" s="2"/>
      <c r="AB4" s="2"/>
    </row>
    <row r="5" spans="1:28" x14ac:dyDescent="0.25">
      <c r="B5" s="67" t="s">
        <v>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2"/>
      <c r="Y5" s="2"/>
      <c r="Z5" s="2"/>
      <c r="AA5" s="2"/>
      <c r="AB5" s="2"/>
    </row>
    <row r="6" spans="1:28" x14ac:dyDescent="0.25">
      <c r="B6" s="67" t="s">
        <v>4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2"/>
      <c r="Y6" s="2"/>
      <c r="Z6" s="2"/>
      <c r="AA6" s="2"/>
      <c r="AB6" s="2"/>
    </row>
    <row r="7" spans="1:28" x14ac:dyDescent="0.25">
      <c r="B7" s="67" t="s">
        <v>554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2"/>
      <c r="Y7" s="2"/>
      <c r="Z7" s="2"/>
      <c r="AA7" s="2"/>
      <c r="AB7" s="2"/>
    </row>
    <row r="8" spans="1:28" x14ac:dyDescent="0.25">
      <c r="B8" s="67" t="s">
        <v>5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2"/>
      <c r="Y8" s="2"/>
      <c r="Z8" s="2"/>
      <c r="AA8" s="2"/>
      <c r="AB8" s="2"/>
    </row>
    <row r="9" spans="1:28" x14ac:dyDescent="0.25">
      <c r="B9" s="70">
        <v>44837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2"/>
      <c r="X9" s="2"/>
      <c r="Y9" s="2"/>
      <c r="Z9" s="2"/>
      <c r="AA9" s="2"/>
      <c r="AB9" s="2"/>
    </row>
    <row r="10" spans="1:28" ht="6.75" customHeight="1" x14ac:dyDescent="0.25"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2"/>
      <c r="Y10" s="2"/>
      <c r="Z10" s="2"/>
      <c r="AA10" s="2"/>
      <c r="AB10" s="2"/>
    </row>
    <row r="11" spans="1:28" ht="45" x14ac:dyDescent="0.25">
      <c r="A11" s="11"/>
      <c r="B11" s="31" t="s">
        <v>6</v>
      </c>
      <c r="C11" s="32" t="s">
        <v>7</v>
      </c>
      <c r="D11" s="33" t="s">
        <v>8</v>
      </c>
      <c r="E11" s="33" t="s">
        <v>9</v>
      </c>
      <c r="F11" s="33" t="s">
        <v>10</v>
      </c>
      <c r="G11" s="33" t="s">
        <v>11</v>
      </c>
      <c r="H11" s="33" t="s">
        <v>12</v>
      </c>
      <c r="I11" s="33" t="s">
        <v>13</v>
      </c>
      <c r="J11" s="33" t="s">
        <v>14</v>
      </c>
      <c r="K11" s="33" t="s">
        <v>15</v>
      </c>
      <c r="L11" s="33" t="s">
        <v>16</v>
      </c>
      <c r="M11" s="33" t="s">
        <v>17</v>
      </c>
      <c r="N11" s="33" t="s">
        <v>18</v>
      </c>
      <c r="O11" s="33" t="s">
        <v>19</v>
      </c>
      <c r="P11" s="53" t="s">
        <v>20</v>
      </c>
      <c r="Q11" s="33" t="s">
        <v>21</v>
      </c>
      <c r="R11" s="33" t="s">
        <v>22</v>
      </c>
      <c r="S11" s="33" t="s">
        <v>23</v>
      </c>
      <c r="T11" s="53" t="s">
        <v>24</v>
      </c>
      <c r="U11" s="33" t="s">
        <v>25</v>
      </c>
      <c r="V11" s="33" t="s">
        <v>26</v>
      </c>
      <c r="W11" s="34" t="s">
        <v>27</v>
      </c>
      <c r="X11" s="28"/>
      <c r="Y11" s="28"/>
      <c r="Z11" s="28"/>
      <c r="AA11" s="28"/>
      <c r="AB11" s="28"/>
    </row>
    <row r="12" spans="1:28" x14ac:dyDescent="0.25">
      <c r="A12" s="12" t="s">
        <v>28</v>
      </c>
      <c r="B12" s="35" t="s">
        <v>544</v>
      </c>
      <c r="C12" s="13" t="s">
        <v>30</v>
      </c>
      <c r="D12" s="14">
        <f t="shared" ref="D12:O12" si="0">+D13+D250</f>
        <v>20850816000</v>
      </c>
      <c r="E12" s="14">
        <f t="shared" si="0"/>
        <v>0</v>
      </c>
      <c r="F12" s="14">
        <f t="shared" si="0"/>
        <v>543773915</v>
      </c>
      <c r="G12" s="14">
        <f t="shared" si="0"/>
        <v>21394589915</v>
      </c>
      <c r="H12" s="14">
        <f t="shared" si="0"/>
        <v>0</v>
      </c>
      <c r="I12" s="14">
        <f t="shared" si="0"/>
        <v>21394589915</v>
      </c>
      <c r="J12" s="14">
        <f t="shared" si="0"/>
        <v>799020010</v>
      </c>
      <c r="K12" s="14">
        <f t="shared" si="0"/>
        <v>16974303588</v>
      </c>
      <c r="L12" s="14">
        <f t="shared" si="0"/>
        <v>4420286327</v>
      </c>
      <c r="M12" s="14">
        <f t="shared" si="0"/>
        <v>502127356</v>
      </c>
      <c r="N12" s="14">
        <f t="shared" si="0"/>
        <v>15775410689</v>
      </c>
      <c r="O12" s="14">
        <f t="shared" si="0"/>
        <v>1198892899</v>
      </c>
      <c r="P12" s="54">
        <f t="shared" ref="P12:P18" si="1">N12/I12*100</f>
        <v>73.735513284784545</v>
      </c>
      <c r="Q12" s="14">
        <f>+Q13+Q250</f>
        <v>1522703241</v>
      </c>
      <c r="R12" s="14">
        <f>+R13+R250</f>
        <v>11230035094</v>
      </c>
      <c r="S12" s="14">
        <f>+S13+S250</f>
        <v>4545375595</v>
      </c>
      <c r="T12" s="54">
        <f t="shared" ref="T12:T18" si="2">(R12/I12)*100</f>
        <v>52.490069398930096</v>
      </c>
      <c r="U12" s="14">
        <f>+U13+U250</f>
        <v>1522703241</v>
      </c>
      <c r="V12" s="14">
        <f>+V13+V250</f>
        <v>11230035094</v>
      </c>
      <c r="W12" s="36">
        <f>+W13+W250</f>
        <v>0</v>
      </c>
      <c r="X12" s="29"/>
      <c r="Y12" s="29"/>
      <c r="Z12" s="29"/>
      <c r="AA12" s="29"/>
      <c r="AB12" s="29"/>
    </row>
    <row r="13" spans="1:28" x14ac:dyDescent="0.25">
      <c r="A13" s="12" t="s">
        <v>28</v>
      </c>
      <c r="B13" s="35" t="s">
        <v>31</v>
      </c>
      <c r="C13" s="13" t="s">
        <v>32</v>
      </c>
      <c r="D13" s="14">
        <f t="shared" ref="D13:O13" si="3">+D15+D56</f>
        <v>5287899000</v>
      </c>
      <c r="E13" s="14">
        <f t="shared" si="3"/>
        <v>0</v>
      </c>
      <c r="F13" s="14">
        <f t="shared" si="3"/>
        <v>0</v>
      </c>
      <c r="G13" s="14">
        <f t="shared" si="3"/>
        <v>5287899000</v>
      </c>
      <c r="H13" s="14">
        <f t="shared" si="3"/>
        <v>0</v>
      </c>
      <c r="I13" s="14">
        <f t="shared" si="3"/>
        <v>5287899000</v>
      </c>
      <c r="J13" s="14">
        <f t="shared" si="3"/>
        <v>530046467</v>
      </c>
      <c r="K13" s="14">
        <f t="shared" si="3"/>
        <v>3922262502</v>
      </c>
      <c r="L13" s="14">
        <f t="shared" si="3"/>
        <v>1365636498</v>
      </c>
      <c r="M13" s="14">
        <f t="shared" si="3"/>
        <v>330786606</v>
      </c>
      <c r="N13" s="14">
        <f t="shared" si="3"/>
        <v>3609638877</v>
      </c>
      <c r="O13" s="14">
        <f t="shared" si="3"/>
        <v>312623625</v>
      </c>
      <c r="P13" s="54">
        <f t="shared" si="1"/>
        <v>68.262250791855138</v>
      </c>
      <c r="Q13" s="14">
        <f t="shared" ref="Q13:S13" si="4">+Q15+Q56</f>
        <v>340218051</v>
      </c>
      <c r="R13" s="14">
        <f t="shared" si="4"/>
        <v>3290094222</v>
      </c>
      <c r="S13" s="14">
        <f t="shared" si="4"/>
        <v>319544655</v>
      </c>
      <c r="T13" s="54">
        <f t="shared" si="2"/>
        <v>62.219309067741271</v>
      </c>
      <c r="U13" s="14">
        <f t="shared" ref="U13:W13" si="5">+U15+U56</f>
        <v>340218051</v>
      </c>
      <c r="V13" s="14">
        <f t="shared" si="5"/>
        <v>3290094222</v>
      </c>
      <c r="W13" s="36">
        <f t="shared" si="5"/>
        <v>0</v>
      </c>
      <c r="X13" s="29"/>
      <c r="Y13" s="29"/>
      <c r="Z13" s="29"/>
      <c r="AA13" s="29"/>
      <c r="AB13" s="29"/>
    </row>
    <row r="14" spans="1:28" x14ac:dyDescent="0.25">
      <c r="A14" s="12"/>
      <c r="B14" s="35" t="s">
        <v>33</v>
      </c>
      <c r="C14" s="13" t="s">
        <v>34</v>
      </c>
      <c r="D14" s="14">
        <f t="shared" ref="D14:O14" si="6">+D15+D56</f>
        <v>5287899000</v>
      </c>
      <c r="E14" s="14">
        <f t="shared" si="6"/>
        <v>0</v>
      </c>
      <c r="F14" s="14">
        <f t="shared" si="6"/>
        <v>0</v>
      </c>
      <c r="G14" s="14">
        <f t="shared" si="6"/>
        <v>5287899000</v>
      </c>
      <c r="H14" s="14">
        <f t="shared" si="6"/>
        <v>0</v>
      </c>
      <c r="I14" s="14">
        <f t="shared" si="6"/>
        <v>5287899000</v>
      </c>
      <c r="J14" s="14">
        <f t="shared" si="6"/>
        <v>530046467</v>
      </c>
      <c r="K14" s="14">
        <f t="shared" si="6"/>
        <v>3922262502</v>
      </c>
      <c r="L14" s="14">
        <f t="shared" si="6"/>
        <v>1365636498</v>
      </c>
      <c r="M14" s="14">
        <f t="shared" si="6"/>
        <v>330786606</v>
      </c>
      <c r="N14" s="14">
        <f t="shared" si="6"/>
        <v>3609638877</v>
      </c>
      <c r="O14" s="14">
        <f t="shared" si="6"/>
        <v>312623625</v>
      </c>
      <c r="P14" s="54">
        <f t="shared" si="1"/>
        <v>68.262250791855138</v>
      </c>
      <c r="Q14" s="14">
        <f t="shared" ref="Q14:S14" si="7">+Q15+Q56</f>
        <v>340218051</v>
      </c>
      <c r="R14" s="14">
        <f t="shared" si="7"/>
        <v>3290094222</v>
      </c>
      <c r="S14" s="14">
        <f t="shared" si="7"/>
        <v>319544655</v>
      </c>
      <c r="T14" s="54">
        <f t="shared" si="2"/>
        <v>62.219309067741271</v>
      </c>
      <c r="U14" s="14">
        <f t="shared" ref="U14:W14" si="8">+U15+U56</f>
        <v>340218051</v>
      </c>
      <c r="V14" s="14">
        <f t="shared" si="8"/>
        <v>3290094222</v>
      </c>
      <c r="W14" s="36">
        <f t="shared" si="8"/>
        <v>0</v>
      </c>
      <c r="X14" s="29"/>
      <c r="Y14" s="29"/>
      <c r="Z14" s="29"/>
      <c r="AA14" s="29"/>
      <c r="AB14" s="29"/>
    </row>
    <row r="15" spans="1:28" x14ac:dyDescent="0.25">
      <c r="A15" s="12" t="s">
        <v>28</v>
      </c>
      <c r="B15" s="37" t="s">
        <v>29</v>
      </c>
      <c r="C15" s="15" t="s">
        <v>35</v>
      </c>
      <c r="D15" s="14">
        <f t="shared" ref="D15:O15" si="9">+D16</f>
        <v>4128321000</v>
      </c>
      <c r="E15" s="14">
        <f t="shared" si="9"/>
        <v>0</v>
      </c>
      <c r="F15" s="14">
        <f t="shared" si="9"/>
        <v>0</v>
      </c>
      <c r="G15" s="14">
        <f t="shared" si="9"/>
        <v>4128321000</v>
      </c>
      <c r="H15" s="14">
        <f t="shared" si="9"/>
        <v>0</v>
      </c>
      <c r="I15" s="14">
        <f t="shared" si="9"/>
        <v>4128321000</v>
      </c>
      <c r="J15" s="14">
        <f t="shared" si="9"/>
        <v>291966295</v>
      </c>
      <c r="K15" s="14">
        <f t="shared" si="9"/>
        <v>2811178895</v>
      </c>
      <c r="L15" s="14">
        <f t="shared" si="9"/>
        <v>1317142105</v>
      </c>
      <c r="M15" s="14">
        <f t="shared" si="9"/>
        <v>291966295</v>
      </c>
      <c r="N15" s="14">
        <f t="shared" si="9"/>
        <v>2810870330</v>
      </c>
      <c r="O15" s="14">
        <f t="shared" si="9"/>
        <v>308565</v>
      </c>
      <c r="P15" s="54">
        <f t="shared" si="1"/>
        <v>68.087494407532745</v>
      </c>
      <c r="Q15" s="14">
        <f t="shared" ref="Q15:S15" si="10">+Q16</f>
        <v>291966295</v>
      </c>
      <c r="R15" s="14">
        <f t="shared" si="10"/>
        <v>2810870330</v>
      </c>
      <c r="S15" s="14">
        <f t="shared" si="10"/>
        <v>0</v>
      </c>
      <c r="T15" s="54">
        <f t="shared" si="2"/>
        <v>68.087494407532745</v>
      </c>
      <c r="U15" s="14">
        <f t="shared" ref="U15:W15" si="11">+U16</f>
        <v>291966295</v>
      </c>
      <c r="V15" s="14">
        <f t="shared" si="11"/>
        <v>2810870330</v>
      </c>
      <c r="W15" s="36">
        <f t="shared" si="11"/>
        <v>0</v>
      </c>
      <c r="X15" s="29"/>
      <c r="Y15" s="29"/>
      <c r="Z15" s="29"/>
      <c r="AA15" s="29"/>
      <c r="AB15" s="29"/>
    </row>
    <row r="16" spans="1:28" x14ac:dyDescent="0.25">
      <c r="A16" s="12"/>
      <c r="B16" s="38" t="s">
        <v>36</v>
      </c>
      <c r="C16" s="15" t="s">
        <v>37</v>
      </c>
      <c r="D16" s="14">
        <f t="shared" ref="D16:O16" si="12">+D17+D33+D51</f>
        <v>4128321000</v>
      </c>
      <c r="E16" s="14">
        <f t="shared" si="12"/>
        <v>0</v>
      </c>
      <c r="F16" s="14">
        <f t="shared" si="12"/>
        <v>0</v>
      </c>
      <c r="G16" s="14">
        <f t="shared" si="12"/>
        <v>4128321000</v>
      </c>
      <c r="H16" s="14">
        <f t="shared" si="12"/>
        <v>0</v>
      </c>
      <c r="I16" s="14">
        <f t="shared" si="12"/>
        <v>4128321000</v>
      </c>
      <c r="J16" s="14">
        <f t="shared" si="12"/>
        <v>291966295</v>
      </c>
      <c r="K16" s="14">
        <f t="shared" si="12"/>
        <v>2811178895</v>
      </c>
      <c r="L16" s="14">
        <f t="shared" si="12"/>
        <v>1317142105</v>
      </c>
      <c r="M16" s="14">
        <f t="shared" si="12"/>
        <v>291966295</v>
      </c>
      <c r="N16" s="14">
        <f t="shared" si="12"/>
        <v>2810870330</v>
      </c>
      <c r="O16" s="14">
        <f t="shared" si="12"/>
        <v>308565</v>
      </c>
      <c r="P16" s="54">
        <f t="shared" si="1"/>
        <v>68.087494407532745</v>
      </c>
      <c r="Q16" s="14">
        <f t="shared" ref="Q16:S16" si="13">+Q17+Q33+Q51</f>
        <v>291966295</v>
      </c>
      <c r="R16" s="14">
        <f t="shared" si="13"/>
        <v>2810870330</v>
      </c>
      <c r="S16" s="14">
        <f t="shared" si="13"/>
        <v>0</v>
      </c>
      <c r="T16" s="54">
        <f t="shared" si="2"/>
        <v>68.087494407532745</v>
      </c>
      <c r="U16" s="14">
        <f t="shared" ref="U16:W16" si="14">+U17+U33+U51</f>
        <v>291966295</v>
      </c>
      <c r="V16" s="14">
        <f t="shared" si="14"/>
        <v>2810870330</v>
      </c>
      <c r="W16" s="36">
        <f t="shared" si="14"/>
        <v>0</v>
      </c>
      <c r="X16" s="29"/>
      <c r="Y16" s="29"/>
      <c r="Z16" s="29"/>
      <c r="AA16" s="29"/>
      <c r="AB16" s="29"/>
    </row>
    <row r="17" spans="1:28" x14ac:dyDescent="0.25">
      <c r="A17" s="12"/>
      <c r="B17" s="38" t="s">
        <v>38</v>
      </c>
      <c r="C17" s="15" t="s">
        <v>39</v>
      </c>
      <c r="D17" s="14">
        <f t="shared" ref="D17:O17" si="15">+D18+D30</f>
        <v>3049684000</v>
      </c>
      <c r="E17" s="14">
        <f t="shared" si="15"/>
        <v>3087909</v>
      </c>
      <c r="F17" s="14">
        <f t="shared" si="15"/>
        <v>-26175479</v>
      </c>
      <c r="G17" s="14">
        <f t="shared" si="15"/>
        <v>3023508521</v>
      </c>
      <c r="H17" s="14">
        <f t="shared" si="15"/>
        <v>0</v>
      </c>
      <c r="I17" s="14">
        <f t="shared" si="15"/>
        <v>3023508521</v>
      </c>
      <c r="J17" s="14">
        <f t="shared" si="15"/>
        <v>213922296</v>
      </c>
      <c r="K17" s="14">
        <f t="shared" si="15"/>
        <v>2181277687</v>
      </c>
      <c r="L17" s="14">
        <f t="shared" si="15"/>
        <v>842230834</v>
      </c>
      <c r="M17" s="14">
        <f t="shared" si="15"/>
        <v>213922296</v>
      </c>
      <c r="N17" s="14">
        <f t="shared" si="15"/>
        <v>2180987778</v>
      </c>
      <c r="O17" s="14">
        <f t="shared" si="15"/>
        <v>289909</v>
      </c>
      <c r="P17" s="54">
        <f t="shared" si="1"/>
        <v>72.134335420316802</v>
      </c>
      <c r="Q17" s="14">
        <f t="shared" ref="Q17:S17" si="16">+Q18+Q30</f>
        <v>213922296</v>
      </c>
      <c r="R17" s="14">
        <f t="shared" si="16"/>
        <v>2180987778</v>
      </c>
      <c r="S17" s="14">
        <f t="shared" si="16"/>
        <v>0</v>
      </c>
      <c r="T17" s="54">
        <f t="shared" si="2"/>
        <v>72.134335420316802</v>
      </c>
      <c r="U17" s="14">
        <f t="shared" ref="U17:W17" si="17">+U18+U30</f>
        <v>213922296</v>
      </c>
      <c r="V17" s="14">
        <f t="shared" si="17"/>
        <v>2180987778</v>
      </c>
      <c r="W17" s="36">
        <f t="shared" si="17"/>
        <v>0</v>
      </c>
      <c r="X17" s="29"/>
      <c r="Y17" s="29"/>
      <c r="Z17" s="29"/>
      <c r="AA17" s="29"/>
      <c r="AB17" s="29"/>
    </row>
    <row r="18" spans="1:28" x14ac:dyDescent="0.25">
      <c r="A18" s="12"/>
      <c r="B18" s="38" t="s">
        <v>40</v>
      </c>
      <c r="C18" s="15" t="s">
        <v>41</v>
      </c>
      <c r="D18" s="14">
        <f t="shared" ref="D18:O18" si="18">+D19+D20+D21+D22+D23+D24+D25+D26+D29</f>
        <v>3037761000</v>
      </c>
      <c r="E18" s="14">
        <f t="shared" si="18"/>
        <v>3087909</v>
      </c>
      <c r="F18" s="14">
        <f t="shared" si="18"/>
        <v>-26175479</v>
      </c>
      <c r="G18" s="14">
        <f t="shared" si="18"/>
        <v>3011585521</v>
      </c>
      <c r="H18" s="14">
        <f t="shared" si="18"/>
        <v>0</v>
      </c>
      <c r="I18" s="14">
        <f t="shared" si="18"/>
        <v>3011585521</v>
      </c>
      <c r="J18" s="14">
        <f t="shared" si="18"/>
        <v>212800451</v>
      </c>
      <c r="K18" s="14">
        <f t="shared" si="18"/>
        <v>2173684614</v>
      </c>
      <c r="L18" s="14">
        <f t="shared" si="18"/>
        <v>837900907</v>
      </c>
      <c r="M18" s="14">
        <f t="shared" si="18"/>
        <v>212800451</v>
      </c>
      <c r="N18" s="14">
        <f t="shared" si="18"/>
        <v>2173394705</v>
      </c>
      <c r="O18" s="14">
        <f t="shared" si="18"/>
        <v>289909</v>
      </c>
      <c r="P18" s="54">
        <f t="shared" si="1"/>
        <v>72.167789685690948</v>
      </c>
      <c r="Q18" s="14">
        <f t="shared" ref="Q18:S18" si="19">+Q19+Q20+Q21+Q22+Q23+Q24+Q25+Q26+Q29</f>
        <v>212800451</v>
      </c>
      <c r="R18" s="14">
        <f t="shared" si="19"/>
        <v>2173394705</v>
      </c>
      <c r="S18" s="14">
        <f t="shared" si="19"/>
        <v>0</v>
      </c>
      <c r="T18" s="54">
        <f t="shared" si="2"/>
        <v>72.167789685690948</v>
      </c>
      <c r="U18" s="14">
        <f t="shared" ref="U18:W18" si="20">+U19+U20+U21+U22+U23+U24+U25+U26+U29</f>
        <v>212800451</v>
      </c>
      <c r="V18" s="14">
        <f t="shared" si="20"/>
        <v>2173394705</v>
      </c>
      <c r="W18" s="36">
        <f t="shared" si="20"/>
        <v>0</v>
      </c>
      <c r="X18" s="29"/>
      <c r="Y18" s="29"/>
      <c r="Z18" s="29"/>
      <c r="AA18" s="29"/>
      <c r="AB18" s="29"/>
    </row>
    <row r="19" spans="1:28" x14ac:dyDescent="0.25">
      <c r="B19" s="39" t="s">
        <v>42</v>
      </c>
      <c r="C19" s="16" t="s">
        <v>43</v>
      </c>
      <c r="D19" s="17">
        <v>1568271000</v>
      </c>
      <c r="E19" s="18">
        <v>0</v>
      </c>
      <c r="F19" s="18">
        <v>0</v>
      </c>
      <c r="G19" s="17">
        <v>1568271000</v>
      </c>
      <c r="H19" s="18">
        <v>0</v>
      </c>
      <c r="I19" s="18">
        <v>1568271000</v>
      </c>
      <c r="J19" s="18">
        <v>128925162</v>
      </c>
      <c r="K19" s="18">
        <v>1214530216</v>
      </c>
      <c r="L19" s="18">
        <v>353740784</v>
      </c>
      <c r="M19" s="18">
        <v>128925162</v>
      </c>
      <c r="N19" s="18">
        <v>1214530216</v>
      </c>
      <c r="O19" s="18">
        <v>0</v>
      </c>
      <c r="P19" s="55">
        <v>77.443899999999999</v>
      </c>
      <c r="Q19" s="18">
        <v>128925162</v>
      </c>
      <c r="R19" s="18">
        <v>1214530216</v>
      </c>
      <c r="S19" s="18">
        <v>0</v>
      </c>
      <c r="T19" s="55">
        <v>77.443899999999999</v>
      </c>
      <c r="U19" s="18">
        <v>128925162</v>
      </c>
      <c r="V19" s="18">
        <v>1214530216</v>
      </c>
      <c r="W19" s="40">
        <v>0</v>
      </c>
      <c r="X19" s="2"/>
      <c r="Y19" s="2"/>
      <c r="Z19" s="2"/>
      <c r="AA19" s="2"/>
      <c r="AB19" s="2"/>
    </row>
    <row r="20" spans="1:28" ht="30" x14ac:dyDescent="0.25">
      <c r="B20" s="39" t="s">
        <v>44</v>
      </c>
      <c r="C20" s="16" t="s">
        <v>45</v>
      </c>
      <c r="D20" s="17">
        <v>26882000</v>
      </c>
      <c r="E20" s="18">
        <v>0</v>
      </c>
      <c r="F20" s="18">
        <v>-605743</v>
      </c>
      <c r="G20" s="17">
        <v>26276257</v>
      </c>
      <c r="H20" s="18">
        <v>0</v>
      </c>
      <c r="I20" s="18">
        <v>26276257</v>
      </c>
      <c r="J20" s="18">
        <v>562242</v>
      </c>
      <c r="K20" s="18">
        <v>4578868</v>
      </c>
      <c r="L20" s="18">
        <v>21697389</v>
      </c>
      <c r="M20" s="18">
        <v>562242</v>
      </c>
      <c r="N20" s="18">
        <v>4578868</v>
      </c>
      <c r="O20" s="18">
        <v>0</v>
      </c>
      <c r="P20" s="55">
        <v>17.425899999999999</v>
      </c>
      <c r="Q20" s="18">
        <v>562242</v>
      </c>
      <c r="R20" s="18">
        <v>4578868</v>
      </c>
      <c r="S20" s="18">
        <v>0</v>
      </c>
      <c r="T20" s="55">
        <v>17.425899999999999</v>
      </c>
      <c r="U20" s="18">
        <v>562242</v>
      </c>
      <c r="V20" s="18">
        <v>4578868</v>
      </c>
      <c r="W20" s="40">
        <v>0</v>
      </c>
      <c r="X20" s="2"/>
      <c r="Y20" s="2"/>
      <c r="Z20" s="2"/>
      <c r="AA20" s="2"/>
      <c r="AB20" s="2"/>
    </row>
    <row r="21" spans="1:28" ht="15.75" customHeight="1" x14ac:dyDescent="0.25">
      <c r="B21" s="39" t="s">
        <v>46</v>
      </c>
      <c r="C21" s="16" t="s">
        <v>47</v>
      </c>
      <c r="D21" s="17">
        <v>212987000</v>
      </c>
      <c r="E21" s="18">
        <v>0</v>
      </c>
      <c r="F21" s="18">
        <v>0</v>
      </c>
      <c r="G21" s="17">
        <v>212987000</v>
      </c>
      <c r="H21" s="18">
        <v>0</v>
      </c>
      <c r="I21" s="18">
        <v>212987000</v>
      </c>
      <c r="J21" s="18">
        <v>22340727</v>
      </c>
      <c r="K21" s="18">
        <v>174017296</v>
      </c>
      <c r="L21" s="18">
        <v>38969704</v>
      </c>
      <c r="M21" s="18">
        <v>22340727</v>
      </c>
      <c r="N21" s="18">
        <v>174017296</v>
      </c>
      <c r="O21" s="18">
        <v>0</v>
      </c>
      <c r="P21" s="55">
        <v>81.703199999999995</v>
      </c>
      <c r="Q21" s="18">
        <v>22340727</v>
      </c>
      <c r="R21" s="18">
        <v>174017296</v>
      </c>
      <c r="S21" s="18">
        <v>0</v>
      </c>
      <c r="T21" s="55">
        <v>81.703199999999995</v>
      </c>
      <c r="U21" s="18">
        <v>22340727</v>
      </c>
      <c r="V21" s="18">
        <v>174017296</v>
      </c>
      <c r="W21" s="40">
        <v>0</v>
      </c>
      <c r="X21" s="2"/>
      <c r="Y21" s="2"/>
      <c r="Z21" s="2"/>
      <c r="AA21" s="2"/>
      <c r="AB21" s="2"/>
    </row>
    <row r="22" spans="1:28" ht="15.75" customHeight="1" x14ac:dyDescent="0.25">
      <c r="B22" s="39" t="s">
        <v>48</v>
      </c>
      <c r="C22" s="16" t="s">
        <v>49</v>
      </c>
      <c r="D22" s="17">
        <v>1662000</v>
      </c>
      <c r="E22" s="18">
        <v>0</v>
      </c>
      <c r="F22" s="18">
        <v>0</v>
      </c>
      <c r="G22" s="17">
        <v>1662000</v>
      </c>
      <c r="H22" s="18">
        <v>0</v>
      </c>
      <c r="I22" s="18">
        <v>1662000</v>
      </c>
      <c r="J22" s="18">
        <v>145498</v>
      </c>
      <c r="K22" s="18">
        <v>1246433</v>
      </c>
      <c r="L22" s="18">
        <v>415567</v>
      </c>
      <c r="M22" s="18">
        <v>145498</v>
      </c>
      <c r="N22" s="18">
        <v>1246433</v>
      </c>
      <c r="O22" s="18">
        <v>0</v>
      </c>
      <c r="P22" s="55">
        <v>74.995999999999995</v>
      </c>
      <c r="Q22" s="18">
        <v>145498</v>
      </c>
      <c r="R22" s="18">
        <v>1246433</v>
      </c>
      <c r="S22" s="18">
        <v>0</v>
      </c>
      <c r="T22" s="55">
        <v>74.995999999999995</v>
      </c>
      <c r="U22" s="18">
        <v>145498</v>
      </c>
      <c r="V22" s="18">
        <v>1246433</v>
      </c>
      <c r="W22" s="40">
        <v>0</v>
      </c>
      <c r="X22" s="2"/>
      <c r="Y22" s="2"/>
      <c r="Z22" s="2"/>
      <c r="AA22" s="2"/>
      <c r="AB22" s="2"/>
    </row>
    <row r="23" spans="1:28" ht="15.75" customHeight="1" x14ac:dyDescent="0.25">
      <c r="B23" s="39" t="s">
        <v>50</v>
      </c>
      <c r="C23" s="16" t="s">
        <v>51</v>
      </c>
      <c r="D23" s="18">
        <v>2676000</v>
      </c>
      <c r="E23" s="18">
        <v>0</v>
      </c>
      <c r="F23" s="18">
        <v>0</v>
      </c>
      <c r="G23" s="18">
        <v>2676000</v>
      </c>
      <c r="H23" s="18">
        <v>0</v>
      </c>
      <c r="I23" s="18">
        <v>2676000</v>
      </c>
      <c r="J23" s="18">
        <v>234344</v>
      </c>
      <c r="K23" s="18">
        <v>2007547</v>
      </c>
      <c r="L23" s="18">
        <v>668453</v>
      </c>
      <c r="M23" s="18">
        <v>234344</v>
      </c>
      <c r="N23" s="18">
        <v>2007547</v>
      </c>
      <c r="O23" s="18">
        <v>0</v>
      </c>
      <c r="P23" s="55">
        <v>75.020399999999995</v>
      </c>
      <c r="Q23" s="18">
        <v>234344</v>
      </c>
      <c r="R23" s="18">
        <v>2007547</v>
      </c>
      <c r="S23" s="18">
        <v>0</v>
      </c>
      <c r="T23" s="55">
        <v>75.020399999999995</v>
      </c>
      <c r="U23" s="18">
        <v>234344</v>
      </c>
      <c r="V23" s="18">
        <v>2007547</v>
      </c>
      <c r="W23" s="40">
        <v>0</v>
      </c>
      <c r="X23" s="2"/>
      <c r="Y23" s="2"/>
      <c r="Z23" s="2"/>
      <c r="AA23" s="2"/>
      <c r="AB23" s="2"/>
    </row>
    <row r="24" spans="1:28" ht="15.75" customHeight="1" x14ac:dyDescent="0.25">
      <c r="B24" s="39" t="s">
        <v>52</v>
      </c>
      <c r="C24" s="16" t="s">
        <v>53</v>
      </c>
      <c r="D24" s="18">
        <v>258134000</v>
      </c>
      <c r="E24" s="18">
        <v>3087909</v>
      </c>
      <c r="F24" s="18">
        <v>3087909</v>
      </c>
      <c r="G24" s="18">
        <v>261221909</v>
      </c>
      <c r="H24" s="18">
        <v>0</v>
      </c>
      <c r="I24" s="18">
        <v>261221909</v>
      </c>
      <c r="J24" s="18">
        <v>3757522</v>
      </c>
      <c r="K24" s="18">
        <v>261221909</v>
      </c>
      <c r="L24" s="18">
        <v>0</v>
      </c>
      <c r="M24" s="18">
        <v>3757522</v>
      </c>
      <c r="N24" s="18">
        <v>261221909</v>
      </c>
      <c r="O24" s="18">
        <v>0</v>
      </c>
      <c r="P24" s="55">
        <v>100</v>
      </c>
      <c r="Q24" s="18">
        <v>3757522</v>
      </c>
      <c r="R24" s="18">
        <v>261221909</v>
      </c>
      <c r="S24" s="18">
        <v>0</v>
      </c>
      <c r="T24" s="55">
        <v>100</v>
      </c>
      <c r="U24" s="18">
        <v>3757522</v>
      </c>
      <c r="V24" s="18">
        <v>261221909</v>
      </c>
      <c r="W24" s="40">
        <v>0</v>
      </c>
      <c r="X24" s="2"/>
      <c r="Y24" s="2"/>
      <c r="Z24" s="2"/>
      <c r="AA24" s="2"/>
      <c r="AB24" s="2"/>
    </row>
    <row r="25" spans="1:28" ht="15.75" customHeight="1" x14ac:dyDescent="0.25">
      <c r="B25" s="39" t="s">
        <v>54</v>
      </c>
      <c r="C25" s="16" t="s">
        <v>55</v>
      </c>
      <c r="D25" s="18">
        <v>52835000</v>
      </c>
      <c r="E25" s="18">
        <v>0</v>
      </c>
      <c r="F25" s="18">
        <v>0</v>
      </c>
      <c r="G25" s="18">
        <v>52835000</v>
      </c>
      <c r="H25" s="18">
        <v>0</v>
      </c>
      <c r="I25" s="18">
        <v>52835000</v>
      </c>
      <c r="J25" s="18">
        <v>1640278</v>
      </c>
      <c r="K25" s="18">
        <v>37693055</v>
      </c>
      <c r="L25" s="18">
        <v>15141945</v>
      </c>
      <c r="M25" s="18">
        <v>1640278</v>
      </c>
      <c r="N25" s="18">
        <v>37417880</v>
      </c>
      <c r="O25" s="18">
        <v>275175</v>
      </c>
      <c r="P25" s="55">
        <v>70.820300000000003</v>
      </c>
      <c r="Q25" s="18">
        <v>1640278</v>
      </c>
      <c r="R25" s="18">
        <v>37417880</v>
      </c>
      <c r="S25" s="18">
        <v>0</v>
      </c>
      <c r="T25" s="55">
        <v>70.820300000000003</v>
      </c>
      <c r="U25" s="18">
        <v>1640278</v>
      </c>
      <c r="V25" s="18">
        <v>37417880</v>
      </c>
      <c r="W25" s="40">
        <v>0</v>
      </c>
      <c r="X25" s="2"/>
      <c r="Y25" s="2"/>
      <c r="Z25" s="2"/>
      <c r="AA25" s="2"/>
      <c r="AB25" s="2"/>
    </row>
    <row r="26" spans="1:28" ht="15.75" customHeight="1" x14ac:dyDescent="0.25">
      <c r="A26" s="19"/>
      <c r="B26" s="38" t="s">
        <v>56</v>
      </c>
      <c r="C26" s="15" t="s">
        <v>57</v>
      </c>
      <c r="D26" s="20">
        <f t="shared" ref="D26:O26" si="21">+D27+D28</f>
        <v>344131000</v>
      </c>
      <c r="E26" s="20">
        <f t="shared" si="21"/>
        <v>0</v>
      </c>
      <c r="F26" s="20">
        <f t="shared" si="21"/>
        <v>-28657645</v>
      </c>
      <c r="G26" s="20">
        <f t="shared" si="21"/>
        <v>315473355</v>
      </c>
      <c r="H26" s="20">
        <f t="shared" si="21"/>
        <v>0</v>
      </c>
      <c r="I26" s="20">
        <f t="shared" si="21"/>
        <v>315473355</v>
      </c>
      <c r="J26" s="20">
        <f t="shared" si="21"/>
        <v>11904092</v>
      </c>
      <c r="K26" s="20">
        <f t="shared" si="21"/>
        <v>79893336</v>
      </c>
      <c r="L26" s="20">
        <f t="shared" si="21"/>
        <v>235580019</v>
      </c>
      <c r="M26" s="20">
        <f t="shared" si="21"/>
        <v>11904092</v>
      </c>
      <c r="N26" s="20">
        <f t="shared" si="21"/>
        <v>79878602</v>
      </c>
      <c r="O26" s="20">
        <f t="shared" si="21"/>
        <v>14734</v>
      </c>
      <c r="P26" s="54">
        <f>N26/I26*100</f>
        <v>25.320237266947633</v>
      </c>
      <c r="Q26" s="20">
        <f t="shared" ref="Q26:S26" si="22">+Q27+Q28</f>
        <v>11904092</v>
      </c>
      <c r="R26" s="20">
        <f t="shared" si="22"/>
        <v>79878602</v>
      </c>
      <c r="S26" s="20">
        <f t="shared" si="22"/>
        <v>0</v>
      </c>
      <c r="T26" s="54">
        <f>(R26/I26)*100</f>
        <v>25.320237266947633</v>
      </c>
      <c r="U26" s="20">
        <f t="shared" ref="U26:W26" si="23">+U27+U28</f>
        <v>11904092</v>
      </c>
      <c r="V26" s="20">
        <f t="shared" si="23"/>
        <v>79878602</v>
      </c>
      <c r="W26" s="41">
        <f t="shared" si="23"/>
        <v>0</v>
      </c>
      <c r="X26" s="30"/>
      <c r="Y26" s="30"/>
      <c r="Z26" s="30"/>
      <c r="AA26" s="30"/>
      <c r="AB26" s="30"/>
    </row>
    <row r="27" spans="1:28" ht="15.75" customHeight="1" x14ac:dyDescent="0.25">
      <c r="B27" s="39" t="s">
        <v>58</v>
      </c>
      <c r="C27" s="16" t="s">
        <v>59</v>
      </c>
      <c r="D27" s="18">
        <v>232522000</v>
      </c>
      <c r="E27" s="18">
        <v>0</v>
      </c>
      <c r="F27" s="18">
        <v>-28657645</v>
      </c>
      <c r="G27" s="18">
        <v>203864355</v>
      </c>
      <c r="H27" s="18">
        <v>0</v>
      </c>
      <c r="I27" s="18">
        <v>203864355</v>
      </c>
      <c r="J27" s="18">
        <v>3435785</v>
      </c>
      <c r="K27" s="18">
        <v>4466970</v>
      </c>
      <c r="L27" s="18">
        <v>199397385</v>
      </c>
      <c r="M27" s="18">
        <v>3435785</v>
      </c>
      <c r="N27" s="18">
        <v>4464113</v>
      </c>
      <c r="O27" s="18">
        <v>2857</v>
      </c>
      <c r="P27" s="55">
        <v>2.1897000000000002</v>
      </c>
      <c r="Q27" s="18">
        <v>3435785</v>
      </c>
      <c r="R27" s="18">
        <v>4464113</v>
      </c>
      <c r="S27" s="18">
        <v>0</v>
      </c>
      <c r="T27" s="55">
        <v>2.1897000000000002</v>
      </c>
      <c r="U27" s="18">
        <v>3435785</v>
      </c>
      <c r="V27" s="18">
        <v>4464113</v>
      </c>
      <c r="W27" s="40">
        <v>0</v>
      </c>
      <c r="X27" s="2"/>
      <c r="Y27" s="2"/>
      <c r="Z27" s="2"/>
      <c r="AA27" s="2"/>
      <c r="AB27" s="2"/>
    </row>
    <row r="28" spans="1:28" ht="15.75" customHeight="1" x14ac:dyDescent="0.25">
      <c r="B28" s="39" t="s">
        <v>60</v>
      </c>
      <c r="C28" s="16" t="s">
        <v>61</v>
      </c>
      <c r="D28" s="18">
        <v>111609000</v>
      </c>
      <c r="E28" s="18">
        <v>0</v>
      </c>
      <c r="F28" s="18">
        <v>0</v>
      </c>
      <c r="G28" s="18">
        <v>111609000</v>
      </c>
      <c r="H28" s="18">
        <v>0</v>
      </c>
      <c r="I28" s="18">
        <v>111609000</v>
      </c>
      <c r="J28" s="18">
        <v>8468307</v>
      </c>
      <c r="K28" s="18">
        <v>75426366</v>
      </c>
      <c r="L28" s="18">
        <v>36182634</v>
      </c>
      <c r="M28" s="18">
        <v>8468307</v>
      </c>
      <c r="N28" s="18">
        <v>75414489</v>
      </c>
      <c r="O28" s="18">
        <v>11877</v>
      </c>
      <c r="P28" s="55">
        <v>67.570300000000003</v>
      </c>
      <c r="Q28" s="18">
        <v>8468307</v>
      </c>
      <c r="R28" s="18">
        <v>75414489</v>
      </c>
      <c r="S28" s="18">
        <v>0</v>
      </c>
      <c r="T28" s="55">
        <v>67.570300000000003</v>
      </c>
      <c r="U28" s="18">
        <v>8468307</v>
      </c>
      <c r="V28" s="18">
        <v>75414489</v>
      </c>
      <c r="W28" s="40">
        <v>0</v>
      </c>
      <c r="X28" s="2"/>
      <c r="Y28" s="2"/>
      <c r="Z28" s="2"/>
      <c r="AA28" s="2"/>
      <c r="AB28" s="2"/>
    </row>
    <row r="29" spans="1:28" ht="15.75" customHeight="1" x14ac:dyDescent="0.25">
      <c r="B29" s="38" t="s">
        <v>62</v>
      </c>
      <c r="C29" s="15" t="s">
        <v>63</v>
      </c>
      <c r="D29" s="20">
        <v>570183000</v>
      </c>
      <c r="E29" s="20">
        <v>0</v>
      </c>
      <c r="F29" s="20">
        <v>0</v>
      </c>
      <c r="G29" s="20">
        <v>570183000</v>
      </c>
      <c r="H29" s="20">
        <v>0</v>
      </c>
      <c r="I29" s="20">
        <v>570183000</v>
      </c>
      <c r="J29" s="20">
        <v>43290586</v>
      </c>
      <c r="K29" s="20">
        <v>398495954</v>
      </c>
      <c r="L29" s="20">
        <v>171687046</v>
      </c>
      <c r="M29" s="20">
        <v>43290586</v>
      </c>
      <c r="N29" s="20">
        <v>398495954</v>
      </c>
      <c r="O29" s="20">
        <v>0</v>
      </c>
      <c r="P29" s="56">
        <v>69.889099999999999</v>
      </c>
      <c r="Q29" s="20">
        <v>43290586</v>
      </c>
      <c r="R29" s="20">
        <v>398495954</v>
      </c>
      <c r="S29" s="20">
        <v>0</v>
      </c>
      <c r="T29" s="56">
        <v>69.889099999999999</v>
      </c>
      <c r="U29" s="20">
        <v>43290586</v>
      </c>
      <c r="V29" s="20">
        <v>398495954</v>
      </c>
      <c r="W29" s="41">
        <v>0</v>
      </c>
      <c r="X29" s="30"/>
      <c r="Y29" s="30"/>
      <c r="Z29" s="30"/>
      <c r="AA29" s="30"/>
      <c r="AB29" s="30"/>
    </row>
    <row r="30" spans="1:28" ht="15.75" customHeight="1" x14ac:dyDescent="0.25">
      <c r="A30" s="21"/>
      <c r="B30" s="37" t="s">
        <v>64</v>
      </c>
      <c r="C30" s="15" t="s">
        <v>65</v>
      </c>
      <c r="D30" s="20">
        <f t="shared" ref="D30:O30" si="24">+D31</f>
        <v>11923000</v>
      </c>
      <c r="E30" s="20">
        <f t="shared" si="24"/>
        <v>0</v>
      </c>
      <c r="F30" s="20">
        <f t="shared" si="24"/>
        <v>0</v>
      </c>
      <c r="G30" s="20">
        <f t="shared" si="24"/>
        <v>11923000</v>
      </c>
      <c r="H30" s="20">
        <f t="shared" si="24"/>
        <v>0</v>
      </c>
      <c r="I30" s="20">
        <f t="shared" si="24"/>
        <v>11923000</v>
      </c>
      <c r="J30" s="20">
        <f t="shared" si="24"/>
        <v>1121845</v>
      </c>
      <c r="K30" s="20">
        <f t="shared" si="24"/>
        <v>7593073</v>
      </c>
      <c r="L30" s="20">
        <f t="shared" si="24"/>
        <v>4329927</v>
      </c>
      <c r="M30" s="20">
        <f t="shared" si="24"/>
        <v>1121845</v>
      </c>
      <c r="N30" s="20">
        <f t="shared" si="24"/>
        <v>7593073</v>
      </c>
      <c r="O30" s="20">
        <f t="shared" si="24"/>
        <v>0</v>
      </c>
      <c r="P30" s="54">
        <f t="shared" ref="P30:P31" si="25">N30/I30*100</f>
        <v>63.684248930638262</v>
      </c>
      <c r="Q30" s="20">
        <f t="shared" ref="Q30:S30" si="26">+Q31</f>
        <v>1121845</v>
      </c>
      <c r="R30" s="20">
        <f t="shared" si="26"/>
        <v>7593073</v>
      </c>
      <c r="S30" s="20">
        <f t="shared" si="26"/>
        <v>0</v>
      </c>
      <c r="T30" s="54">
        <f t="shared" ref="T30:T31" si="27">(R30/I30)*100</f>
        <v>63.684248930638262</v>
      </c>
      <c r="U30" s="20">
        <f t="shared" ref="U30:W30" si="28">+U31</f>
        <v>1121845</v>
      </c>
      <c r="V30" s="20">
        <f t="shared" si="28"/>
        <v>7593073</v>
      </c>
      <c r="W30" s="41">
        <f t="shared" si="28"/>
        <v>0</v>
      </c>
      <c r="X30" s="30"/>
      <c r="Y30" s="30"/>
      <c r="Z30" s="30"/>
      <c r="AA30" s="30"/>
      <c r="AB30" s="30"/>
    </row>
    <row r="31" spans="1:28" ht="15.75" customHeight="1" x14ac:dyDescent="0.25">
      <c r="B31" s="38" t="s">
        <v>66</v>
      </c>
      <c r="C31" s="15" t="s">
        <v>67</v>
      </c>
      <c r="D31" s="20">
        <f t="shared" ref="D31:O31" si="29">+D32</f>
        <v>11923000</v>
      </c>
      <c r="E31" s="20">
        <f t="shared" si="29"/>
        <v>0</v>
      </c>
      <c r="F31" s="20">
        <f t="shared" si="29"/>
        <v>0</v>
      </c>
      <c r="G31" s="20">
        <f t="shared" si="29"/>
        <v>11923000</v>
      </c>
      <c r="H31" s="20">
        <f t="shared" si="29"/>
        <v>0</v>
      </c>
      <c r="I31" s="20">
        <f t="shared" si="29"/>
        <v>11923000</v>
      </c>
      <c r="J31" s="20">
        <f t="shared" si="29"/>
        <v>1121845</v>
      </c>
      <c r="K31" s="20">
        <f t="shared" si="29"/>
        <v>7593073</v>
      </c>
      <c r="L31" s="20">
        <f t="shared" si="29"/>
        <v>4329927</v>
      </c>
      <c r="M31" s="20">
        <f t="shared" si="29"/>
        <v>1121845</v>
      </c>
      <c r="N31" s="20">
        <f t="shared" si="29"/>
        <v>7593073</v>
      </c>
      <c r="O31" s="20">
        <f t="shared" si="29"/>
        <v>0</v>
      </c>
      <c r="P31" s="54">
        <f t="shared" si="25"/>
        <v>63.684248930638262</v>
      </c>
      <c r="Q31" s="20">
        <f t="shared" ref="Q31:S31" si="30">+Q32</f>
        <v>1121845</v>
      </c>
      <c r="R31" s="20">
        <f t="shared" si="30"/>
        <v>7593073</v>
      </c>
      <c r="S31" s="20">
        <f t="shared" si="30"/>
        <v>0</v>
      </c>
      <c r="T31" s="54">
        <f t="shared" si="27"/>
        <v>63.684248930638262</v>
      </c>
      <c r="U31" s="20">
        <f t="shared" ref="U31:W31" si="31">+U32</f>
        <v>1121845</v>
      </c>
      <c r="V31" s="20">
        <f t="shared" si="31"/>
        <v>7593073</v>
      </c>
      <c r="W31" s="41">
        <f t="shared" si="31"/>
        <v>0</v>
      </c>
      <c r="X31" s="30"/>
      <c r="Y31" s="30"/>
      <c r="Z31" s="30"/>
      <c r="AA31" s="30"/>
      <c r="AB31" s="30"/>
    </row>
    <row r="32" spans="1:28" ht="15.75" customHeight="1" x14ac:dyDescent="0.25">
      <c r="B32" s="39" t="s">
        <v>68</v>
      </c>
      <c r="C32" s="16" t="s">
        <v>69</v>
      </c>
      <c r="D32" s="18">
        <v>11923000</v>
      </c>
      <c r="E32" s="18">
        <v>0</v>
      </c>
      <c r="F32" s="18">
        <v>0</v>
      </c>
      <c r="G32" s="18">
        <v>11923000</v>
      </c>
      <c r="H32" s="18">
        <v>0</v>
      </c>
      <c r="I32" s="18">
        <v>11923000</v>
      </c>
      <c r="J32" s="18">
        <v>1121845</v>
      </c>
      <c r="K32" s="18">
        <v>7593073</v>
      </c>
      <c r="L32" s="18">
        <v>4329927</v>
      </c>
      <c r="M32" s="18">
        <v>1121845</v>
      </c>
      <c r="N32" s="18">
        <v>7593073</v>
      </c>
      <c r="O32" s="18">
        <v>0</v>
      </c>
      <c r="P32" s="55">
        <v>63.684199999999997</v>
      </c>
      <c r="Q32" s="18">
        <v>1121845</v>
      </c>
      <c r="R32" s="18">
        <v>7593073</v>
      </c>
      <c r="S32" s="18">
        <v>0</v>
      </c>
      <c r="T32" s="55">
        <v>63.684199999999997</v>
      </c>
      <c r="U32" s="18">
        <v>1121845</v>
      </c>
      <c r="V32" s="18">
        <v>7593073</v>
      </c>
      <c r="W32" s="40">
        <v>0</v>
      </c>
      <c r="X32" s="2"/>
      <c r="Y32" s="2"/>
      <c r="Z32" s="2"/>
      <c r="AA32" s="2"/>
      <c r="AB32" s="2"/>
    </row>
    <row r="33" spans="1:28" ht="15.75" customHeight="1" x14ac:dyDescent="0.25">
      <c r="A33" s="12"/>
      <c r="B33" s="35" t="s">
        <v>70</v>
      </c>
      <c r="C33" s="13" t="s">
        <v>71</v>
      </c>
      <c r="D33" s="14">
        <f t="shared" ref="D33:O33" si="32">+D34+D37+D40+D43+D45+D47+D49</f>
        <v>1063307000</v>
      </c>
      <c r="E33" s="14">
        <f t="shared" si="32"/>
        <v>-13380285</v>
      </c>
      <c r="F33" s="14">
        <f t="shared" si="32"/>
        <v>-13380285</v>
      </c>
      <c r="G33" s="14">
        <f t="shared" si="32"/>
        <v>1049926715</v>
      </c>
      <c r="H33" s="14">
        <f t="shared" si="32"/>
        <v>0</v>
      </c>
      <c r="I33" s="14">
        <f t="shared" si="32"/>
        <v>1049926715</v>
      </c>
      <c r="J33" s="14">
        <f t="shared" si="32"/>
        <v>66915790</v>
      </c>
      <c r="K33" s="14">
        <f t="shared" si="32"/>
        <v>577845243</v>
      </c>
      <c r="L33" s="14">
        <f t="shared" si="32"/>
        <v>472081472</v>
      </c>
      <c r="M33" s="14">
        <f t="shared" si="32"/>
        <v>66915790</v>
      </c>
      <c r="N33" s="14">
        <f t="shared" si="32"/>
        <v>577841523</v>
      </c>
      <c r="O33" s="14">
        <f t="shared" si="32"/>
        <v>3720</v>
      </c>
      <c r="P33" s="54">
        <f t="shared" ref="P33:P34" si="33">N33/I33*100</f>
        <v>55.036367276357957</v>
      </c>
      <c r="Q33" s="14">
        <f t="shared" ref="Q33:W33" si="34">+Q34+Q37+Q40+Q43+Q45+Q47+Q49</f>
        <v>66915790</v>
      </c>
      <c r="R33" s="14">
        <f t="shared" si="34"/>
        <v>577841523</v>
      </c>
      <c r="S33" s="14">
        <f t="shared" si="34"/>
        <v>0</v>
      </c>
      <c r="T33" s="54">
        <f t="shared" si="34"/>
        <v>449.72254881165327</v>
      </c>
      <c r="U33" s="14">
        <f t="shared" si="34"/>
        <v>66915790</v>
      </c>
      <c r="V33" s="14">
        <f t="shared" si="34"/>
        <v>577841523</v>
      </c>
      <c r="W33" s="36">
        <f t="shared" si="34"/>
        <v>0</v>
      </c>
      <c r="X33" s="29"/>
      <c r="Y33" s="29"/>
      <c r="Z33" s="29"/>
      <c r="AA33" s="29"/>
      <c r="AB33" s="29"/>
    </row>
    <row r="34" spans="1:28" ht="30" x14ac:dyDescent="0.25">
      <c r="A34" s="21"/>
      <c r="B34" s="37" t="s">
        <v>72</v>
      </c>
      <c r="C34" s="15" t="s">
        <v>73</v>
      </c>
      <c r="D34" s="20">
        <f t="shared" ref="D34:O34" si="35">+D35+D36</f>
        <v>293173000</v>
      </c>
      <c r="E34" s="20">
        <f t="shared" si="35"/>
        <v>0</v>
      </c>
      <c r="F34" s="20">
        <f t="shared" si="35"/>
        <v>0</v>
      </c>
      <c r="G34" s="20">
        <f t="shared" si="35"/>
        <v>293173000</v>
      </c>
      <c r="H34" s="20">
        <f t="shared" si="35"/>
        <v>0</v>
      </c>
      <c r="I34" s="20">
        <f t="shared" si="35"/>
        <v>293173000</v>
      </c>
      <c r="J34" s="20">
        <f t="shared" si="35"/>
        <v>25241400</v>
      </c>
      <c r="K34" s="20">
        <f t="shared" si="35"/>
        <v>213021300</v>
      </c>
      <c r="L34" s="20">
        <f t="shared" si="35"/>
        <v>80151700</v>
      </c>
      <c r="M34" s="20">
        <f t="shared" si="35"/>
        <v>25241400</v>
      </c>
      <c r="N34" s="20">
        <f t="shared" si="35"/>
        <v>213021300</v>
      </c>
      <c r="O34" s="20">
        <f t="shared" si="35"/>
        <v>0</v>
      </c>
      <c r="P34" s="54">
        <f t="shared" si="33"/>
        <v>72.660613357983166</v>
      </c>
      <c r="Q34" s="20">
        <f t="shared" ref="Q34:S34" si="36">+Q35+Q36</f>
        <v>25241400</v>
      </c>
      <c r="R34" s="20">
        <f t="shared" si="36"/>
        <v>213021300</v>
      </c>
      <c r="S34" s="20">
        <f t="shared" si="36"/>
        <v>0</v>
      </c>
      <c r="T34" s="54">
        <f>(R34/I34)*100</f>
        <v>72.660613357983166</v>
      </c>
      <c r="U34" s="20">
        <f t="shared" ref="U34:W34" si="37">+U35+U36</f>
        <v>25241400</v>
      </c>
      <c r="V34" s="20">
        <f t="shared" si="37"/>
        <v>213021300</v>
      </c>
      <c r="W34" s="41">
        <f t="shared" si="37"/>
        <v>0</v>
      </c>
      <c r="X34" s="30"/>
      <c r="Y34" s="30"/>
      <c r="Z34" s="30"/>
      <c r="AA34" s="30"/>
      <c r="AB34" s="30"/>
    </row>
    <row r="35" spans="1:28" ht="30" x14ac:dyDescent="0.25">
      <c r="B35" s="39" t="s">
        <v>74</v>
      </c>
      <c r="C35" s="16" t="s">
        <v>75</v>
      </c>
      <c r="D35" s="17">
        <v>181945000</v>
      </c>
      <c r="E35" s="18">
        <v>0</v>
      </c>
      <c r="F35" s="18">
        <v>0</v>
      </c>
      <c r="G35" s="17">
        <v>181945000</v>
      </c>
      <c r="H35" s="18">
        <v>0</v>
      </c>
      <c r="I35" s="18">
        <v>181945000</v>
      </c>
      <c r="J35" s="18">
        <v>16617300</v>
      </c>
      <c r="K35" s="18">
        <v>140590900</v>
      </c>
      <c r="L35" s="18">
        <v>41354100</v>
      </c>
      <c r="M35" s="18">
        <v>16617300</v>
      </c>
      <c r="N35" s="18">
        <v>140590900</v>
      </c>
      <c r="O35" s="18">
        <v>0</v>
      </c>
      <c r="P35" s="55">
        <v>77.271100000000004</v>
      </c>
      <c r="Q35" s="18">
        <v>16617300</v>
      </c>
      <c r="R35" s="18">
        <v>140590900</v>
      </c>
      <c r="S35" s="18">
        <v>0</v>
      </c>
      <c r="T35" s="55">
        <v>77.271100000000004</v>
      </c>
      <c r="U35" s="18">
        <v>16617300</v>
      </c>
      <c r="V35" s="18">
        <v>140590900</v>
      </c>
      <c r="W35" s="40">
        <v>0</v>
      </c>
      <c r="X35" s="2"/>
      <c r="Y35" s="2"/>
      <c r="Z35" s="2"/>
      <c r="AA35" s="2"/>
      <c r="AB35" s="2"/>
    </row>
    <row r="36" spans="1:28" ht="30" x14ac:dyDescent="0.25">
      <c r="B36" s="39" t="s">
        <v>76</v>
      </c>
      <c r="C36" s="16" t="s">
        <v>77</v>
      </c>
      <c r="D36" s="17">
        <v>111228000</v>
      </c>
      <c r="E36" s="18">
        <v>0</v>
      </c>
      <c r="F36" s="18">
        <v>0</v>
      </c>
      <c r="G36" s="17">
        <v>111228000</v>
      </c>
      <c r="H36" s="18">
        <v>0</v>
      </c>
      <c r="I36" s="18">
        <v>111228000</v>
      </c>
      <c r="J36" s="18">
        <v>8624100</v>
      </c>
      <c r="K36" s="18">
        <v>72430400</v>
      </c>
      <c r="L36" s="18">
        <v>38797600</v>
      </c>
      <c r="M36" s="18">
        <v>8624100</v>
      </c>
      <c r="N36" s="18">
        <v>72430400</v>
      </c>
      <c r="O36" s="18">
        <v>0</v>
      </c>
      <c r="P36" s="55">
        <v>65.118899999999996</v>
      </c>
      <c r="Q36" s="18">
        <v>8624100</v>
      </c>
      <c r="R36" s="18">
        <v>72430400</v>
      </c>
      <c r="S36" s="18">
        <v>0</v>
      </c>
      <c r="T36" s="55">
        <v>65.118899999999996</v>
      </c>
      <c r="U36" s="18">
        <v>8624100</v>
      </c>
      <c r="V36" s="18">
        <v>72430400</v>
      </c>
      <c r="W36" s="40">
        <v>0</v>
      </c>
      <c r="X36" s="2"/>
      <c r="Y36" s="2"/>
      <c r="Z36" s="2"/>
      <c r="AA36" s="2"/>
      <c r="AB36" s="2"/>
    </row>
    <row r="37" spans="1:28" ht="15.75" customHeight="1" x14ac:dyDescent="0.25">
      <c r="A37" s="19"/>
      <c r="B37" s="37" t="s">
        <v>78</v>
      </c>
      <c r="C37" s="15" t="s">
        <v>79</v>
      </c>
      <c r="D37" s="20">
        <f t="shared" ref="D37:O37" si="38">+D38+D39</f>
        <v>207666000</v>
      </c>
      <c r="E37" s="20">
        <f t="shared" si="38"/>
        <v>0</v>
      </c>
      <c r="F37" s="20">
        <f t="shared" si="38"/>
        <v>0</v>
      </c>
      <c r="G37" s="20">
        <f t="shared" si="38"/>
        <v>207666000</v>
      </c>
      <c r="H37" s="20">
        <f t="shared" si="38"/>
        <v>0</v>
      </c>
      <c r="I37" s="20">
        <f t="shared" si="38"/>
        <v>207666000</v>
      </c>
      <c r="J37" s="20">
        <f t="shared" si="38"/>
        <v>17879500</v>
      </c>
      <c r="K37" s="20">
        <f t="shared" si="38"/>
        <v>151465500</v>
      </c>
      <c r="L37" s="20">
        <f t="shared" si="38"/>
        <v>56200500</v>
      </c>
      <c r="M37" s="20">
        <f t="shared" si="38"/>
        <v>17879500</v>
      </c>
      <c r="N37" s="20">
        <f t="shared" si="38"/>
        <v>151465500</v>
      </c>
      <c r="O37" s="20">
        <f t="shared" si="38"/>
        <v>0</v>
      </c>
      <c r="P37" s="54">
        <f>N37/I37*100</f>
        <v>72.937072029123684</v>
      </c>
      <c r="Q37" s="20">
        <f t="shared" ref="Q37:S37" si="39">+Q38+Q39</f>
        <v>17879500</v>
      </c>
      <c r="R37" s="20">
        <f t="shared" si="39"/>
        <v>151465500</v>
      </c>
      <c r="S37" s="20">
        <f t="shared" si="39"/>
        <v>0</v>
      </c>
      <c r="T37" s="54">
        <f>(R37/I37)*100</f>
        <v>72.937072029123684</v>
      </c>
      <c r="U37" s="20">
        <f t="shared" ref="U37:W37" si="40">+U38+U39</f>
        <v>17879500</v>
      </c>
      <c r="V37" s="20">
        <f t="shared" si="40"/>
        <v>151465500</v>
      </c>
      <c r="W37" s="41">
        <f t="shared" si="40"/>
        <v>0</v>
      </c>
      <c r="X37" s="30"/>
      <c r="Y37" s="30"/>
      <c r="Z37" s="30"/>
      <c r="AA37" s="30"/>
      <c r="AB37" s="30"/>
    </row>
    <row r="38" spans="1:28" ht="30" x14ac:dyDescent="0.25">
      <c r="B38" s="39" t="s">
        <v>80</v>
      </c>
      <c r="C38" s="16" t="s">
        <v>81</v>
      </c>
      <c r="D38" s="17">
        <v>40914000</v>
      </c>
      <c r="E38" s="18">
        <v>0</v>
      </c>
      <c r="F38" s="18">
        <v>0</v>
      </c>
      <c r="G38" s="18">
        <v>40914000</v>
      </c>
      <c r="H38" s="18">
        <v>0</v>
      </c>
      <c r="I38" s="18">
        <v>40914000</v>
      </c>
      <c r="J38" s="18">
        <v>2544300</v>
      </c>
      <c r="K38" s="18">
        <v>23688400</v>
      </c>
      <c r="L38" s="18">
        <v>17225600</v>
      </c>
      <c r="M38" s="18">
        <v>2544300</v>
      </c>
      <c r="N38" s="18">
        <v>23688400</v>
      </c>
      <c r="O38" s="18">
        <v>0</v>
      </c>
      <c r="P38" s="55">
        <v>57.898000000000003</v>
      </c>
      <c r="Q38" s="18">
        <v>2544300</v>
      </c>
      <c r="R38" s="18">
        <v>23688400</v>
      </c>
      <c r="S38" s="18">
        <v>0</v>
      </c>
      <c r="T38" s="55">
        <v>57.898000000000003</v>
      </c>
      <c r="U38" s="18">
        <v>2544300</v>
      </c>
      <c r="V38" s="18">
        <v>23688400</v>
      </c>
      <c r="W38" s="40">
        <v>0</v>
      </c>
      <c r="X38" s="2"/>
      <c r="Y38" s="2"/>
      <c r="Z38" s="2"/>
      <c r="AA38" s="2"/>
      <c r="AB38" s="2"/>
    </row>
    <row r="39" spans="1:28" ht="23.25" customHeight="1" x14ac:dyDescent="0.25">
      <c r="B39" s="39" t="s">
        <v>82</v>
      </c>
      <c r="C39" s="16" t="s">
        <v>83</v>
      </c>
      <c r="D39" s="17">
        <v>166752000</v>
      </c>
      <c r="E39" s="18">
        <v>0</v>
      </c>
      <c r="F39" s="18">
        <v>0</v>
      </c>
      <c r="G39" s="18">
        <v>166752000</v>
      </c>
      <c r="H39" s="18">
        <v>0</v>
      </c>
      <c r="I39" s="18">
        <v>166752000</v>
      </c>
      <c r="J39" s="18">
        <v>15335200</v>
      </c>
      <c r="K39" s="18">
        <v>127777100</v>
      </c>
      <c r="L39" s="18">
        <v>38974900</v>
      </c>
      <c r="M39" s="18">
        <v>15335200</v>
      </c>
      <c r="N39" s="18">
        <v>127777100</v>
      </c>
      <c r="O39" s="18">
        <v>0</v>
      </c>
      <c r="P39" s="55">
        <v>76.626999999999995</v>
      </c>
      <c r="Q39" s="18">
        <v>15335200</v>
      </c>
      <c r="R39" s="18">
        <v>127777100</v>
      </c>
      <c r="S39" s="18">
        <v>0</v>
      </c>
      <c r="T39" s="55">
        <v>76.626999999999995</v>
      </c>
      <c r="U39" s="18">
        <v>15335200</v>
      </c>
      <c r="V39" s="18">
        <v>127777100</v>
      </c>
      <c r="W39" s="40">
        <v>0</v>
      </c>
      <c r="X39" s="2"/>
      <c r="Y39" s="2"/>
      <c r="Z39" s="2"/>
      <c r="AA39" s="2"/>
      <c r="AB39" s="2"/>
    </row>
    <row r="40" spans="1:28" ht="15.75" customHeight="1" x14ac:dyDescent="0.25">
      <c r="A40" s="21"/>
      <c r="B40" s="37" t="s">
        <v>84</v>
      </c>
      <c r="C40" s="15" t="s">
        <v>85</v>
      </c>
      <c r="D40" s="20">
        <f t="shared" ref="D40:O40" si="41">+D41+D42</f>
        <v>284639000</v>
      </c>
      <c r="E40" s="20">
        <f t="shared" si="41"/>
        <v>-13380285</v>
      </c>
      <c r="F40" s="20">
        <f t="shared" si="41"/>
        <v>-13380285</v>
      </c>
      <c r="G40" s="20">
        <f t="shared" si="41"/>
        <v>271258715</v>
      </c>
      <c r="H40" s="20">
        <f t="shared" si="41"/>
        <v>0</v>
      </c>
      <c r="I40" s="20">
        <f t="shared" si="41"/>
        <v>271258715</v>
      </c>
      <c r="J40" s="20">
        <f t="shared" si="41"/>
        <v>3765890</v>
      </c>
      <c r="K40" s="20">
        <f t="shared" si="41"/>
        <v>5933643</v>
      </c>
      <c r="L40" s="20">
        <f t="shared" si="41"/>
        <v>265325072</v>
      </c>
      <c r="M40" s="20">
        <f t="shared" si="41"/>
        <v>3765890</v>
      </c>
      <c r="N40" s="20">
        <f t="shared" si="41"/>
        <v>5929923</v>
      </c>
      <c r="O40" s="20">
        <f t="shared" si="41"/>
        <v>3720</v>
      </c>
      <c r="P40" s="54">
        <f>N40/I40*100</f>
        <v>2.1860764915884823</v>
      </c>
      <c r="Q40" s="20">
        <f t="shared" ref="Q40:S40" si="42">+Q41+Q42</f>
        <v>3765890</v>
      </c>
      <c r="R40" s="20">
        <f t="shared" si="42"/>
        <v>5929923</v>
      </c>
      <c r="S40" s="20">
        <f t="shared" si="42"/>
        <v>0</v>
      </c>
      <c r="T40" s="54">
        <f>(R40/I40)*100</f>
        <v>2.1860764915884823</v>
      </c>
      <c r="U40" s="20">
        <f t="shared" ref="U40:W40" si="43">+U41+U42</f>
        <v>3765890</v>
      </c>
      <c r="V40" s="20">
        <f t="shared" si="43"/>
        <v>5929923</v>
      </c>
      <c r="W40" s="41">
        <f t="shared" si="43"/>
        <v>0</v>
      </c>
      <c r="X40" s="30"/>
      <c r="Y40" s="30"/>
      <c r="Z40" s="30"/>
      <c r="AA40" s="30"/>
      <c r="AB40" s="30"/>
    </row>
    <row r="41" spans="1:28" ht="15.75" customHeight="1" x14ac:dyDescent="0.25">
      <c r="B41" s="39" t="s">
        <v>86</v>
      </c>
      <c r="C41" s="16" t="s">
        <v>87</v>
      </c>
      <c r="D41" s="18">
        <v>165442000</v>
      </c>
      <c r="E41" s="18">
        <v>-13380285</v>
      </c>
      <c r="F41" s="18">
        <v>-13380285</v>
      </c>
      <c r="G41" s="18">
        <v>152061715</v>
      </c>
      <c r="H41" s="18">
        <v>0</v>
      </c>
      <c r="I41" s="18">
        <v>152061715</v>
      </c>
      <c r="J41" s="18">
        <v>2374101</v>
      </c>
      <c r="K41" s="18">
        <v>4517259</v>
      </c>
      <c r="L41" s="18">
        <v>147544456</v>
      </c>
      <c r="M41" s="18">
        <v>2374101</v>
      </c>
      <c r="N41" s="18">
        <v>4514332</v>
      </c>
      <c r="O41" s="18">
        <v>2927</v>
      </c>
      <c r="P41" s="55">
        <v>2.9687000000000001</v>
      </c>
      <c r="Q41" s="18">
        <v>2374101</v>
      </c>
      <c r="R41" s="18">
        <v>4514332</v>
      </c>
      <c r="S41" s="18">
        <v>0</v>
      </c>
      <c r="T41" s="55">
        <v>2.9687000000000001</v>
      </c>
      <c r="U41" s="18">
        <v>2374101</v>
      </c>
      <c r="V41" s="18">
        <v>4514332</v>
      </c>
      <c r="W41" s="40">
        <v>0</v>
      </c>
      <c r="X41" s="2"/>
      <c r="Y41" s="2"/>
      <c r="Z41" s="2"/>
      <c r="AA41" s="2"/>
      <c r="AB41" s="2"/>
    </row>
    <row r="42" spans="1:28" ht="15.75" customHeight="1" x14ac:dyDescent="0.25">
      <c r="B42" s="39" t="s">
        <v>88</v>
      </c>
      <c r="C42" s="16" t="s">
        <v>89</v>
      </c>
      <c r="D42" s="18">
        <v>119197000</v>
      </c>
      <c r="E42" s="18">
        <v>0</v>
      </c>
      <c r="F42" s="18">
        <v>0</v>
      </c>
      <c r="G42" s="18">
        <v>119197000</v>
      </c>
      <c r="H42" s="18">
        <v>0</v>
      </c>
      <c r="I42" s="18">
        <v>119197000</v>
      </c>
      <c r="J42" s="18">
        <v>1391789</v>
      </c>
      <c r="K42" s="18">
        <v>1416384</v>
      </c>
      <c r="L42" s="18">
        <v>117780616</v>
      </c>
      <c r="M42" s="18">
        <v>1391789</v>
      </c>
      <c r="N42" s="18">
        <v>1415591</v>
      </c>
      <c r="O42" s="18">
        <v>793</v>
      </c>
      <c r="P42" s="55">
        <v>1.1876</v>
      </c>
      <c r="Q42" s="18">
        <v>1391789</v>
      </c>
      <c r="R42" s="18">
        <v>1415591</v>
      </c>
      <c r="S42" s="18">
        <v>0</v>
      </c>
      <c r="T42" s="55">
        <v>1.1876</v>
      </c>
      <c r="U42" s="18">
        <v>1391789</v>
      </c>
      <c r="V42" s="18">
        <v>1415591</v>
      </c>
      <c r="W42" s="40">
        <v>0</v>
      </c>
      <c r="X42" s="2"/>
      <c r="Y42" s="2"/>
      <c r="Z42" s="2"/>
      <c r="AA42" s="2"/>
      <c r="AB42" s="2"/>
    </row>
    <row r="43" spans="1:28" ht="30" x14ac:dyDescent="0.25">
      <c r="A43" s="21"/>
      <c r="B43" s="37" t="s">
        <v>90</v>
      </c>
      <c r="C43" s="15" t="s">
        <v>91</v>
      </c>
      <c r="D43" s="20">
        <f t="shared" ref="D43:O43" si="44">+D44</f>
        <v>112577000</v>
      </c>
      <c r="E43" s="20">
        <f t="shared" si="44"/>
        <v>0</v>
      </c>
      <c r="F43" s="20">
        <f t="shared" si="44"/>
        <v>0</v>
      </c>
      <c r="G43" s="20">
        <f t="shared" si="44"/>
        <v>112577000</v>
      </c>
      <c r="H43" s="20">
        <f t="shared" si="44"/>
        <v>0</v>
      </c>
      <c r="I43" s="20">
        <f t="shared" si="44"/>
        <v>112577000</v>
      </c>
      <c r="J43" s="20">
        <f t="shared" si="44"/>
        <v>8025100</v>
      </c>
      <c r="K43" s="20">
        <f t="shared" si="44"/>
        <v>83539600</v>
      </c>
      <c r="L43" s="20">
        <f t="shared" si="44"/>
        <v>29037400</v>
      </c>
      <c r="M43" s="20">
        <f t="shared" si="44"/>
        <v>8025100</v>
      </c>
      <c r="N43" s="20">
        <f t="shared" si="44"/>
        <v>83539600</v>
      </c>
      <c r="O43" s="20">
        <f t="shared" si="44"/>
        <v>0</v>
      </c>
      <c r="P43" s="54">
        <f>N43/I43*100</f>
        <v>74.206631905273724</v>
      </c>
      <c r="Q43" s="20">
        <f t="shared" ref="Q43:S43" si="45">+Q44</f>
        <v>8025100</v>
      </c>
      <c r="R43" s="20">
        <f t="shared" si="45"/>
        <v>83539600</v>
      </c>
      <c r="S43" s="20">
        <f t="shared" si="45"/>
        <v>0</v>
      </c>
      <c r="T43" s="54">
        <f>(R43/I43)*100</f>
        <v>74.206631905273724</v>
      </c>
      <c r="U43" s="20">
        <f t="shared" ref="U43:W43" si="46">+U44</f>
        <v>8025100</v>
      </c>
      <c r="V43" s="20">
        <f t="shared" si="46"/>
        <v>83539600</v>
      </c>
      <c r="W43" s="41">
        <f t="shared" si="46"/>
        <v>0</v>
      </c>
      <c r="X43" s="30"/>
      <c r="Y43" s="30"/>
      <c r="Z43" s="30"/>
      <c r="AA43" s="30"/>
      <c r="AB43" s="30"/>
    </row>
    <row r="44" spans="1:28" ht="15.75" customHeight="1" x14ac:dyDescent="0.25">
      <c r="B44" s="39" t="s">
        <v>92</v>
      </c>
      <c r="C44" s="16" t="s">
        <v>93</v>
      </c>
      <c r="D44" s="18">
        <v>112577000</v>
      </c>
      <c r="E44" s="18">
        <v>0</v>
      </c>
      <c r="F44" s="18">
        <v>0</v>
      </c>
      <c r="G44" s="18">
        <v>112577000</v>
      </c>
      <c r="H44" s="18">
        <v>0</v>
      </c>
      <c r="I44" s="18">
        <v>112577000</v>
      </c>
      <c r="J44" s="18">
        <v>8025100</v>
      </c>
      <c r="K44" s="18">
        <v>83539600</v>
      </c>
      <c r="L44" s="18">
        <v>29037400</v>
      </c>
      <c r="M44" s="18">
        <v>8025100</v>
      </c>
      <c r="N44" s="18">
        <v>83539600</v>
      </c>
      <c r="O44" s="18">
        <v>0</v>
      </c>
      <c r="P44" s="55">
        <v>74.206599999999995</v>
      </c>
      <c r="Q44" s="18">
        <v>8025100</v>
      </c>
      <c r="R44" s="18">
        <v>83539600</v>
      </c>
      <c r="S44" s="18">
        <v>0</v>
      </c>
      <c r="T44" s="55">
        <v>74.206599999999995</v>
      </c>
      <c r="U44" s="18">
        <v>8025100</v>
      </c>
      <c r="V44" s="18">
        <v>83539600</v>
      </c>
      <c r="W44" s="40">
        <v>0</v>
      </c>
      <c r="X44" s="2"/>
      <c r="Y44" s="2"/>
      <c r="Z44" s="2"/>
      <c r="AA44" s="2"/>
      <c r="AB44" s="2"/>
    </row>
    <row r="45" spans="1:28" ht="30" x14ac:dyDescent="0.25">
      <c r="A45" s="21"/>
      <c r="B45" s="37" t="s">
        <v>94</v>
      </c>
      <c r="C45" s="15" t="s">
        <v>95</v>
      </c>
      <c r="D45" s="20">
        <f t="shared" ref="D45:O45" si="47">+D46</f>
        <v>24524000</v>
      </c>
      <c r="E45" s="20">
        <f t="shared" si="47"/>
        <v>0</v>
      </c>
      <c r="F45" s="20">
        <f t="shared" si="47"/>
        <v>0</v>
      </c>
      <c r="G45" s="20">
        <f t="shared" si="47"/>
        <v>24524000</v>
      </c>
      <c r="H45" s="20">
        <f t="shared" si="47"/>
        <v>0</v>
      </c>
      <c r="I45" s="20">
        <f t="shared" si="47"/>
        <v>24524000</v>
      </c>
      <c r="J45" s="20">
        <f t="shared" si="47"/>
        <v>1971500</v>
      </c>
      <c r="K45" s="20">
        <f t="shared" si="47"/>
        <v>19449800</v>
      </c>
      <c r="L45" s="20">
        <f t="shared" si="47"/>
        <v>5074200</v>
      </c>
      <c r="M45" s="20">
        <f t="shared" si="47"/>
        <v>1971500</v>
      </c>
      <c r="N45" s="20">
        <f t="shared" si="47"/>
        <v>19449800</v>
      </c>
      <c r="O45" s="20">
        <f t="shared" si="47"/>
        <v>0</v>
      </c>
      <c r="P45" s="54">
        <f>N45/I45*100</f>
        <v>79.309248083510028</v>
      </c>
      <c r="Q45" s="20">
        <f t="shared" ref="Q45:S45" si="48">+Q46</f>
        <v>1971500</v>
      </c>
      <c r="R45" s="20">
        <f t="shared" si="48"/>
        <v>19449800</v>
      </c>
      <c r="S45" s="20">
        <f t="shared" si="48"/>
        <v>0</v>
      </c>
      <c r="T45" s="54">
        <f>(R45/I45)*100</f>
        <v>79.309248083510028</v>
      </c>
      <c r="U45" s="20">
        <f t="shared" ref="U45:W45" si="49">+U46</f>
        <v>1971500</v>
      </c>
      <c r="V45" s="20">
        <f t="shared" si="49"/>
        <v>19449800</v>
      </c>
      <c r="W45" s="41">
        <f t="shared" si="49"/>
        <v>0</v>
      </c>
      <c r="X45" s="30"/>
      <c r="Y45" s="30"/>
      <c r="Z45" s="30"/>
      <c r="AA45" s="30"/>
      <c r="AB45" s="30"/>
    </row>
    <row r="46" spans="1:28" ht="30" x14ac:dyDescent="0.25">
      <c r="B46" s="39" t="s">
        <v>96</v>
      </c>
      <c r="C46" s="16" t="s">
        <v>97</v>
      </c>
      <c r="D46" s="18">
        <v>24524000</v>
      </c>
      <c r="E46" s="18">
        <v>0</v>
      </c>
      <c r="F46" s="18">
        <v>0</v>
      </c>
      <c r="G46" s="18">
        <v>24524000</v>
      </c>
      <c r="H46" s="18">
        <v>0</v>
      </c>
      <c r="I46" s="18">
        <v>24524000</v>
      </c>
      <c r="J46" s="18">
        <v>1971500</v>
      </c>
      <c r="K46" s="18">
        <v>19449800</v>
      </c>
      <c r="L46" s="18">
        <v>5074200</v>
      </c>
      <c r="M46" s="18">
        <v>1971500</v>
      </c>
      <c r="N46" s="18">
        <v>19449800</v>
      </c>
      <c r="O46" s="18">
        <v>0</v>
      </c>
      <c r="P46" s="55">
        <v>79.309200000000004</v>
      </c>
      <c r="Q46" s="18">
        <v>1971500</v>
      </c>
      <c r="R46" s="18">
        <v>19449800</v>
      </c>
      <c r="S46" s="18">
        <v>0</v>
      </c>
      <c r="T46" s="55">
        <v>79.309200000000004</v>
      </c>
      <c r="U46" s="18">
        <v>1971500</v>
      </c>
      <c r="V46" s="18">
        <v>19449800</v>
      </c>
      <c r="W46" s="40">
        <v>0</v>
      </c>
      <c r="X46" s="2"/>
      <c r="Y46" s="2"/>
      <c r="Z46" s="2"/>
      <c r="AA46" s="2"/>
      <c r="AB46" s="2"/>
    </row>
    <row r="47" spans="1:28" ht="15.75" customHeight="1" x14ac:dyDescent="0.25">
      <c r="A47" s="21"/>
      <c r="B47" s="37" t="s">
        <v>98</v>
      </c>
      <c r="C47" s="15" t="s">
        <v>99</v>
      </c>
      <c r="D47" s="20">
        <f t="shared" ref="D47:O47" si="50">+D48</f>
        <v>84436000</v>
      </c>
      <c r="E47" s="20">
        <f t="shared" si="50"/>
        <v>0</v>
      </c>
      <c r="F47" s="20">
        <f t="shared" si="50"/>
        <v>0</v>
      </c>
      <c r="G47" s="20">
        <f t="shared" si="50"/>
        <v>84436000</v>
      </c>
      <c r="H47" s="20">
        <f t="shared" si="50"/>
        <v>0</v>
      </c>
      <c r="I47" s="20">
        <f t="shared" si="50"/>
        <v>84436000</v>
      </c>
      <c r="J47" s="20">
        <f t="shared" si="50"/>
        <v>6019300</v>
      </c>
      <c r="K47" s="20">
        <f t="shared" si="50"/>
        <v>62658500</v>
      </c>
      <c r="L47" s="20">
        <f t="shared" si="50"/>
        <v>21777500</v>
      </c>
      <c r="M47" s="20">
        <f t="shared" si="50"/>
        <v>6019300</v>
      </c>
      <c r="N47" s="20">
        <f t="shared" si="50"/>
        <v>62658500</v>
      </c>
      <c r="O47" s="20">
        <f t="shared" si="50"/>
        <v>0</v>
      </c>
      <c r="P47" s="54">
        <f>N47/I47*100</f>
        <v>74.208276090766972</v>
      </c>
      <c r="Q47" s="20">
        <f t="shared" ref="Q47:S47" si="51">+Q48</f>
        <v>6019300</v>
      </c>
      <c r="R47" s="20">
        <f t="shared" si="51"/>
        <v>62658500</v>
      </c>
      <c r="S47" s="20">
        <f t="shared" si="51"/>
        <v>0</v>
      </c>
      <c r="T47" s="54">
        <f>(R47/I47)*100</f>
        <v>74.208276090766972</v>
      </c>
      <c r="U47" s="20">
        <f t="shared" ref="U47:W47" si="52">+U48</f>
        <v>6019300</v>
      </c>
      <c r="V47" s="20">
        <f t="shared" si="52"/>
        <v>62658500</v>
      </c>
      <c r="W47" s="41">
        <f t="shared" si="52"/>
        <v>0</v>
      </c>
      <c r="X47" s="30"/>
      <c r="Y47" s="30"/>
      <c r="Z47" s="30"/>
      <c r="AA47" s="30"/>
      <c r="AB47" s="30"/>
    </row>
    <row r="48" spans="1:28" ht="15.75" customHeight="1" x14ac:dyDescent="0.25">
      <c r="B48" s="39" t="s">
        <v>98</v>
      </c>
      <c r="C48" s="16" t="s">
        <v>100</v>
      </c>
      <c r="D48" s="18">
        <v>84436000</v>
      </c>
      <c r="E48" s="18">
        <v>0</v>
      </c>
      <c r="F48" s="18">
        <v>0</v>
      </c>
      <c r="G48" s="18">
        <v>84436000</v>
      </c>
      <c r="H48" s="18">
        <v>0</v>
      </c>
      <c r="I48" s="18">
        <v>84436000</v>
      </c>
      <c r="J48" s="18">
        <v>6019300</v>
      </c>
      <c r="K48" s="18">
        <v>62658500</v>
      </c>
      <c r="L48" s="18">
        <v>21777500</v>
      </c>
      <c r="M48" s="18">
        <v>6019300</v>
      </c>
      <c r="N48" s="18">
        <v>62658500</v>
      </c>
      <c r="O48" s="18">
        <v>0</v>
      </c>
      <c r="P48" s="55">
        <v>74.208299999999994</v>
      </c>
      <c r="Q48" s="18">
        <v>6019300</v>
      </c>
      <c r="R48" s="18">
        <v>62658500</v>
      </c>
      <c r="S48" s="18">
        <v>0</v>
      </c>
      <c r="T48" s="55">
        <v>74.208299999999994</v>
      </c>
      <c r="U48" s="18">
        <v>6019300</v>
      </c>
      <c r="V48" s="18">
        <v>62658500</v>
      </c>
      <c r="W48" s="40">
        <v>0</v>
      </c>
      <c r="X48" s="2"/>
      <c r="Y48" s="2"/>
      <c r="Z48" s="2"/>
      <c r="AA48" s="2"/>
      <c r="AB48" s="2"/>
    </row>
    <row r="49" spans="1:28" ht="15.75" customHeight="1" x14ac:dyDescent="0.25">
      <c r="A49" s="21"/>
      <c r="B49" s="37" t="s">
        <v>101</v>
      </c>
      <c r="C49" s="15" t="s">
        <v>102</v>
      </c>
      <c r="D49" s="20">
        <f t="shared" ref="D49:O49" si="53">+D50</f>
        <v>56292000</v>
      </c>
      <c r="E49" s="20">
        <f t="shared" si="53"/>
        <v>0</v>
      </c>
      <c r="F49" s="20">
        <f t="shared" si="53"/>
        <v>0</v>
      </c>
      <c r="G49" s="20">
        <f t="shared" si="53"/>
        <v>56292000</v>
      </c>
      <c r="H49" s="20">
        <f t="shared" si="53"/>
        <v>0</v>
      </c>
      <c r="I49" s="20">
        <f t="shared" si="53"/>
        <v>56292000</v>
      </c>
      <c r="J49" s="20">
        <f t="shared" si="53"/>
        <v>4013100</v>
      </c>
      <c r="K49" s="20">
        <f t="shared" si="53"/>
        <v>41776900</v>
      </c>
      <c r="L49" s="20">
        <f t="shared" si="53"/>
        <v>14515100</v>
      </c>
      <c r="M49" s="20">
        <f t="shared" si="53"/>
        <v>4013100</v>
      </c>
      <c r="N49" s="20">
        <f t="shared" si="53"/>
        <v>41776900</v>
      </c>
      <c r="O49" s="20">
        <f t="shared" si="53"/>
        <v>0</v>
      </c>
      <c r="P49" s="54">
        <f>N49/I49*100</f>
        <v>74.214630853407243</v>
      </c>
      <c r="Q49" s="20">
        <f t="shared" ref="Q49:S49" si="54">+Q50</f>
        <v>4013100</v>
      </c>
      <c r="R49" s="20">
        <f t="shared" si="54"/>
        <v>41776900</v>
      </c>
      <c r="S49" s="20">
        <f t="shared" si="54"/>
        <v>0</v>
      </c>
      <c r="T49" s="54">
        <f>(R49/I49)*100</f>
        <v>74.214630853407243</v>
      </c>
      <c r="U49" s="20">
        <f t="shared" ref="U49:W49" si="55">+U50</f>
        <v>4013100</v>
      </c>
      <c r="V49" s="20">
        <f t="shared" si="55"/>
        <v>41776900</v>
      </c>
      <c r="W49" s="41">
        <f t="shared" si="55"/>
        <v>0</v>
      </c>
      <c r="X49" s="30"/>
      <c r="Y49" s="30"/>
      <c r="Z49" s="30"/>
      <c r="AA49" s="30"/>
      <c r="AB49" s="30"/>
    </row>
    <row r="50" spans="1:28" ht="15.75" customHeight="1" x14ac:dyDescent="0.25">
      <c r="B50" s="39" t="s">
        <v>101</v>
      </c>
      <c r="C50" s="16" t="s">
        <v>103</v>
      </c>
      <c r="D50" s="18">
        <v>56292000</v>
      </c>
      <c r="E50" s="18">
        <v>0</v>
      </c>
      <c r="F50" s="18">
        <v>0</v>
      </c>
      <c r="G50" s="18">
        <v>56292000</v>
      </c>
      <c r="H50" s="18">
        <v>0</v>
      </c>
      <c r="I50" s="18">
        <v>56292000</v>
      </c>
      <c r="J50" s="18">
        <v>4013100</v>
      </c>
      <c r="K50" s="18">
        <v>41776900</v>
      </c>
      <c r="L50" s="18">
        <v>14515100</v>
      </c>
      <c r="M50" s="18">
        <v>4013100</v>
      </c>
      <c r="N50" s="18">
        <v>41776900</v>
      </c>
      <c r="O50" s="18">
        <v>0</v>
      </c>
      <c r="P50" s="55">
        <v>74.214600000000004</v>
      </c>
      <c r="Q50" s="18">
        <v>4013100</v>
      </c>
      <c r="R50" s="18">
        <v>41776900</v>
      </c>
      <c r="S50" s="18">
        <v>0</v>
      </c>
      <c r="T50" s="55">
        <v>74.214600000000004</v>
      </c>
      <c r="U50" s="18">
        <v>4013100</v>
      </c>
      <c r="V50" s="18">
        <v>41776900</v>
      </c>
      <c r="W50" s="40">
        <v>0</v>
      </c>
      <c r="X50" s="2"/>
      <c r="Y50" s="2"/>
      <c r="Z50" s="2"/>
      <c r="AA50" s="2"/>
      <c r="AB50" s="2"/>
    </row>
    <row r="51" spans="1:28" ht="30" x14ac:dyDescent="0.25">
      <c r="A51" s="12"/>
      <c r="B51" s="42" t="s">
        <v>104</v>
      </c>
      <c r="C51" s="13" t="s">
        <v>105</v>
      </c>
      <c r="D51" s="14">
        <f t="shared" ref="D51:O51" si="56">+D52+D55</f>
        <v>15330000</v>
      </c>
      <c r="E51" s="14">
        <f t="shared" si="56"/>
        <v>10292376</v>
      </c>
      <c r="F51" s="14">
        <f t="shared" si="56"/>
        <v>39555764</v>
      </c>
      <c r="G51" s="14">
        <f t="shared" si="56"/>
        <v>54885764</v>
      </c>
      <c r="H51" s="14">
        <f t="shared" si="56"/>
        <v>0</v>
      </c>
      <c r="I51" s="14">
        <f t="shared" si="56"/>
        <v>54885764</v>
      </c>
      <c r="J51" s="14">
        <f t="shared" si="56"/>
        <v>11128209</v>
      </c>
      <c r="K51" s="14">
        <f t="shared" si="56"/>
        <v>52055965</v>
      </c>
      <c r="L51" s="14">
        <f t="shared" si="56"/>
        <v>2829799</v>
      </c>
      <c r="M51" s="14">
        <f t="shared" si="56"/>
        <v>11128209</v>
      </c>
      <c r="N51" s="14">
        <f t="shared" si="56"/>
        <v>52041029</v>
      </c>
      <c r="O51" s="14">
        <f t="shared" si="56"/>
        <v>14936</v>
      </c>
      <c r="P51" s="54">
        <f t="shared" ref="P51:P52" si="57">N51/I51*100</f>
        <v>94.816989338073171</v>
      </c>
      <c r="Q51" s="14">
        <f t="shared" ref="Q51:S51" si="58">+Q52+Q55</f>
        <v>11128209</v>
      </c>
      <c r="R51" s="14">
        <f t="shared" si="58"/>
        <v>52041029</v>
      </c>
      <c r="S51" s="14">
        <f t="shared" si="58"/>
        <v>0</v>
      </c>
      <c r="T51" s="54">
        <f t="shared" ref="T51:T52" si="59">(R51/I51)*100</f>
        <v>94.816989338073171</v>
      </c>
      <c r="U51" s="14">
        <f t="shared" ref="U51:W51" si="60">+U52+U55</f>
        <v>11128209</v>
      </c>
      <c r="V51" s="14">
        <f t="shared" si="60"/>
        <v>52041029</v>
      </c>
      <c r="W51" s="36">
        <f t="shared" si="60"/>
        <v>0</v>
      </c>
      <c r="X51" s="29"/>
      <c r="Y51" s="29"/>
      <c r="Z51" s="29"/>
      <c r="AA51" s="29"/>
      <c r="AB51" s="29"/>
    </row>
    <row r="52" spans="1:28" ht="15.75" customHeight="1" x14ac:dyDescent="0.25">
      <c r="A52" s="22"/>
      <c r="B52" s="38" t="s">
        <v>106</v>
      </c>
      <c r="C52" s="15" t="s">
        <v>57</v>
      </c>
      <c r="D52" s="20">
        <f t="shared" ref="D52:O52" si="61">+D53+D54</f>
        <v>8715000</v>
      </c>
      <c r="E52" s="20">
        <f t="shared" si="61"/>
        <v>6392430</v>
      </c>
      <c r="F52" s="20">
        <f t="shared" si="61"/>
        <v>33261528</v>
      </c>
      <c r="G52" s="20">
        <f t="shared" si="61"/>
        <v>41976528</v>
      </c>
      <c r="H52" s="20">
        <f t="shared" si="61"/>
        <v>0</v>
      </c>
      <c r="I52" s="20">
        <f t="shared" si="61"/>
        <v>41976528</v>
      </c>
      <c r="J52" s="20">
        <f t="shared" si="61"/>
        <v>7228209</v>
      </c>
      <c r="K52" s="20">
        <f t="shared" si="61"/>
        <v>39146729</v>
      </c>
      <c r="L52" s="20">
        <f t="shared" si="61"/>
        <v>2829799</v>
      </c>
      <c r="M52" s="20">
        <f t="shared" si="61"/>
        <v>7228209</v>
      </c>
      <c r="N52" s="20">
        <f t="shared" si="61"/>
        <v>39131793</v>
      </c>
      <c r="O52" s="20">
        <f t="shared" si="61"/>
        <v>14936</v>
      </c>
      <c r="P52" s="54">
        <f t="shared" si="57"/>
        <v>93.223034072756079</v>
      </c>
      <c r="Q52" s="20">
        <f t="shared" ref="Q52:S52" si="62">+Q53+Q54</f>
        <v>7228209</v>
      </c>
      <c r="R52" s="20">
        <f t="shared" si="62"/>
        <v>39131793</v>
      </c>
      <c r="S52" s="20">
        <f t="shared" si="62"/>
        <v>0</v>
      </c>
      <c r="T52" s="54">
        <f t="shared" si="59"/>
        <v>93.223034072756079</v>
      </c>
      <c r="U52" s="20">
        <f t="shared" ref="U52:V52" si="63">+U53+U54</f>
        <v>7228209</v>
      </c>
      <c r="V52" s="20">
        <f t="shared" si="63"/>
        <v>39131793</v>
      </c>
      <c r="W52" s="41">
        <f>+W54</f>
        <v>0</v>
      </c>
      <c r="X52" s="30"/>
      <c r="Y52" s="30"/>
      <c r="Z52" s="30"/>
      <c r="AA52" s="30"/>
      <c r="AB52" s="30"/>
    </row>
    <row r="53" spans="1:28" ht="15.75" customHeight="1" x14ac:dyDescent="0.25">
      <c r="B53" s="39" t="s">
        <v>107</v>
      </c>
      <c r="C53" s="16" t="s">
        <v>108</v>
      </c>
      <c r="D53" s="18">
        <v>0</v>
      </c>
      <c r="E53" s="18">
        <v>6392430</v>
      </c>
      <c r="F53" s="18">
        <v>33261528</v>
      </c>
      <c r="G53" s="18">
        <v>33261528</v>
      </c>
      <c r="H53" s="18">
        <v>0</v>
      </c>
      <c r="I53" s="18">
        <v>33261528</v>
      </c>
      <c r="J53" s="18">
        <v>6391955</v>
      </c>
      <c r="K53" s="18">
        <v>33261053</v>
      </c>
      <c r="L53" s="18">
        <v>475</v>
      </c>
      <c r="M53" s="18">
        <v>6391955</v>
      </c>
      <c r="N53" s="18">
        <v>33246117</v>
      </c>
      <c r="O53" s="18">
        <v>14936</v>
      </c>
      <c r="P53" s="57">
        <v>99.953699999999998</v>
      </c>
      <c r="Q53" s="18">
        <v>6391955</v>
      </c>
      <c r="R53" s="18">
        <v>33246117</v>
      </c>
      <c r="S53" s="18">
        <v>0</v>
      </c>
      <c r="T53" s="57">
        <v>99.953699999999998</v>
      </c>
      <c r="U53" s="18">
        <v>6391955</v>
      </c>
      <c r="V53" s="18">
        <v>33246117</v>
      </c>
      <c r="W53" s="40">
        <v>0</v>
      </c>
      <c r="X53" s="2"/>
      <c r="Y53" s="2"/>
      <c r="Z53" s="2"/>
      <c r="AA53" s="2"/>
      <c r="AB53" s="2"/>
    </row>
    <row r="54" spans="1:28" ht="15.75" customHeight="1" x14ac:dyDescent="0.25">
      <c r="B54" s="39" t="s">
        <v>109</v>
      </c>
      <c r="C54" s="16" t="s">
        <v>110</v>
      </c>
      <c r="D54" s="18">
        <v>8715000</v>
      </c>
      <c r="E54" s="18">
        <v>0</v>
      </c>
      <c r="F54" s="18">
        <v>0</v>
      </c>
      <c r="G54" s="18">
        <v>8715000</v>
      </c>
      <c r="H54" s="18">
        <v>0</v>
      </c>
      <c r="I54" s="18">
        <v>8715000</v>
      </c>
      <c r="J54" s="18">
        <v>836254</v>
      </c>
      <c r="K54" s="18">
        <v>5885676</v>
      </c>
      <c r="L54" s="18">
        <v>2829324</v>
      </c>
      <c r="M54" s="18">
        <v>836254</v>
      </c>
      <c r="N54" s="18">
        <v>5885676</v>
      </c>
      <c r="O54" s="18">
        <v>0</v>
      </c>
      <c r="P54" s="55">
        <v>67.534999999999997</v>
      </c>
      <c r="Q54" s="18">
        <v>836254</v>
      </c>
      <c r="R54" s="18">
        <v>5885676</v>
      </c>
      <c r="S54" s="18">
        <v>0</v>
      </c>
      <c r="T54" s="55">
        <v>67.534999999999997</v>
      </c>
      <c r="U54" s="18">
        <v>836254</v>
      </c>
      <c r="V54" s="18">
        <v>5885676</v>
      </c>
      <c r="W54" s="40">
        <v>0</v>
      </c>
      <c r="X54" s="2"/>
      <c r="Y54" s="2"/>
      <c r="Z54" s="2"/>
      <c r="AA54" s="2"/>
      <c r="AB54" s="2"/>
    </row>
    <row r="55" spans="1:28" ht="30" x14ac:dyDescent="0.25">
      <c r="A55" s="19"/>
      <c r="B55" s="38" t="s">
        <v>111</v>
      </c>
      <c r="C55" s="15" t="s">
        <v>112</v>
      </c>
      <c r="D55" s="20">
        <v>6615000</v>
      </c>
      <c r="E55" s="20">
        <v>3899946</v>
      </c>
      <c r="F55" s="20">
        <v>6294236</v>
      </c>
      <c r="G55" s="20">
        <v>12909236</v>
      </c>
      <c r="H55" s="20">
        <v>0</v>
      </c>
      <c r="I55" s="20">
        <v>12909236</v>
      </c>
      <c r="J55" s="20">
        <v>3900000</v>
      </c>
      <c r="K55" s="20">
        <v>12909236</v>
      </c>
      <c r="L55" s="20">
        <v>0</v>
      </c>
      <c r="M55" s="20">
        <v>3900000</v>
      </c>
      <c r="N55" s="20">
        <v>12909236</v>
      </c>
      <c r="O55" s="20">
        <v>0</v>
      </c>
      <c r="P55" s="54">
        <v>100</v>
      </c>
      <c r="Q55" s="20">
        <v>3900000</v>
      </c>
      <c r="R55" s="20">
        <v>12909236</v>
      </c>
      <c r="S55" s="20">
        <v>0</v>
      </c>
      <c r="T55" s="54">
        <v>100</v>
      </c>
      <c r="U55" s="20">
        <v>3900000</v>
      </c>
      <c r="V55" s="20">
        <v>12909236</v>
      </c>
      <c r="W55" s="41">
        <v>0</v>
      </c>
      <c r="X55" s="30"/>
      <c r="Y55" s="30"/>
      <c r="Z55" s="30"/>
      <c r="AA55" s="30"/>
      <c r="AB55" s="30"/>
    </row>
    <row r="56" spans="1:28" ht="15.75" customHeight="1" x14ac:dyDescent="0.25">
      <c r="A56" s="12" t="s">
        <v>28</v>
      </c>
      <c r="B56" s="35" t="s">
        <v>113</v>
      </c>
      <c r="C56" s="13" t="s">
        <v>114</v>
      </c>
      <c r="D56" s="14">
        <f t="shared" ref="D56:O56" si="64">+D57+D64</f>
        <v>1159578000</v>
      </c>
      <c r="E56" s="14">
        <f t="shared" si="64"/>
        <v>0</v>
      </c>
      <c r="F56" s="14">
        <f t="shared" si="64"/>
        <v>0</v>
      </c>
      <c r="G56" s="14">
        <f t="shared" si="64"/>
        <v>1159578000</v>
      </c>
      <c r="H56" s="14">
        <f t="shared" si="64"/>
        <v>0</v>
      </c>
      <c r="I56" s="14">
        <f t="shared" si="64"/>
        <v>1159578000</v>
      </c>
      <c r="J56" s="14">
        <f t="shared" si="64"/>
        <v>238080172</v>
      </c>
      <c r="K56" s="14">
        <f t="shared" si="64"/>
        <v>1111083607</v>
      </c>
      <c r="L56" s="14">
        <f t="shared" si="64"/>
        <v>48494393</v>
      </c>
      <c r="M56" s="14">
        <f t="shared" si="64"/>
        <v>38820311</v>
      </c>
      <c r="N56" s="14">
        <f t="shared" si="64"/>
        <v>798768547</v>
      </c>
      <c r="O56" s="14">
        <f t="shared" si="64"/>
        <v>312315060</v>
      </c>
      <c r="P56" s="54">
        <f t="shared" ref="P56:P60" si="65">N56/I56*100</f>
        <v>68.88441717590365</v>
      </c>
      <c r="Q56" s="14">
        <f t="shared" ref="Q56:S56" si="66">+Q57+Q64</f>
        <v>48251756</v>
      </c>
      <c r="R56" s="14">
        <f t="shared" si="66"/>
        <v>479223892</v>
      </c>
      <c r="S56" s="14">
        <f t="shared" si="66"/>
        <v>319544655</v>
      </c>
      <c r="T56" s="54">
        <f t="shared" ref="T56:T60" si="67">(R56/I56)*100</f>
        <v>41.327439120093686</v>
      </c>
      <c r="U56" s="14">
        <f t="shared" ref="U56:W56" si="68">+U57+U64</f>
        <v>48251756</v>
      </c>
      <c r="V56" s="14">
        <f t="shared" si="68"/>
        <v>479223892</v>
      </c>
      <c r="W56" s="36">
        <f t="shared" si="68"/>
        <v>0</v>
      </c>
      <c r="X56" s="29"/>
      <c r="Y56" s="29"/>
      <c r="Z56" s="29"/>
      <c r="AA56" s="29"/>
      <c r="AB56" s="29"/>
    </row>
    <row r="57" spans="1:28" ht="15.75" customHeight="1" x14ac:dyDescent="0.25">
      <c r="A57" s="21"/>
      <c r="B57" s="42" t="s">
        <v>115</v>
      </c>
      <c r="C57" s="13" t="s">
        <v>116</v>
      </c>
      <c r="D57" s="14">
        <f t="shared" ref="D57:O57" si="69">+D58</f>
        <v>11906000</v>
      </c>
      <c r="E57" s="14">
        <f t="shared" si="69"/>
        <v>-11296182</v>
      </c>
      <c r="F57" s="14">
        <f t="shared" si="69"/>
        <v>973818</v>
      </c>
      <c r="G57" s="14">
        <f t="shared" si="69"/>
        <v>12879818</v>
      </c>
      <c r="H57" s="14">
        <f t="shared" si="69"/>
        <v>0</v>
      </c>
      <c r="I57" s="14">
        <f t="shared" si="69"/>
        <v>12879818</v>
      </c>
      <c r="J57" s="14">
        <f t="shared" si="69"/>
        <v>700000</v>
      </c>
      <c r="K57" s="14">
        <f t="shared" si="69"/>
        <v>12853818</v>
      </c>
      <c r="L57" s="14">
        <f t="shared" si="69"/>
        <v>26000</v>
      </c>
      <c r="M57" s="14">
        <f t="shared" si="69"/>
        <v>0</v>
      </c>
      <c r="N57" s="14">
        <f t="shared" si="69"/>
        <v>12153818</v>
      </c>
      <c r="O57" s="14">
        <f t="shared" si="69"/>
        <v>700000</v>
      </c>
      <c r="P57" s="54">
        <f t="shared" si="65"/>
        <v>94.363274387883436</v>
      </c>
      <c r="Q57" s="14">
        <f t="shared" ref="Q57:S57" si="70">+Q58</f>
        <v>0</v>
      </c>
      <c r="R57" s="14">
        <f t="shared" si="70"/>
        <v>12153818</v>
      </c>
      <c r="S57" s="14">
        <f t="shared" si="70"/>
        <v>0</v>
      </c>
      <c r="T57" s="54">
        <f t="shared" si="67"/>
        <v>94.363274387883436</v>
      </c>
      <c r="U57" s="14">
        <f t="shared" ref="U57:W57" si="71">+U58</f>
        <v>0</v>
      </c>
      <c r="V57" s="14">
        <f t="shared" si="71"/>
        <v>12153818</v>
      </c>
      <c r="W57" s="36">
        <f t="shared" si="71"/>
        <v>0</v>
      </c>
      <c r="X57" s="30"/>
      <c r="Y57" s="30"/>
      <c r="Z57" s="30"/>
      <c r="AA57" s="30"/>
      <c r="AB57" s="30"/>
    </row>
    <row r="58" spans="1:28" ht="15.75" customHeight="1" x14ac:dyDescent="0.25">
      <c r="A58" s="21"/>
      <c r="B58" s="42" t="s">
        <v>117</v>
      </c>
      <c r="C58" s="13" t="s">
        <v>118</v>
      </c>
      <c r="D58" s="14">
        <f t="shared" ref="D58:O58" si="72">+D59</f>
        <v>11906000</v>
      </c>
      <c r="E58" s="14">
        <f t="shared" si="72"/>
        <v>-11296182</v>
      </c>
      <c r="F58" s="14">
        <f t="shared" si="72"/>
        <v>973818</v>
      </c>
      <c r="G58" s="14">
        <f t="shared" si="72"/>
        <v>12879818</v>
      </c>
      <c r="H58" s="14">
        <f t="shared" si="72"/>
        <v>0</v>
      </c>
      <c r="I58" s="14">
        <f t="shared" si="72"/>
        <v>12879818</v>
      </c>
      <c r="J58" s="14">
        <f t="shared" si="72"/>
        <v>700000</v>
      </c>
      <c r="K58" s="14">
        <f t="shared" si="72"/>
        <v>12853818</v>
      </c>
      <c r="L58" s="14">
        <f t="shared" si="72"/>
        <v>26000</v>
      </c>
      <c r="M58" s="14">
        <f t="shared" si="72"/>
        <v>0</v>
      </c>
      <c r="N58" s="14">
        <f t="shared" si="72"/>
        <v>12153818</v>
      </c>
      <c r="O58" s="14">
        <f t="shared" si="72"/>
        <v>700000</v>
      </c>
      <c r="P58" s="54">
        <f t="shared" si="65"/>
        <v>94.363274387883436</v>
      </c>
      <c r="Q58" s="14">
        <f t="shared" ref="Q58:S58" si="73">+Q59</f>
        <v>0</v>
      </c>
      <c r="R58" s="14">
        <f t="shared" si="73"/>
        <v>12153818</v>
      </c>
      <c r="S58" s="14">
        <f t="shared" si="73"/>
        <v>0</v>
      </c>
      <c r="T58" s="54">
        <f t="shared" si="67"/>
        <v>94.363274387883436</v>
      </c>
      <c r="U58" s="14">
        <f t="shared" ref="U58:W58" si="74">+U59</f>
        <v>0</v>
      </c>
      <c r="V58" s="14">
        <f t="shared" si="74"/>
        <v>12153818</v>
      </c>
      <c r="W58" s="36">
        <f t="shared" si="74"/>
        <v>0</v>
      </c>
      <c r="X58" s="30"/>
      <c r="Y58" s="30"/>
      <c r="Z58" s="30"/>
      <c r="AA58" s="30"/>
      <c r="AB58" s="30"/>
    </row>
    <row r="59" spans="1:28" ht="15.75" customHeight="1" x14ac:dyDescent="0.25">
      <c r="A59" s="21"/>
      <c r="B59" s="38" t="s">
        <v>119</v>
      </c>
      <c r="C59" s="15" t="s">
        <v>120</v>
      </c>
      <c r="D59" s="20">
        <f t="shared" ref="D59:O59" si="75">+D60</f>
        <v>11906000</v>
      </c>
      <c r="E59" s="20">
        <f t="shared" si="75"/>
        <v>-11296182</v>
      </c>
      <c r="F59" s="20">
        <f t="shared" si="75"/>
        <v>973818</v>
      </c>
      <c r="G59" s="20">
        <f t="shared" si="75"/>
        <v>12879818</v>
      </c>
      <c r="H59" s="20">
        <f t="shared" si="75"/>
        <v>0</v>
      </c>
      <c r="I59" s="20">
        <f t="shared" si="75"/>
        <v>12879818</v>
      </c>
      <c r="J59" s="20">
        <f t="shared" si="75"/>
        <v>700000</v>
      </c>
      <c r="K59" s="20">
        <f t="shared" si="75"/>
        <v>12853818</v>
      </c>
      <c r="L59" s="20">
        <f t="shared" si="75"/>
        <v>26000</v>
      </c>
      <c r="M59" s="20">
        <f t="shared" si="75"/>
        <v>0</v>
      </c>
      <c r="N59" s="20">
        <f t="shared" si="75"/>
        <v>12153818</v>
      </c>
      <c r="O59" s="20">
        <f t="shared" si="75"/>
        <v>700000</v>
      </c>
      <c r="P59" s="54">
        <f t="shared" si="65"/>
        <v>94.363274387883436</v>
      </c>
      <c r="Q59" s="20">
        <f t="shared" ref="Q59:S59" si="76">+Q60</f>
        <v>0</v>
      </c>
      <c r="R59" s="20">
        <f t="shared" si="76"/>
        <v>12153818</v>
      </c>
      <c r="S59" s="20">
        <f t="shared" si="76"/>
        <v>0</v>
      </c>
      <c r="T59" s="54">
        <f t="shared" si="67"/>
        <v>94.363274387883436</v>
      </c>
      <c r="U59" s="20">
        <f t="shared" ref="U59:W59" si="77">+U60</f>
        <v>0</v>
      </c>
      <c r="V59" s="20">
        <f t="shared" si="77"/>
        <v>12153818</v>
      </c>
      <c r="W59" s="41">
        <f t="shared" si="77"/>
        <v>0</v>
      </c>
      <c r="X59" s="30"/>
      <c r="Y59" s="30"/>
      <c r="Z59" s="30"/>
      <c r="AA59" s="30"/>
      <c r="AB59" s="30"/>
    </row>
    <row r="60" spans="1:28" ht="15.75" customHeight="1" x14ac:dyDescent="0.25">
      <c r="A60" s="21"/>
      <c r="B60" s="38" t="s">
        <v>121</v>
      </c>
      <c r="C60" s="15" t="s">
        <v>122</v>
      </c>
      <c r="D60" s="20">
        <f t="shared" ref="D60:O60" si="78">+D61+D62+D63</f>
        <v>11906000</v>
      </c>
      <c r="E60" s="20">
        <f t="shared" si="78"/>
        <v>-11296182</v>
      </c>
      <c r="F60" s="20">
        <f t="shared" si="78"/>
        <v>973818</v>
      </c>
      <c r="G60" s="20">
        <f t="shared" si="78"/>
        <v>12879818</v>
      </c>
      <c r="H60" s="20">
        <f t="shared" si="78"/>
        <v>0</v>
      </c>
      <c r="I60" s="20">
        <f t="shared" si="78"/>
        <v>12879818</v>
      </c>
      <c r="J60" s="20">
        <f t="shared" si="78"/>
        <v>700000</v>
      </c>
      <c r="K60" s="20">
        <f t="shared" si="78"/>
        <v>12853818</v>
      </c>
      <c r="L60" s="20">
        <f t="shared" si="78"/>
        <v>26000</v>
      </c>
      <c r="M60" s="20">
        <f t="shared" si="78"/>
        <v>0</v>
      </c>
      <c r="N60" s="20">
        <f t="shared" si="78"/>
        <v>12153818</v>
      </c>
      <c r="O60" s="20">
        <f t="shared" si="78"/>
        <v>700000</v>
      </c>
      <c r="P60" s="54">
        <f t="shared" si="65"/>
        <v>94.363274387883436</v>
      </c>
      <c r="Q60" s="20">
        <f t="shared" ref="Q60:S60" si="79">+Q61+Q62+Q63</f>
        <v>0</v>
      </c>
      <c r="R60" s="20">
        <f t="shared" si="79"/>
        <v>12153818</v>
      </c>
      <c r="S60" s="20">
        <f t="shared" si="79"/>
        <v>0</v>
      </c>
      <c r="T60" s="54">
        <f t="shared" si="67"/>
        <v>94.363274387883436</v>
      </c>
      <c r="U60" s="20">
        <f t="shared" ref="U60:W60" si="80">+U61+U62+U63</f>
        <v>0</v>
      </c>
      <c r="V60" s="20">
        <f t="shared" si="80"/>
        <v>12153818</v>
      </c>
      <c r="W60" s="41">
        <f t="shared" si="80"/>
        <v>0</v>
      </c>
      <c r="X60" s="30"/>
      <c r="Y60" s="30"/>
      <c r="Z60" s="30"/>
      <c r="AA60" s="30"/>
      <c r="AB60" s="30"/>
    </row>
    <row r="61" spans="1:28" ht="30" x14ac:dyDescent="0.25">
      <c r="A61" s="21"/>
      <c r="B61" s="39" t="s">
        <v>123</v>
      </c>
      <c r="C61" s="16" t="s">
        <v>124</v>
      </c>
      <c r="D61" s="18">
        <v>9730000</v>
      </c>
      <c r="E61" s="18">
        <v>0</v>
      </c>
      <c r="F61" s="18">
        <v>0</v>
      </c>
      <c r="G61" s="18">
        <v>9730000</v>
      </c>
      <c r="H61" s="18">
        <v>0</v>
      </c>
      <c r="I61" s="18">
        <v>9730000</v>
      </c>
      <c r="J61" s="18">
        <v>0</v>
      </c>
      <c r="K61" s="18">
        <v>9704000</v>
      </c>
      <c r="L61" s="18">
        <v>26000</v>
      </c>
      <c r="M61" s="18">
        <v>0</v>
      </c>
      <c r="N61" s="18">
        <v>9704000</v>
      </c>
      <c r="O61" s="18">
        <v>0</v>
      </c>
      <c r="P61" s="55">
        <v>99.732799999999997</v>
      </c>
      <c r="Q61" s="18">
        <v>0</v>
      </c>
      <c r="R61" s="18">
        <v>9704000</v>
      </c>
      <c r="S61" s="18">
        <v>0</v>
      </c>
      <c r="T61" s="55">
        <v>99.732799999999997</v>
      </c>
      <c r="U61" s="18">
        <v>0</v>
      </c>
      <c r="V61" s="18">
        <v>9704000</v>
      </c>
      <c r="W61" s="40">
        <v>0</v>
      </c>
      <c r="X61" s="2"/>
      <c r="Y61" s="2"/>
      <c r="Z61" s="2"/>
      <c r="AA61" s="2"/>
      <c r="AB61" s="2"/>
    </row>
    <row r="62" spans="1:28" ht="30" x14ac:dyDescent="0.25">
      <c r="A62" s="21"/>
      <c r="B62" s="39" t="s">
        <v>125</v>
      </c>
      <c r="C62" s="16" t="s">
        <v>126</v>
      </c>
      <c r="D62" s="18">
        <v>1126000</v>
      </c>
      <c r="E62" s="18">
        <v>-11996182</v>
      </c>
      <c r="F62" s="18">
        <v>273818</v>
      </c>
      <c r="G62" s="18">
        <v>1399818</v>
      </c>
      <c r="H62" s="18">
        <v>0</v>
      </c>
      <c r="I62" s="18">
        <v>1399818</v>
      </c>
      <c r="J62" s="18">
        <v>0</v>
      </c>
      <c r="K62" s="18">
        <v>1399818</v>
      </c>
      <c r="L62" s="18">
        <v>0</v>
      </c>
      <c r="M62" s="18">
        <v>0</v>
      </c>
      <c r="N62" s="18">
        <v>1399818</v>
      </c>
      <c r="O62" s="18">
        <v>0</v>
      </c>
      <c r="P62" s="55">
        <v>100</v>
      </c>
      <c r="Q62" s="18">
        <v>0</v>
      </c>
      <c r="R62" s="18">
        <v>1399818</v>
      </c>
      <c r="S62" s="18">
        <v>0</v>
      </c>
      <c r="T62" s="55">
        <v>100</v>
      </c>
      <c r="U62" s="18">
        <v>0</v>
      </c>
      <c r="V62" s="18">
        <v>1399818</v>
      </c>
      <c r="W62" s="40">
        <v>0</v>
      </c>
      <c r="X62" s="2"/>
      <c r="Y62" s="2"/>
      <c r="Z62" s="2"/>
      <c r="AA62" s="2"/>
      <c r="AB62" s="2"/>
    </row>
    <row r="63" spans="1:28" ht="30" x14ac:dyDescent="0.25">
      <c r="A63" s="21"/>
      <c r="B63" s="39" t="s">
        <v>127</v>
      </c>
      <c r="C63" s="16" t="s">
        <v>128</v>
      </c>
      <c r="D63" s="18">
        <v>1050000</v>
      </c>
      <c r="E63" s="18">
        <v>700000</v>
      </c>
      <c r="F63" s="18">
        <v>700000</v>
      </c>
      <c r="G63" s="18">
        <v>1750000</v>
      </c>
      <c r="H63" s="18">
        <v>0</v>
      </c>
      <c r="I63" s="18">
        <v>1750000</v>
      </c>
      <c r="J63" s="18">
        <v>700000</v>
      </c>
      <c r="K63" s="18">
        <v>1750000</v>
      </c>
      <c r="L63" s="18">
        <v>0</v>
      </c>
      <c r="M63" s="18">
        <v>0</v>
      </c>
      <c r="N63" s="18">
        <v>1050000</v>
      </c>
      <c r="O63" s="18">
        <v>700000</v>
      </c>
      <c r="P63" s="55">
        <v>60</v>
      </c>
      <c r="Q63" s="18">
        <v>0</v>
      </c>
      <c r="R63" s="18">
        <v>1050000</v>
      </c>
      <c r="S63" s="18">
        <v>0</v>
      </c>
      <c r="T63" s="55">
        <v>60</v>
      </c>
      <c r="U63" s="18">
        <v>0</v>
      </c>
      <c r="V63" s="18">
        <v>1050000</v>
      </c>
      <c r="W63" s="40">
        <v>0</v>
      </c>
      <c r="X63" s="2"/>
      <c r="Y63" s="2"/>
      <c r="Z63" s="2"/>
      <c r="AA63" s="2"/>
      <c r="AB63" s="2"/>
    </row>
    <row r="64" spans="1:28" ht="15.75" customHeight="1" x14ac:dyDescent="0.25">
      <c r="A64" s="21"/>
      <c r="B64" s="42" t="s">
        <v>129</v>
      </c>
      <c r="C64" s="23" t="s">
        <v>130</v>
      </c>
      <c r="D64" s="14">
        <f t="shared" ref="D64:O64" si="81">+D65+D196</f>
        <v>1147672000</v>
      </c>
      <c r="E64" s="14">
        <f t="shared" si="81"/>
        <v>11296182</v>
      </c>
      <c r="F64" s="14">
        <f t="shared" si="81"/>
        <v>-973818</v>
      </c>
      <c r="G64" s="14">
        <f t="shared" si="81"/>
        <v>1146698182</v>
      </c>
      <c r="H64" s="14">
        <f t="shared" si="81"/>
        <v>0</v>
      </c>
      <c r="I64" s="14">
        <f t="shared" si="81"/>
        <v>1146698182</v>
      </c>
      <c r="J64" s="14">
        <f t="shared" si="81"/>
        <v>237380172</v>
      </c>
      <c r="K64" s="14">
        <f t="shared" si="81"/>
        <v>1098229789</v>
      </c>
      <c r="L64" s="14">
        <f t="shared" si="81"/>
        <v>48468393</v>
      </c>
      <c r="M64" s="14">
        <f t="shared" si="81"/>
        <v>38820311</v>
      </c>
      <c r="N64" s="14">
        <f t="shared" si="81"/>
        <v>786614729</v>
      </c>
      <c r="O64" s="14">
        <f t="shared" si="81"/>
        <v>311615060</v>
      </c>
      <c r="P64" s="54">
        <f t="shared" ref="P64:P67" si="82">N64/I64*100</f>
        <v>68.598236340449688</v>
      </c>
      <c r="Q64" s="14">
        <f t="shared" ref="Q64:S64" si="83">+Q65+Q196</f>
        <v>48251756</v>
      </c>
      <c r="R64" s="14">
        <f t="shared" si="83"/>
        <v>467070074</v>
      </c>
      <c r="S64" s="14">
        <f t="shared" si="83"/>
        <v>319544655</v>
      </c>
      <c r="T64" s="54">
        <f t="shared" ref="T64:T67" si="84">(R64/I64)*100</f>
        <v>40.7317358073565</v>
      </c>
      <c r="U64" s="14">
        <f t="shared" ref="U64:W64" si="85">+U65+U196</f>
        <v>48251756</v>
      </c>
      <c r="V64" s="14">
        <f t="shared" si="85"/>
        <v>467070074</v>
      </c>
      <c r="W64" s="36">
        <f t="shared" si="85"/>
        <v>0</v>
      </c>
      <c r="X64" s="30"/>
      <c r="Y64" s="30"/>
      <c r="Z64" s="30"/>
      <c r="AA64" s="30"/>
      <c r="AB64" s="30"/>
    </row>
    <row r="65" spans="1:28" ht="15.75" customHeight="1" x14ac:dyDescent="0.25">
      <c r="A65" s="21"/>
      <c r="B65" s="42" t="s">
        <v>131</v>
      </c>
      <c r="C65" s="13" t="s">
        <v>132</v>
      </c>
      <c r="D65" s="14">
        <f t="shared" ref="D65:O65" si="86">+D66+D89+D174</f>
        <v>50154000</v>
      </c>
      <c r="E65" s="14">
        <f t="shared" si="86"/>
        <v>6909051</v>
      </c>
      <c r="F65" s="14">
        <f t="shared" si="86"/>
        <v>-2540433</v>
      </c>
      <c r="G65" s="14">
        <f t="shared" si="86"/>
        <v>47613567</v>
      </c>
      <c r="H65" s="14">
        <f t="shared" si="86"/>
        <v>0</v>
      </c>
      <c r="I65" s="14">
        <f t="shared" si="86"/>
        <v>47613567</v>
      </c>
      <c r="J65" s="14">
        <f t="shared" si="86"/>
        <v>12300000</v>
      </c>
      <c r="K65" s="14">
        <f t="shared" si="86"/>
        <v>44317005</v>
      </c>
      <c r="L65" s="14">
        <f t="shared" si="86"/>
        <v>3296562</v>
      </c>
      <c r="M65" s="14">
        <f t="shared" si="86"/>
        <v>0</v>
      </c>
      <c r="N65" s="14">
        <f t="shared" si="86"/>
        <v>31918975</v>
      </c>
      <c r="O65" s="14">
        <f t="shared" si="86"/>
        <v>12398030</v>
      </c>
      <c r="P65" s="54">
        <f t="shared" si="82"/>
        <v>67.0375630542446</v>
      </c>
      <c r="Q65" s="14">
        <f t="shared" ref="Q65:S65" si="87">+Q66+Q89+Q174</f>
        <v>1664797</v>
      </c>
      <c r="R65" s="14">
        <f t="shared" si="87"/>
        <v>21612276</v>
      </c>
      <c r="S65" s="14">
        <f t="shared" si="87"/>
        <v>10306699</v>
      </c>
      <c r="T65" s="54">
        <f t="shared" si="84"/>
        <v>45.391003786798834</v>
      </c>
      <c r="U65" s="14">
        <f t="shared" ref="U65:W65" si="88">+U66+U89+U174</f>
        <v>1664797</v>
      </c>
      <c r="V65" s="14">
        <f t="shared" si="88"/>
        <v>21612276</v>
      </c>
      <c r="W65" s="36">
        <f t="shared" si="88"/>
        <v>0</v>
      </c>
      <c r="X65" s="30"/>
      <c r="Y65" s="30"/>
      <c r="Z65" s="30"/>
      <c r="AA65" s="30"/>
      <c r="AB65" s="30"/>
    </row>
    <row r="66" spans="1:28" ht="45" x14ac:dyDescent="0.25">
      <c r="A66" s="19"/>
      <c r="B66" s="43" t="s">
        <v>133</v>
      </c>
      <c r="C66" s="15" t="s">
        <v>134</v>
      </c>
      <c r="D66" s="20">
        <f t="shared" ref="D66:O66" si="89">+D67+D74+D86</f>
        <v>11165000</v>
      </c>
      <c r="E66" s="20">
        <f t="shared" si="89"/>
        <v>-95406</v>
      </c>
      <c r="F66" s="20">
        <f t="shared" si="89"/>
        <v>-822649</v>
      </c>
      <c r="G66" s="20">
        <f t="shared" si="89"/>
        <v>10342351</v>
      </c>
      <c r="H66" s="20">
        <f t="shared" si="89"/>
        <v>0</v>
      </c>
      <c r="I66" s="20">
        <f t="shared" si="89"/>
        <v>10342351</v>
      </c>
      <c r="J66" s="20">
        <f t="shared" si="89"/>
        <v>0</v>
      </c>
      <c r="K66" s="20">
        <f t="shared" si="89"/>
        <v>9012351</v>
      </c>
      <c r="L66" s="20">
        <f t="shared" si="89"/>
        <v>1330000</v>
      </c>
      <c r="M66" s="20">
        <f t="shared" si="89"/>
        <v>0</v>
      </c>
      <c r="N66" s="20">
        <f t="shared" si="89"/>
        <v>9012351</v>
      </c>
      <c r="O66" s="20">
        <f t="shared" si="89"/>
        <v>0</v>
      </c>
      <c r="P66" s="54">
        <f t="shared" si="82"/>
        <v>87.140254667434903</v>
      </c>
      <c r="Q66" s="20">
        <f t="shared" ref="Q66:S66" si="90">+Q67+Q74+Q86</f>
        <v>429346</v>
      </c>
      <c r="R66" s="20">
        <f t="shared" si="90"/>
        <v>3473839</v>
      </c>
      <c r="S66" s="20">
        <f t="shared" si="90"/>
        <v>5538512</v>
      </c>
      <c r="T66" s="54">
        <f t="shared" si="84"/>
        <v>33.58848486190422</v>
      </c>
      <c r="U66" s="20">
        <f t="shared" ref="U66:W66" si="91">+U67+U74+U86</f>
        <v>429346</v>
      </c>
      <c r="V66" s="20">
        <f t="shared" si="91"/>
        <v>3473839</v>
      </c>
      <c r="W66" s="41">
        <f t="shared" si="91"/>
        <v>0</v>
      </c>
      <c r="X66" s="30"/>
      <c r="Y66" s="30"/>
      <c r="Z66" s="30"/>
      <c r="AA66" s="30"/>
      <c r="AB66" s="30"/>
    </row>
    <row r="67" spans="1:28" ht="45" x14ac:dyDescent="0.25">
      <c r="A67" s="19"/>
      <c r="B67" s="44" t="s">
        <v>135</v>
      </c>
      <c r="C67" s="15" t="s">
        <v>136</v>
      </c>
      <c r="D67" s="20">
        <f t="shared" ref="D67:O67" si="92">+D68+D69+D70+D71+D72+D73</f>
        <v>9107000</v>
      </c>
      <c r="E67" s="20">
        <f t="shared" si="92"/>
        <v>0</v>
      </c>
      <c r="F67" s="20">
        <f t="shared" si="92"/>
        <v>-727243</v>
      </c>
      <c r="G67" s="20">
        <f t="shared" si="92"/>
        <v>8379757</v>
      </c>
      <c r="H67" s="20">
        <f t="shared" si="92"/>
        <v>0</v>
      </c>
      <c r="I67" s="20">
        <f t="shared" si="92"/>
        <v>8379757</v>
      </c>
      <c r="J67" s="20">
        <f t="shared" si="92"/>
        <v>0</v>
      </c>
      <c r="K67" s="20">
        <f t="shared" si="92"/>
        <v>7049757</v>
      </c>
      <c r="L67" s="20">
        <f t="shared" si="92"/>
        <v>1330000</v>
      </c>
      <c r="M67" s="20">
        <f t="shared" si="92"/>
        <v>0</v>
      </c>
      <c r="N67" s="20">
        <f t="shared" si="92"/>
        <v>7049757</v>
      </c>
      <c r="O67" s="20">
        <f t="shared" si="92"/>
        <v>0</v>
      </c>
      <c r="P67" s="54">
        <f t="shared" si="82"/>
        <v>84.128418043625857</v>
      </c>
      <c r="Q67" s="20">
        <f t="shared" ref="Q67:S67" si="93">+Q68+Q69+Q70+Q71+Q72+Q73</f>
        <v>429346</v>
      </c>
      <c r="R67" s="20">
        <f t="shared" si="93"/>
        <v>2822797</v>
      </c>
      <c r="S67" s="20">
        <f t="shared" si="93"/>
        <v>4226960</v>
      </c>
      <c r="T67" s="54">
        <f t="shared" si="84"/>
        <v>33.685905211809839</v>
      </c>
      <c r="U67" s="20">
        <f t="shared" ref="U67:W67" si="94">+U68+U69+U70+U71+U72+U73</f>
        <v>429346</v>
      </c>
      <c r="V67" s="20">
        <f t="shared" si="94"/>
        <v>2822797</v>
      </c>
      <c r="W67" s="41">
        <f t="shared" si="94"/>
        <v>0</v>
      </c>
      <c r="X67" s="30"/>
      <c r="Y67" s="30"/>
      <c r="Z67" s="30"/>
      <c r="AA67" s="30"/>
      <c r="AB67" s="30"/>
    </row>
    <row r="68" spans="1:28" ht="30" x14ac:dyDescent="0.25">
      <c r="A68" s="21"/>
      <c r="B68" s="45" t="s">
        <v>137</v>
      </c>
      <c r="C68" s="16" t="s">
        <v>138</v>
      </c>
      <c r="D68" s="18">
        <v>862000</v>
      </c>
      <c r="E68" s="18">
        <v>0</v>
      </c>
      <c r="F68" s="18">
        <v>-562085</v>
      </c>
      <c r="G68" s="18">
        <v>299915</v>
      </c>
      <c r="H68" s="18">
        <v>0</v>
      </c>
      <c r="I68" s="18">
        <v>299915</v>
      </c>
      <c r="J68" s="18">
        <v>0</v>
      </c>
      <c r="K68" s="18">
        <v>299915</v>
      </c>
      <c r="L68" s="18">
        <v>0</v>
      </c>
      <c r="M68" s="18">
        <v>0</v>
      </c>
      <c r="N68" s="18">
        <v>299915</v>
      </c>
      <c r="O68" s="18">
        <v>0</v>
      </c>
      <c r="P68" s="55">
        <v>100</v>
      </c>
      <c r="Q68" s="18">
        <v>7936</v>
      </c>
      <c r="R68" s="18">
        <v>276269</v>
      </c>
      <c r="S68" s="18">
        <v>23646</v>
      </c>
      <c r="T68" s="55">
        <v>92.115799999999993</v>
      </c>
      <c r="U68" s="18">
        <v>7936</v>
      </c>
      <c r="V68" s="18">
        <v>276269</v>
      </c>
      <c r="W68" s="40">
        <v>0</v>
      </c>
      <c r="X68" s="2"/>
      <c r="Y68" s="2"/>
      <c r="Z68" s="2"/>
      <c r="AA68" s="2"/>
      <c r="AB68" s="2"/>
    </row>
    <row r="69" spans="1:28" x14ac:dyDescent="0.25">
      <c r="A69" s="21"/>
      <c r="B69" s="45" t="s">
        <v>139</v>
      </c>
      <c r="C69" s="16" t="s">
        <v>140</v>
      </c>
      <c r="D69" s="18">
        <v>1120000</v>
      </c>
      <c r="E69" s="18">
        <v>0</v>
      </c>
      <c r="F69" s="18">
        <v>0</v>
      </c>
      <c r="G69" s="18">
        <v>1120000</v>
      </c>
      <c r="H69" s="18">
        <v>0</v>
      </c>
      <c r="I69" s="18">
        <v>1120000</v>
      </c>
      <c r="J69" s="18">
        <v>0</v>
      </c>
      <c r="K69" s="18">
        <v>940000</v>
      </c>
      <c r="L69" s="18">
        <v>180000</v>
      </c>
      <c r="M69" s="18">
        <v>0</v>
      </c>
      <c r="N69" s="18">
        <v>940000</v>
      </c>
      <c r="O69" s="18">
        <v>0</v>
      </c>
      <c r="P69" s="55">
        <v>83.928600000000003</v>
      </c>
      <c r="Q69" s="18">
        <v>142148</v>
      </c>
      <c r="R69" s="18">
        <v>368947</v>
      </c>
      <c r="S69" s="18">
        <v>571053</v>
      </c>
      <c r="T69" s="55">
        <v>32.941699999999997</v>
      </c>
      <c r="U69" s="18">
        <v>142148</v>
      </c>
      <c r="V69" s="18">
        <v>368947</v>
      </c>
      <c r="W69" s="40">
        <v>0</v>
      </c>
      <c r="X69" s="2"/>
      <c r="Y69" s="2"/>
      <c r="Z69" s="2"/>
      <c r="AA69" s="2"/>
      <c r="AB69" s="2"/>
    </row>
    <row r="70" spans="1:28" ht="30" x14ac:dyDescent="0.25">
      <c r="A70" s="21"/>
      <c r="B70" s="45" t="s">
        <v>141</v>
      </c>
      <c r="C70" s="16" t="s">
        <v>142</v>
      </c>
      <c r="D70" s="18">
        <v>855000</v>
      </c>
      <c r="E70" s="18">
        <v>0</v>
      </c>
      <c r="F70" s="18">
        <v>0</v>
      </c>
      <c r="G70" s="18">
        <v>855000</v>
      </c>
      <c r="H70" s="18">
        <v>0</v>
      </c>
      <c r="I70" s="18">
        <v>855000</v>
      </c>
      <c r="J70" s="18">
        <v>0</v>
      </c>
      <c r="K70" s="18">
        <v>715000</v>
      </c>
      <c r="L70" s="18">
        <v>140000</v>
      </c>
      <c r="M70" s="18">
        <v>0</v>
      </c>
      <c r="N70" s="18">
        <v>715000</v>
      </c>
      <c r="O70" s="18">
        <v>0</v>
      </c>
      <c r="P70" s="55">
        <v>83.625699999999995</v>
      </c>
      <c r="Q70" s="18">
        <v>55750</v>
      </c>
      <c r="R70" s="18">
        <v>281652</v>
      </c>
      <c r="S70" s="18">
        <v>433348</v>
      </c>
      <c r="T70" s="55">
        <v>32.941800000000001</v>
      </c>
      <c r="U70" s="18">
        <v>55750</v>
      </c>
      <c r="V70" s="18">
        <v>281652</v>
      </c>
      <c r="W70" s="40">
        <v>0</v>
      </c>
      <c r="X70" s="2"/>
      <c r="Y70" s="2"/>
      <c r="Z70" s="2"/>
      <c r="AA70" s="2"/>
      <c r="AB70" s="2"/>
    </row>
    <row r="71" spans="1:28" ht="15.75" customHeight="1" x14ac:dyDescent="0.25">
      <c r="A71" s="21"/>
      <c r="B71" s="45" t="s">
        <v>143</v>
      </c>
      <c r="C71" s="16" t="s">
        <v>144</v>
      </c>
      <c r="D71" s="18">
        <v>2622000</v>
      </c>
      <c r="E71" s="18">
        <v>0</v>
      </c>
      <c r="F71" s="18">
        <v>-165158</v>
      </c>
      <c r="G71" s="18">
        <v>2456842</v>
      </c>
      <c r="H71" s="18">
        <v>0</v>
      </c>
      <c r="I71" s="18">
        <v>2456842</v>
      </c>
      <c r="J71" s="18">
        <v>0</v>
      </c>
      <c r="K71" s="18">
        <v>2036842</v>
      </c>
      <c r="L71" s="18">
        <v>420000</v>
      </c>
      <c r="M71" s="18">
        <v>0</v>
      </c>
      <c r="N71" s="18">
        <v>2036842</v>
      </c>
      <c r="O71" s="18">
        <v>0</v>
      </c>
      <c r="P71" s="55">
        <v>82.904899999999998</v>
      </c>
      <c r="Q71" s="18">
        <v>23111</v>
      </c>
      <c r="R71" s="18">
        <v>786188</v>
      </c>
      <c r="S71" s="18">
        <v>1250654</v>
      </c>
      <c r="T71" s="55">
        <v>31.9999</v>
      </c>
      <c r="U71" s="18">
        <v>23111</v>
      </c>
      <c r="V71" s="18">
        <v>786188</v>
      </c>
      <c r="W71" s="40">
        <v>0</v>
      </c>
      <c r="X71" s="2"/>
      <c r="Y71" s="2"/>
      <c r="Z71" s="2"/>
      <c r="AA71" s="2"/>
      <c r="AB71" s="2"/>
    </row>
    <row r="72" spans="1:28" ht="15.75" customHeight="1" x14ac:dyDescent="0.25">
      <c r="A72" s="21"/>
      <c r="B72" s="45" t="s">
        <v>145</v>
      </c>
      <c r="C72" s="16" t="s">
        <v>146</v>
      </c>
      <c r="D72" s="18">
        <v>2052000</v>
      </c>
      <c r="E72" s="18">
        <v>0</v>
      </c>
      <c r="F72" s="18">
        <v>0</v>
      </c>
      <c r="G72" s="18">
        <v>2052000</v>
      </c>
      <c r="H72" s="18">
        <v>0</v>
      </c>
      <c r="I72" s="18">
        <v>2052000</v>
      </c>
      <c r="J72" s="18">
        <v>0</v>
      </c>
      <c r="K72" s="18">
        <v>1722000</v>
      </c>
      <c r="L72" s="18">
        <v>330000</v>
      </c>
      <c r="M72" s="18">
        <v>0</v>
      </c>
      <c r="N72" s="18">
        <v>1722000</v>
      </c>
      <c r="O72" s="18">
        <v>0</v>
      </c>
      <c r="P72" s="55">
        <v>83.918099999999995</v>
      </c>
      <c r="Q72" s="18">
        <v>37989</v>
      </c>
      <c r="R72" s="18">
        <v>636591</v>
      </c>
      <c r="S72" s="18">
        <v>1085409</v>
      </c>
      <c r="T72" s="55">
        <v>31.023</v>
      </c>
      <c r="U72" s="18">
        <v>37989</v>
      </c>
      <c r="V72" s="18">
        <v>636591</v>
      </c>
      <c r="W72" s="40">
        <v>0</v>
      </c>
      <c r="X72" s="2"/>
      <c r="Y72" s="2"/>
      <c r="Z72" s="2"/>
      <c r="AA72" s="2"/>
      <c r="AB72" s="2"/>
    </row>
    <row r="73" spans="1:28" ht="30" x14ac:dyDescent="0.25">
      <c r="A73" s="21"/>
      <c r="B73" s="45" t="s">
        <v>147</v>
      </c>
      <c r="C73" s="16" t="s">
        <v>148</v>
      </c>
      <c r="D73" s="18">
        <v>1596000</v>
      </c>
      <c r="E73" s="18">
        <v>0</v>
      </c>
      <c r="F73" s="18">
        <v>0</v>
      </c>
      <c r="G73" s="18">
        <v>1596000</v>
      </c>
      <c r="H73" s="18">
        <v>0</v>
      </c>
      <c r="I73" s="18">
        <v>1596000</v>
      </c>
      <c r="J73" s="18">
        <v>0</v>
      </c>
      <c r="K73" s="18">
        <v>1336000</v>
      </c>
      <c r="L73" s="18">
        <v>260000</v>
      </c>
      <c r="M73" s="18">
        <v>0</v>
      </c>
      <c r="N73" s="18">
        <v>1336000</v>
      </c>
      <c r="O73" s="18">
        <v>0</v>
      </c>
      <c r="P73" s="55">
        <v>83.709299999999999</v>
      </c>
      <c r="Q73" s="18">
        <v>162412</v>
      </c>
      <c r="R73" s="18">
        <v>473150</v>
      </c>
      <c r="S73" s="18">
        <v>862850</v>
      </c>
      <c r="T73" s="55">
        <v>29.646000000000001</v>
      </c>
      <c r="U73" s="18">
        <v>162412</v>
      </c>
      <c r="V73" s="18">
        <v>473150</v>
      </c>
      <c r="W73" s="40">
        <v>0</v>
      </c>
      <c r="X73" s="2"/>
      <c r="Y73" s="2"/>
      <c r="Z73" s="2"/>
      <c r="AA73" s="2"/>
      <c r="AB73" s="2"/>
    </row>
    <row r="74" spans="1:28" ht="30" x14ac:dyDescent="0.25">
      <c r="A74" s="19"/>
      <c r="B74" s="44" t="s">
        <v>149</v>
      </c>
      <c r="C74" s="15" t="s">
        <v>150</v>
      </c>
      <c r="D74" s="20">
        <f t="shared" ref="D74:O74" si="95">+D75+D76+D77+D78+D79+D80+D81+D82+D83+D84+D85</f>
        <v>1469000</v>
      </c>
      <c r="E74" s="20">
        <f t="shared" si="95"/>
        <v>-21292</v>
      </c>
      <c r="F74" s="20">
        <f t="shared" si="95"/>
        <v>-21292</v>
      </c>
      <c r="G74" s="20">
        <f t="shared" si="95"/>
        <v>1447708</v>
      </c>
      <c r="H74" s="20">
        <f t="shared" si="95"/>
        <v>0</v>
      </c>
      <c r="I74" s="20">
        <f t="shared" si="95"/>
        <v>1447708</v>
      </c>
      <c r="J74" s="20">
        <f t="shared" si="95"/>
        <v>0</v>
      </c>
      <c r="K74" s="20">
        <f t="shared" si="95"/>
        <v>1447708</v>
      </c>
      <c r="L74" s="20">
        <f t="shared" si="95"/>
        <v>0</v>
      </c>
      <c r="M74" s="20">
        <f t="shared" si="95"/>
        <v>0</v>
      </c>
      <c r="N74" s="20">
        <f t="shared" si="95"/>
        <v>1447708</v>
      </c>
      <c r="O74" s="20">
        <f t="shared" si="95"/>
        <v>0</v>
      </c>
      <c r="P74" s="54">
        <f>N74/I74*100</f>
        <v>100</v>
      </c>
      <c r="Q74" s="20">
        <f t="shared" ref="Q74:S74" si="96">+Q75+Q76+Q77+Q78+Q79+Q80+Q81+Q82+Q83+Q84+Q85</f>
        <v>0</v>
      </c>
      <c r="R74" s="20">
        <f t="shared" si="96"/>
        <v>479355</v>
      </c>
      <c r="S74" s="20">
        <f t="shared" si="96"/>
        <v>968353</v>
      </c>
      <c r="T74" s="54">
        <f>(R74/I74)*100</f>
        <v>33.111304213280576</v>
      </c>
      <c r="U74" s="20">
        <f t="shared" ref="U74:W74" si="97">+U75+U76+U77+U78+U79+U80+U81+U82+U83+U84+U85</f>
        <v>0</v>
      </c>
      <c r="V74" s="20">
        <f t="shared" si="97"/>
        <v>479355</v>
      </c>
      <c r="W74" s="41">
        <f t="shared" si="97"/>
        <v>0</v>
      </c>
      <c r="X74" s="30"/>
      <c r="Y74" s="30"/>
      <c r="Z74" s="30"/>
      <c r="AA74" s="30"/>
      <c r="AB74" s="30"/>
    </row>
    <row r="75" spans="1:28" ht="15.75" customHeight="1" x14ac:dyDescent="0.25">
      <c r="A75" s="21"/>
      <c r="B75" s="45" t="s">
        <v>151</v>
      </c>
      <c r="C75" s="16" t="s">
        <v>152</v>
      </c>
      <c r="D75" s="18">
        <v>428000</v>
      </c>
      <c r="E75" s="18">
        <v>0</v>
      </c>
      <c r="F75" s="18">
        <v>176</v>
      </c>
      <c r="G75" s="18">
        <v>428176</v>
      </c>
      <c r="H75" s="18">
        <v>0</v>
      </c>
      <c r="I75" s="18">
        <v>428176</v>
      </c>
      <c r="J75" s="18">
        <v>0</v>
      </c>
      <c r="K75" s="18">
        <v>428176</v>
      </c>
      <c r="L75" s="18">
        <v>0</v>
      </c>
      <c r="M75" s="18">
        <v>0</v>
      </c>
      <c r="N75" s="18">
        <v>428176</v>
      </c>
      <c r="O75" s="18">
        <v>0</v>
      </c>
      <c r="P75" s="55">
        <v>100</v>
      </c>
      <c r="Q75" s="18">
        <v>0</v>
      </c>
      <c r="R75" s="18">
        <v>214088</v>
      </c>
      <c r="S75" s="18">
        <v>214088</v>
      </c>
      <c r="T75" s="55">
        <v>50</v>
      </c>
      <c r="U75" s="18">
        <v>0</v>
      </c>
      <c r="V75" s="18">
        <v>214088</v>
      </c>
      <c r="W75" s="40">
        <v>0</v>
      </c>
      <c r="X75" s="2"/>
      <c r="Y75" s="2"/>
      <c r="Z75" s="2"/>
      <c r="AA75" s="2"/>
      <c r="AB75" s="2"/>
    </row>
    <row r="76" spans="1:28" ht="30" x14ac:dyDescent="0.25">
      <c r="A76" s="21"/>
      <c r="B76" s="45" t="s">
        <v>153</v>
      </c>
      <c r="C76" s="16" t="s">
        <v>154</v>
      </c>
      <c r="D76" s="18">
        <v>162000</v>
      </c>
      <c r="E76" s="18">
        <v>-378</v>
      </c>
      <c r="F76" s="18">
        <v>-378</v>
      </c>
      <c r="G76" s="18">
        <v>161622</v>
      </c>
      <c r="H76" s="18">
        <v>0</v>
      </c>
      <c r="I76" s="18">
        <v>161622</v>
      </c>
      <c r="J76" s="18">
        <v>0</v>
      </c>
      <c r="K76" s="18">
        <v>161622</v>
      </c>
      <c r="L76" s="18">
        <v>0</v>
      </c>
      <c r="M76" s="18">
        <v>0</v>
      </c>
      <c r="N76" s="18">
        <v>161622</v>
      </c>
      <c r="O76" s="18">
        <v>0</v>
      </c>
      <c r="P76" s="55">
        <v>100</v>
      </c>
      <c r="Q76" s="18">
        <v>0</v>
      </c>
      <c r="R76" s="18">
        <v>0</v>
      </c>
      <c r="S76" s="18">
        <v>161622</v>
      </c>
      <c r="T76" s="55">
        <v>0</v>
      </c>
      <c r="U76" s="18">
        <v>0</v>
      </c>
      <c r="V76" s="18">
        <v>0</v>
      </c>
      <c r="W76" s="40">
        <v>0</v>
      </c>
      <c r="X76" s="2"/>
      <c r="Y76" s="2"/>
      <c r="Z76" s="2"/>
      <c r="AA76" s="2"/>
      <c r="AB76" s="2"/>
    </row>
    <row r="77" spans="1:28" ht="30" x14ac:dyDescent="0.25">
      <c r="A77" s="21"/>
      <c r="B77" s="45" t="s">
        <v>155</v>
      </c>
      <c r="C77" s="16" t="s">
        <v>156</v>
      </c>
      <c r="D77" s="18">
        <v>62000</v>
      </c>
      <c r="E77" s="18">
        <v>-27</v>
      </c>
      <c r="F77" s="18">
        <v>-27</v>
      </c>
      <c r="G77" s="18">
        <v>61973</v>
      </c>
      <c r="H77" s="18">
        <v>0</v>
      </c>
      <c r="I77" s="18">
        <v>61973</v>
      </c>
      <c r="J77" s="18">
        <v>0</v>
      </c>
      <c r="K77" s="18">
        <v>61973</v>
      </c>
      <c r="L77" s="18">
        <v>0</v>
      </c>
      <c r="M77" s="18">
        <v>0</v>
      </c>
      <c r="N77" s="18">
        <v>61973</v>
      </c>
      <c r="O77" s="18">
        <v>0</v>
      </c>
      <c r="P77" s="55">
        <v>100</v>
      </c>
      <c r="Q77" s="18">
        <v>0</v>
      </c>
      <c r="R77" s="18">
        <v>0</v>
      </c>
      <c r="S77" s="18">
        <v>61973</v>
      </c>
      <c r="T77" s="55">
        <v>0</v>
      </c>
      <c r="U77" s="18">
        <v>0</v>
      </c>
      <c r="V77" s="18">
        <v>0</v>
      </c>
      <c r="W77" s="40">
        <v>0</v>
      </c>
      <c r="X77" s="2"/>
      <c r="Y77" s="2"/>
      <c r="Z77" s="2"/>
      <c r="AA77" s="2"/>
      <c r="AB77" s="2"/>
    </row>
    <row r="78" spans="1:28" ht="30" x14ac:dyDescent="0.25">
      <c r="A78" s="21"/>
      <c r="B78" s="45" t="s">
        <v>157</v>
      </c>
      <c r="C78" s="16" t="s">
        <v>158</v>
      </c>
      <c r="D78" s="18">
        <v>113000</v>
      </c>
      <c r="E78" s="18">
        <v>-324</v>
      </c>
      <c r="F78" s="18">
        <v>-324</v>
      </c>
      <c r="G78" s="18">
        <v>112676</v>
      </c>
      <c r="H78" s="18">
        <v>0</v>
      </c>
      <c r="I78" s="18">
        <v>112676</v>
      </c>
      <c r="J78" s="18">
        <v>0</v>
      </c>
      <c r="K78" s="18">
        <v>112676</v>
      </c>
      <c r="L78" s="18">
        <v>0</v>
      </c>
      <c r="M78" s="18">
        <v>0</v>
      </c>
      <c r="N78" s="18">
        <v>112676</v>
      </c>
      <c r="O78" s="18">
        <v>0</v>
      </c>
      <c r="P78" s="55">
        <v>100</v>
      </c>
      <c r="Q78" s="18">
        <v>0</v>
      </c>
      <c r="R78" s="18">
        <v>0</v>
      </c>
      <c r="S78" s="18">
        <v>112676</v>
      </c>
      <c r="T78" s="55">
        <v>0</v>
      </c>
      <c r="U78" s="18">
        <v>0</v>
      </c>
      <c r="V78" s="18">
        <v>0</v>
      </c>
      <c r="W78" s="40">
        <v>0</v>
      </c>
      <c r="X78" s="2"/>
      <c r="Y78" s="2"/>
      <c r="Z78" s="2"/>
      <c r="AA78" s="2"/>
      <c r="AB78" s="2"/>
    </row>
    <row r="79" spans="1:28" ht="30" x14ac:dyDescent="0.25">
      <c r="A79" s="21"/>
      <c r="B79" s="45" t="s">
        <v>159</v>
      </c>
      <c r="C79" s="16" t="s">
        <v>160</v>
      </c>
      <c r="D79" s="18">
        <v>60000</v>
      </c>
      <c r="E79" s="18">
        <v>-139</v>
      </c>
      <c r="F79" s="18">
        <v>-139</v>
      </c>
      <c r="G79" s="18">
        <v>59861</v>
      </c>
      <c r="H79" s="18">
        <v>0</v>
      </c>
      <c r="I79" s="18">
        <v>59861</v>
      </c>
      <c r="J79" s="18">
        <v>0</v>
      </c>
      <c r="K79" s="18">
        <v>59861</v>
      </c>
      <c r="L79" s="18">
        <v>0</v>
      </c>
      <c r="M79" s="18">
        <v>0</v>
      </c>
      <c r="N79" s="18">
        <v>59861</v>
      </c>
      <c r="O79" s="18">
        <v>0</v>
      </c>
      <c r="P79" s="55">
        <v>100</v>
      </c>
      <c r="Q79" s="18">
        <v>0</v>
      </c>
      <c r="R79" s="18">
        <v>56339</v>
      </c>
      <c r="S79" s="18">
        <v>3522</v>
      </c>
      <c r="T79" s="55">
        <v>94.116399999999999</v>
      </c>
      <c r="U79" s="18">
        <v>0</v>
      </c>
      <c r="V79" s="18">
        <v>56339</v>
      </c>
      <c r="W79" s="40">
        <v>0</v>
      </c>
      <c r="X79" s="2"/>
      <c r="Y79" s="2"/>
      <c r="Z79" s="2"/>
      <c r="AA79" s="2"/>
      <c r="AB79" s="2"/>
    </row>
    <row r="80" spans="1:28" x14ac:dyDescent="0.25">
      <c r="A80" s="21"/>
      <c r="B80" s="45" t="s">
        <v>161</v>
      </c>
      <c r="C80" s="16" t="s">
        <v>162</v>
      </c>
      <c r="D80" s="18">
        <v>160000</v>
      </c>
      <c r="E80" s="18">
        <v>0</v>
      </c>
      <c r="F80" s="18">
        <v>215</v>
      </c>
      <c r="G80" s="18">
        <v>160215</v>
      </c>
      <c r="H80" s="18">
        <v>0</v>
      </c>
      <c r="I80" s="18">
        <v>160215</v>
      </c>
      <c r="J80" s="18">
        <v>0</v>
      </c>
      <c r="K80" s="18">
        <v>160215</v>
      </c>
      <c r="L80" s="18">
        <v>0</v>
      </c>
      <c r="M80" s="18">
        <v>0</v>
      </c>
      <c r="N80" s="18">
        <v>160215</v>
      </c>
      <c r="O80" s="18">
        <v>0</v>
      </c>
      <c r="P80" s="55">
        <v>100</v>
      </c>
      <c r="Q80" s="18">
        <v>0</v>
      </c>
      <c r="R80" s="18">
        <v>142730</v>
      </c>
      <c r="S80" s="18">
        <v>17485</v>
      </c>
      <c r="T80" s="55">
        <v>89.086500000000001</v>
      </c>
      <c r="U80" s="18">
        <v>0</v>
      </c>
      <c r="V80" s="18">
        <v>142730</v>
      </c>
      <c r="W80" s="40">
        <v>0</v>
      </c>
      <c r="X80" s="2"/>
      <c r="Y80" s="2"/>
      <c r="Z80" s="2"/>
      <c r="AA80" s="2"/>
      <c r="AB80" s="2"/>
    </row>
    <row r="81" spans="1:28" ht="30" x14ac:dyDescent="0.25">
      <c r="A81" s="21"/>
      <c r="B81" s="45" t="s">
        <v>163</v>
      </c>
      <c r="C81" s="16" t="s">
        <v>164</v>
      </c>
      <c r="D81" s="18">
        <v>128000</v>
      </c>
      <c r="E81" s="18">
        <v>0</v>
      </c>
      <c r="F81" s="18">
        <v>280</v>
      </c>
      <c r="G81" s="18">
        <v>128280</v>
      </c>
      <c r="H81" s="18">
        <v>0</v>
      </c>
      <c r="I81" s="18">
        <v>128280</v>
      </c>
      <c r="J81" s="18">
        <v>0</v>
      </c>
      <c r="K81" s="18">
        <v>128280</v>
      </c>
      <c r="L81" s="18">
        <v>0</v>
      </c>
      <c r="M81" s="18">
        <v>0</v>
      </c>
      <c r="N81" s="18">
        <v>128280</v>
      </c>
      <c r="O81" s="18">
        <v>0</v>
      </c>
      <c r="P81" s="55">
        <v>100</v>
      </c>
      <c r="Q81" s="18">
        <v>0</v>
      </c>
      <c r="R81" s="18">
        <v>0</v>
      </c>
      <c r="S81" s="18">
        <v>128280</v>
      </c>
      <c r="T81" s="55">
        <v>0</v>
      </c>
      <c r="U81" s="18">
        <v>0</v>
      </c>
      <c r="V81" s="18">
        <v>0</v>
      </c>
      <c r="W81" s="40">
        <v>0</v>
      </c>
      <c r="X81" s="2"/>
      <c r="Y81" s="2"/>
      <c r="Z81" s="2"/>
      <c r="AA81" s="2"/>
      <c r="AB81" s="2"/>
    </row>
    <row r="82" spans="1:28" ht="30" x14ac:dyDescent="0.25">
      <c r="A82" s="21"/>
      <c r="B82" s="45" t="s">
        <v>165</v>
      </c>
      <c r="C82" s="16" t="s">
        <v>166</v>
      </c>
      <c r="D82" s="18">
        <v>157000</v>
      </c>
      <c r="E82" s="18">
        <v>0</v>
      </c>
      <c r="F82" s="18">
        <v>180</v>
      </c>
      <c r="G82" s="18">
        <v>157180</v>
      </c>
      <c r="H82" s="18">
        <v>0</v>
      </c>
      <c r="I82" s="18">
        <v>157180</v>
      </c>
      <c r="J82" s="18">
        <v>0</v>
      </c>
      <c r="K82" s="18">
        <v>157180</v>
      </c>
      <c r="L82" s="18">
        <v>0</v>
      </c>
      <c r="M82" s="18">
        <v>0</v>
      </c>
      <c r="N82" s="18">
        <v>157180</v>
      </c>
      <c r="O82" s="18">
        <v>0</v>
      </c>
      <c r="P82" s="55">
        <v>100</v>
      </c>
      <c r="Q82" s="18">
        <v>0</v>
      </c>
      <c r="R82" s="18">
        <v>0</v>
      </c>
      <c r="S82" s="18">
        <v>157180</v>
      </c>
      <c r="T82" s="55">
        <v>0</v>
      </c>
      <c r="U82" s="18">
        <v>0</v>
      </c>
      <c r="V82" s="18">
        <v>0</v>
      </c>
      <c r="W82" s="40">
        <v>0</v>
      </c>
      <c r="X82" s="2"/>
      <c r="Y82" s="2"/>
      <c r="Z82" s="2"/>
      <c r="AA82" s="2"/>
      <c r="AB82" s="2"/>
    </row>
    <row r="83" spans="1:28" ht="30" x14ac:dyDescent="0.25">
      <c r="A83" s="21"/>
      <c r="B83" s="45" t="s">
        <v>167</v>
      </c>
      <c r="C83" s="16" t="s">
        <v>168</v>
      </c>
      <c r="D83" s="18">
        <v>99000</v>
      </c>
      <c r="E83" s="18">
        <v>-406</v>
      </c>
      <c r="F83" s="18">
        <v>-406</v>
      </c>
      <c r="G83" s="18">
        <v>98594</v>
      </c>
      <c r="H83" s="18">
        <v>0</v>
      </c>
      <c r="I83" s="18">
        <v>98594</v>
      </c>
      <c r="J83" s="18">
        <v>0</v>
      </c>
      <c r="K83" s="18">
        <v>98594</v>
      </c>
      <c r="L83" s="18">
        <v>0</v>
      </c>
      <c r="M83" s="18">
        <v>0</v>
      </c>
      <c r="N83" s="18">
        <v>98594</v>
      </c>
      <c r="O83" s="18">
        <v>0</v>
      </c>
      <c r="P83" s="55">
        <v>100</v>
      </c>
      <c r="Q83" s="18">
        <v>0</v>
      </c>
      <c r="R83" s="18">
        <v>49296</v>
      </c>
      <c r="S83" s="18">
        <v>49298</v>
      </c>
      <c r="T83" s="55">
        <v>49.999000000000002</v>
      </c>
      <c r="U83" s="18">
        <v>0</v>
      </c>
      <c r="V83" s="18">
        <v>49296</v>
      </c>
      <c r="W83" s="40">
        <v>0</v>
      </c>
      <c r="X83" s="2"/>
      <c r="Y83" s="2"/>
      <c r="Z83" s="2"/>
      <c r="AA83" s="2"/>
      <c r="AB83" s="2"/>
    </row>
    <row r="84" spans="1:28" ht="15.75" customHeight="1" x14ac:dyDescent="0.25">
      <c r="A84" s="21"/>
      <c r="B84" s="45" t="s">
        <v>169</v>
      </c>
      <c r="C84" s="16" t="s">
        <v>170</v>
      </c>
      <c r="D84" s="18">
        <v>49000</v>
      </c>
      <c r="E84" s="18">
        <v>0</v>
      </c>
      <c r="F84" s="18">
        <v>198</v>
      </c>
      <c r="G84" s="18">
        <v>49198</v>
      </c>
      <c r="H84" s="18">
        <v>0</v>
      </c>
      <c r="I84" s="18">
        <v>49198</v>
      </c>
      <c r="J84" s="18">
        <v>0</v>
      </c>
      <c r="K84" s="18">
        <v>49198</v>
      </c>
      <c r="L84" s="18">
        <v>0</v>
      </c>
      <c r="M84" s="18">
        <v>0</v>
      </c>
      <c r="N84" s="18">
        <v>49198</v>
      </c>
      <c r="O84" s="18">
        <v>0</v>
      </c>
      <c r="P84" s="55">
        <v>100</v>
      </c>
      <c r="Q84" s="18">
        <v>0</v>
      </c>
      <c r="R84" s="18">
        <v>0</v>
      </c>
      <c r="S84" s="18">
        <v>49198</v>
      </c>
      <c r="T84" s="55">
        <v>0</v>
      </c>
      <c r="U84" s="18">
        <v>0</v>
      </c>
      <c r="V84" s="18">
        <v>0</v>
      </c>
      <c r="W84" s="40">
        <v>0</v>
      </c>
      <c r="X84" s="2"/>
      <c r="Y84" s="2"/>
      <c r="Z84" s="2"/>
      <c r="AA84" s="2"/>
      <c r="AB84" s="2"/>
    </row>
    <row r="85" spans="1:28" ht="15.75" customHeight="1" x14ac:dyDescent="0.25">
      <c r="A85" s="21"/>
      <c r="B85" s="45" t="s">
        <v>171</v>
      </c>
      <c r="C85" s="16" t="s">
        <v>172</v>
      </c>
      <c r="D85" s="18">
        <v>51000</v>
      </c>
      <c r="E85" s="18">
        <v>-20018</v>
      </c>
      <c r="F85" s="18">
        <v>-21067</v>
      </c>
      <c r="G85" s="18">
        <v>29933</v>
      </c>
      <c r="H85" s="18">
        <v>0</v>
      </c>
      <c r="I85" s="18">
        <v>29933</v>
      </c>
      <c r="J85" s="18">
        <v>0</v>
      </c>
      <c r="K85" s="18">
        <v>29933</v>
      </c>
      <c r="L85" s="18">
        <v>0</v>
      </c>
      <c r="M85" s="18">
        <v>0</v>
      </c>
      <c r="N85" s="18">
        <v>29933</v>
      </c>
      <c r="O85" s="18">
        <v>0</v>
      </c>
      <c r="P85" s="55">
        <v>100</v>
      </c>
      <c r="Q85" s="18">
        <v>0</v>
      </c>
      <c r="R85" s="18">
        <v>16902</v>
      </c>
      <c r="S85" s="18">
        <v>13031</v>
      </c>
      <c r="T85" s="55">
        <v>56.466099999999997</v>
      </c>
      <c r="U85" s="18">
        <v>0</v>
      </c>
      <c r="V85" s="18">
        <v>16902</v>
      </c>
      <c r="W85" s="40">
        <v>0</v>
      </c>
      <c r="X85" s="2"/>
      <c r="Y85" s="2"/>
      <c r="Z85" s="2"/>
      <c r="AA85" s="2"/>
      <c r="AB85" s="2"/>
    </row>
    <row r="86" spans="1:28" ht="15.75" customHeight="1" x14ac:dyDescent="0.25">
      <c r="A86" s="19"/>
      <c r="B86" s="44" t="s">
        <v>173</v>
      </c>
      <c r="C86" s="15" t="s">
        <v>174</v>
      </c>
      <c r="D86" s="20">
        <f t="shared" ref="D86:O86" si="98">+D87+D88</f>
        <v>589000</v>
      </c>
      <c r="E86" s="20">
        <f t="shared" si="98"/>
        <v>-74114</v>
      </c>
      <c r="F86" s="20">
        <f t="shared" si="98"/>
        <v>-74114</v>
      </c>
      <c r="G86" s="20">
        <f t="shared" si="98"/>
        <v>514886</v>
      </c>
      <c r="H86" s="20">
        <f t="shared" si="98"/>
        <v>0</v>
      </c>
      <c r="I86" s="20">
        <f t="shared" si="98"/>
        <v>514886</v>
      </c>
      <c r="J86" s="20">
        <f t="shared" si="98"/>
        <v>0</v>
      </c>
      <c r="K86" s="20">
        <f t="shared" si="98"/>
        <v>514886</v>
      </c>
      <c r="L86" s="20">
        <f t="shared" si="98"/>
        <v>0</v>
      </c>
      <c r="M86" s="20">
        <f t="shared" si="98"/>
        <v>0</v>
      </c>
      <c r="N86" s="20">
        <f t="shared" si="98"/>
        <v>514886</v>
      </c>
      <c r="O86" s="20">
        <f t="shared" si="98"/>
        <v>0</v>
      </c>
      <c r="P86" s="54">
        <f>N86/I86*100</f>
        <v>100</v>
      </c>
      <c r="Q86" s="20">
        <f t="shared" ref="Q86:S86" si="99">+Q87+Q88</f>
        <v>0</v>
      </c>
      <c r="R86" s="20">
        <f t="shared" si="99"/>
        <v>171687</v>
      </c>
      <c r="S86" s="20">
        <f t="shared" si="99"/>
        <v>343199</v>
      </c>
      <c r="T86" s="54">
        <f>(R86/I86)*100</f>
        <v>33.344662702035016</v>
      </c>
      <c r="U86" s="20">
        <f t="shared" ref="U86:W86" si="100">+U87+U88</f>
        <v>0</v>
      </c>
      <c r="V86" s="20">
        <f t="shared" si="100"/>
        <v>171687</v>
      </c>
      <c r="W86" s="41">
        <f t="shared" si="100"/>
        <v>0</v>
      </c>
      <c r="X86" s="30"/>
      <c r="Y86" s="30"/>
      <c r="Z86" s="30"/>
      <c r="AA86" s="30"/>
      <c r="AB86" s="30"/>
    </row>
    <row r="87" spans="1:28" ht="15.75" customHeight="1" x14ac:dyDescent="0.25">
      <c r="A87" s="21"/>
      <c r="B87" s="45" t="s">
        <v>175</v>
      </c>
      <c r="C87" s="16" t="s">
        <v>176</v>
      </c>
      <c r="D87" s="18">
        <v>296000</v>
      </c>
      <c r="E87" s="18">
        <v>-73854</v>
      </c>
      <c r="F87" s="18">
        <v>-73854</v>
      </c>
      <c r="G87" s="18">
        <v>222146</v>
      </c>
      <c r="H87" s="18">
        <v>0</v>
      </c>
      <c r="I87" s="18">
        <v>222146</v>
      </c>
      <c r="J87" s="18">
        <v>0</v>
      </c>
      <c r="K87" s="18">
        <v>222146</v>
      </c>
      <c r="L87" s="18">
        <v>0</v>
      </c>
      <c r="M87" s="18">
        <v>0</v>
      </c>
      <c r="N87" s="18">
        <v>222146</v>
      </c>
      <c r="O87" s="18">
        <v>0</v>
      </c>
      <c r="P87" s="55">
        <v>100</v>
      </c>
      <c r="Q87" s="18">
        <v>0</v>
      </c>
      <c r="R87" s="18">
        <v>74107</v>
      </c>
      <c r="S87" s="18">
        <v>148039</v>
      </c>
      <c r="T87" s="55">
        <v>33.3596</v>
      </c>
      <c r="U87" s="18">
        <v>0</v>
      </c>
      <c r="V87" s="18">
        <v>74107</v>
      </c>
      <c r="W87" s="40">
        <v>0</v>
      </c>
      <c r="X87" s="2"/>
      <c r="Y87" s="2"/>
      <c r="Z87" s="2"/>
      <c r="AA87" s="2"/>
      <c r="AB87" s="2"/>
    </row>
    <row r="88" spans="1:28" ht="15.75" customHeight="1" x14ac:dyDescent="0.25">
      <c r="A88" s="21"/>
      <c r="B88" s="45" t="s">
        <v>177</v>
      </c>
      <c r="C88" s="16" t="s">
        <v>178</v>
      </c>
      <c r="D88" s="18">
        <v>293000</v>
      </c>
      <c r="E88" s="18">
        <v>-260</v>
      </c>
      <c r="F88" s="18">
        <v>-260</v>
      </c>
      <c r="G88" s="18">
        <v>292740</v>
      </c>
      <c r="H88" s="18">
        <v>0</v>
      </c>
      <c r="I88" s="18">
        <v>292740</v>
      </c>
      <c r="J88" s="18">
        <v>0</v>
      </c>
      <c r="K88" s="18">
        <v>292740</v>
      </c>
      <c r="L88" s="18">
        <v>0</v>
      </c>
      <c r="M88" s="18">
        <v>0</v>
      </c>
      <c r="N88" s="18">
        <v>292740</v>
      </c>
      <c r="O88" s="18">
        <v>0</v>
      </c>
      <c r="P88" s="55">
        <v>100</v>
      </c>
      <c r="Q88" s="18">
        <v>0</v>
      </c>
      <c r="R88" s="18">
        <v>97580</v>
      </c>
      <c r="S88" s="18">
        <v>195160</v>
      </c>
      <c r="T88" s="55">
        <v>33.333300000000001</v>
      </c>
      <c r="U88" s="18">
        <v>0</v>
      </c>
      <c r="V88" s="18">
        <v>97580</v>
      </c>
      <c r="W88" s="40">
        <v>0</v>
      </c>
      <c r="X88" s="2"/>
      <c r="Y88" s="2"/>
      <c r="Z88" s="2"/>
      <c r="AA88" s="2"/>
      <c r="AB88" s="2"/>
    </row>
    <row r="89" spans="1:28" ht="45" x14ac:dyDescent="0.25">
      <c r="A89" s="19"/>
      <c r="B89" s="44" t="s">
        <v>179</v>
      </c>
      <c r="C89" s="15" t="s">
        <v>180</v>
      </c>
      <c r="D89" s="20">
        <f t="shared" ref="D89:O89" si="101">+D90+D92+D104+D108+D139+D152</f>
        <v>34459000</v>
      </c>
      <c r="E89" s="20">
        <f t="shared" si="101"/>
        <v>2555000</v>
      </c>
      <c r="F89" s="20">
        <f t="shared" si="101"/>
        <v>-6167241</v>
      </c>
      <c r="G89" s="20">
        <f t="shared" si="101"/>
        <v>28291759</v>
      </c>
      <c r="H89" s="20">
        <f t="shared" si="101"/>
        <v>0</v>
      </c>
      <c r="I89" s="20">
        <f t="shared" si="101"/>
        <v>28291759</v>
      </c>
      <c r="J89" s="20">
        <f t="shared" si="101"/>
        <v>7800000</v>
      </c>
      <c r="K89" s="20">
        <f t="shared" si="101"/>
        <v>26325197</v>
      </c>
      <c r="L89" s="20">
        <f t="shared" si="101"/>
        <v>1966562</v>
      </c>
      <c r="M89" s="20">
        <f t="shared" si="101"/>
        <v>0</v>
      </c>
      <c r="N89" s="20">
        <f t="shared" si="101"/>
        <v>18525197</v>
      </c>
      <c r="O89" s="20">
        <f t="shared" si="101"/>
        <v>7800000</v>
      </c>
      <c r="P89" s="54">
        <f t="shared" ref="P89:P90" si="102">N89/I89*100</f>
        <v>65.479127685203309</v>
      </c>
      <c r="Q89" s="20">
        <f t="shared" ref="Q89:S89" si="103">+Q90+Q92+Q104+Q108+Q139+Q152</f>
        <v>1235451</v>
      </c>
      <c r="R89" s="20">
        <f t="shared" si="103"/>
        <v>13757010</v>
      </c>
      <c r="S89" s="20">
        <f t="shared" si="103"/>
        <v>4768187</v>
      </c>
      <c r="T89" s="54">
        <f t="shared" ref="T89:T90" si="104">(R89/I89)*100</f>
        <v>48.625502571261123</v>
      </c>
      <c r="U89" s="20">
        <f t="shared" ref="U89:W89" si="105">+U90+U92+U104+U108+U139+U152</f>
        <v>1235451</v>
      </c>
      <c r="V89" s="20">
        <f t="shared" si="105"/>
        <v>13757010</v>
      </c>
      <c r="W89" s="41">
        <f t="shared" si="105"/>
        <v>0</v>
      </c>
      <c r="X89" s="30"/>
      <c r="Y89" s="30"/>
      <c r="Z89" s="30"/>
      <c r="AA89" s="30"/>
      <c r="AB89" s="30"/>
    </row>
    <row r="90" spans="1:28" ht="30" x14ac:dyDescent="0.25">
      <c r="A90" s="19"/>
      <c r="B90" s="44" t="s">
        <v>181</v>
      </c>
      <c r="C90" s="15" t="s">
        <v>182</v>
      </c>
      <c r="D90" s="20">
        <f t="shared" ref="D90:O90" si="106">+D91</f>
        <v>216000</v>
      </c>
      <c r="E90" s="20">
        <f t="shared" si="106"/>
        <v>0</v>
      </c>
      <c r="F90" s="20">
        <f t="shared" si="106"/>
        <v>0</v>
      </c>
      <c r="G90" s="20">
        <f t="shared" si="106"/>
        <v>216000</v>
      </c>
      <c r="H90" s="20">
        <f t="shared" si="106"/>
        <v>0</v>
      </c>
      <c r="I90" s="20">
        <f t="shared" si="106"/>
        <v>216000</v>
      </c>
      <c r="J90" s="20">
        <f t="shared" si="106"/>
        <v>0</v>
      </c>
      <c r="K90" s="20">
        <f t="shared" si="106"/>
        <v>216000</v>
      </c>
      <c r="L90" s="20">
        <f t="shared" si="106"/>
        <v>0</v>
      </c>
      <c r="M90" s="20">
        <f t="shared" si="106"/>
        <v>0</v>
      </c>
      <c r="N90" s="20">
        <f t="shared" si="106"/>
        <v>216000</v>
      </c>
      <c r="O90" s="20">
        <f t="shared" si="106"/>
        <v>0</v>
      </c>
      <c r="P90" s="54">
        <f t="shared" si="102"/>
        <v>100</v>
      </c>
      <c r="Q90" s="20">
        <f t="shared" ref="Q90:S90" si="107">+Q91</f>
        <v>0</v>
      </c>
      <c r="R90" s="20">
        <f t="shared" si="107"/>
        <v>216000</v>
      </c>
      <c r="S90" s="20">
        <f t="shared" si="107"/>
        <v>0</v>
      </c>
      <c r="T90" s="54">
        <f t="shared" si="104"/>
        <v>100</v>
      </c>
      <c r="U90" s="20">
        <f t="shared" ref="U90:W90" si="108">+U91</f>
        <v>0</v>
      </c>
      <c r="V90" s="20">
        <f t="shared" si="108"/>
        <v>216000</v>
      </c>
      <c r="W90" s="41">
        <f t="shared" si="108"/>
        <v>0</v>
      </c>
      <c r="X90" s="30"/>
      <c r="Y90" s="30"/>
      <c r="Z90" s="30"/>
      <c r="AA90" s="30"/>
      <c r="AB90" s="30"/>
    </row>
    <row r="91" spans="1:28" ht="15.75" customHeight="1" x14ac:dyDescent="0.25">
      <c r="A91" s="21"/>
      <c r="B91" s="45" t="s">
        <v>183</v>
      </c>
      <c r="C91" s="16" t="s">
        <v>184</v>
      </c>
      <c r="D91" s="18">
        <v>216000</v>
      </c>
      <c r="E91" s="18">
        <v>0</v>
      </c>
      <c r="F91" s="18">
        <v>0</v>
      </c>
      <c r="G91" s="18">
        <v>216000</v>
      </c>
      <c r="H91" s="18">
        <v>0</v>
      </c>
      <c r="I91" s="18">
        <v>216000</v>
      </c>
      <c r="J91" s="18">
        <v>0</v>
      </c>
      <c r="K91" s="18">
        <v>216000</v>
      </c>
      <c r="L91" s="18">
        <v>0</v>
      </c>
      <c r="M91" s="18">
        <v>0</v>
      </c>
      <c r="N91" s="18">
        <v>216000</v>
      </c>
      <c r="O91" s="18">
        <v>0</v>
      </c>
      <c r="P91" s="55">
        <v>100</v>
      </c>
      <c r="Q91" s="18">
        <v>0</v>
      </c>
      <c r="R91" s="18">
        <v>216000</v>
      </c>
      <c r="S91" s="18">
        <v>0</v>
      </c>
      <c r="T91" s="55">
        <v>100</v>
      </c>
      <c r="U91" s="18">
        <v>0</v>
      </c>
      <c r="V91" s="18">
        <v>216000</v>
      </c>
      <c r="W91" s="40">
        <v>0</v>
      </c>
      <c r="X91" s="2"/>
      <c r="Y91" s="2"/>
      <c r="Z91" s="2"/>
      <c r="AA91" s="2"/>
      <c r="AB91" s="2"/>
    </row>
    <row r="92" spans="1:28" ht="30" x14ac:dyDescent="0.25">
      <c r="A92" s="19"/>
      <c r="B92" s="44" t="s">
        <v>185</v>
      </c>
      <c r="C92" s="15" t="s">
        <v>186</v>
      </c>
      <c r="D92" s="20">
        <f t="shared" ref="D92:O92" si="109">+D93+D94+D95+D96+D97+D98+D99+D100+D101+D102+D103</f>
        <v>8026000</v>
      </c>
      <c r="E92" s="20">
        <f t="shared" si="109"/>
        <v>-1905000</v>
      </c>
      <c r="F92" s="20">
        <f t="shared" si="109"/>
        <v>-1521873</v>
      </c>
      <c r="G92" s="20">
        <f t="shared" si="109"/>
        <v>6504127</v>
      </c>
      <c r="H92" s="20">
        <f t="shared" si="109"/>
        <v>0</v>
      </c>
      <c r="I92" s="20">
        <f t="shared" si="109"/>
        <v>6504127</v>
      </c>
      <c r="J92" s="20">
        <f t="shared" si="109"/>
        <v>300000</v>
      </c>
      <c r="K92" s="20">
        <f t="shared" si="109"/>
        <v>5624127</v>
      </c>
      <c r="L92" s="20">
        <f t="shared" si="109"/>
        <v>880000</v>
      </c>
      <c r="M92" s="20">
        <f t="shared" si="109"/>
        <v>0</v>
      </c>
      <c r="N92" s="20">
        <f t="shared" si="109"/>
        <v>5324127</v>
      </c>
      <c r="O92" s="20">
        <f t="shared" si="109"/>
        <v>300000</v>
      </c>
      <c r="P92" s="54">
        <f>N92/I92*100</f>
        <v>81.857672828344221</v>
      </c>
      <c r="Q92" s="20">
        <f t="shared" ref="Q92:S92" si="110">+Q93+Q94+Q95+Q96+Q97+Q98+Q99+Q100+Q101+Q102+Q103</f>
        <v>745021</v>
      </c>
      <c r="R92" s="20">
        <f t="shared" si="110"/>
        <v>2445927</v>
      </c>
      <c r="S92" s="20">
        <f t="shared" si="110"/>
        <v>2878200</v>
      </c>
      <c r="T92" s="54">
        <f>(R92/I92)*100</f>
        <v>37.605769383039416</v>
      </c>
      <c r="U92" s="20">
        <f t="shared" ref="U92:W92" si="111">+U93+U94+U95+U96+U97+U98+U99+U100+U101+U102+U103</f>
        <v>745021</v>
      </c>
      <c r="V92" s="20">
        <f t="shared" si="111"/>
        <v>2445927</v>
      </c>
      <c r="W92" s="41">
        <f t="shared" si="111"/>
        <v>0</v>
      </c>
      <c r="X92" s="30"/>
      <c r="Y92" s="30"/>
      <c r="Z92" s="30"/>
      <c r="AA92" s="30"/>
      <c r="AB92" s="30"/>
    </row>
    <row r="93" spans="1:28" ht="15.75" customHeight="1" x14ac:dyDescent="0.25">
      <c r="A93" s="21"/>
      <c r="B93" s="45" t="s">
        <v>187</v>
      </c>
      <c r="C93" s="16" t="s">
        <v>188</v>
      </c>
      <c r="D93" s="18">
        <v>400000</v>
      </c>
      <c r="E93" s="18">
        <v>300000</v>
      </c>
      <c r="F93" s="18">
        <v>300000</v>
      </c>
      <c r="G93" s="18">
        <v>700000</v>
      </c>
      <c r="H93" s="18">
        <v>0</v>
      </c>
      <c r="I93" s="18">
        <v>700000</v>
      </c>
      <c r="J93" s="18">
        <v>300000</v>
      </c>
      <c r="K93" s="18">
        <v>700000</v>
      </c>
      <c r="L93" s="18">
        <v>0</v>
      </c>
      <c r="M93" s="18">
        <v>0</v>
      </c>
      <c r="N93" s="18">
        <v>400000</v>
      </c>
      <c r="O93" s="18">
        <v>300000</v>
      </c>
      <c r="P93" s="55">
        <v>57.142899999999997</v>
      </c>
      <c r="Q93" s="18">
        <v>0</v>
      </c>
      <c r="R93" s="18">
        <v>400000</v>
      </c>
      <c r="S93" s="18">
        <v>0</v>
      </c>
      <c r="T93" s="55">
        <v>57.142899999999997</v>
      </c>
      <c r="U93" s="18">
        <v>0</v>
      </c>
      <c r="V93" s="18">
        <v>400000</v>
      </c>
      <c r="W93" s="40">
        <v>0</v>
      </c>
      <c r="X93" s="2"/>
      <c r="Y93" s="2"/>
      <c r="Z93" s="2"/>
      <c r="AA93" s="2"/>
      <c r="AB93" s="2"/>
    </row>
    <row r="94" spans="1:28" ht="15.75" customHeight="1" x14ac:dyDescent="0.25">
      <c r="A94" s="21"/>
      <c r="B94" s="45" t="s">
        <v>189</v>
      </c>
      <c r="C94" s="16" t="s">
        <v>190</v>
      </c>
      <c r="D94" s="18">
        <v>600000</v>
      </c>
      <c r="E94" s="18">
        <v>-600000</v>
      </c>
      <c r="F94" s="18">
        <v>-600000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55">
        <v>0</v>
      </c>
      <c r="Q94" s="18">
        <v>0</v>
      </c>
      <c r="R94" s="18">
        <v>0</v>
      </c>
      <c r="S94" s="18">
        <v>0</v>
      </c>
      <c r="T94" s="55">
        <v>0</v>
      </c>
      <c r="U94" s="18">
        <v>0</v>
      </c>
      <c r="V94" s="18">
        <v>0</v>
      </c>
      <c r="W94" s="40">
        <v>0</v>
      </c>
      <c r="X94" s="2"/>
      <c r="Y94" s="2"/>
      <c r="Z94" s="2"/>
      <c r="AA94" s="2"/>
      <c r="AB94" s="2"/>
    </row>
    <row r="95" spans="1:28" ht="15.75" customHeight="1" x14ac:dyDescent="0.25">
      <c r="A95" s="21"/>
      <c r="B95" s="45" t="s">
        <v>191</v>
      </c>
      <c r="C95" s="16" t="s">
        <v>192</v>
      </c>
      <c r="D95" s="18">
        <v>960000</v>
      </c>
      <c r="E95" s="18">
        <v>-960000</v>
      </c>
      <c r="F95" s="18">
        <v>-960000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55">
        <v>0</v>
      </c>
      <c r="Q95" s="18">
        <v>0</v>
      </c>
      <c r="R95" s="18">
        <v>0</v>
      </c>
      <c r="S95" s="18">
        <v>0</v>
      </c>
      <c r="T95" s="55">
        <v>0</v>
      </c>
      <c r="U95" s="18">
        <v>0</v>
      </c>
      <c r="V95" s="18">
        <v>0</v>
      </c>
      <c r="W95" s="40">
        <v>0</v>
      </c>
      <c r="X95" s="2"/>
      <c r="Y95" s="2"/>
      <c r="Z95" s="2"/>
      <c r="AA95" s="2"/>
      <c r="AB95" s="2"/>
    </row>
    <row r="96" spans="1:28" ht="30" x14ac:dyDescent="0.25">
      <c r="A96" s="21"/>
      <c r="B96" s="45" t="s">
        <v>193</v>
      </c>
      <c r="C96" s="16" t="s">
        <v>194</v>
      </c>
      <c r="D96" s="18">
        <v>2160000</v>
      </c>
      <c r="E96" s="18">
        <v>0</v>
      </c>
      <c r="F96" s="18">
        <v>0</v>
      </c>
      <c r="G96" s="18">
        <v>2160000</v>
      </c>
      <c r="H96" s="18">
        <v>0</v>
      </c>
      <c r="I96" s="18">
        <v>2160000</v>
      </c>
      <c r="J96" s="18">
        <v>0</v>
      </c>
      <c r="K96" s="18">
        <v>1810000</v>
      </c>
      <c r="L96" s="18">
        <v>350000</v>
      </c>
      <c r="M96" s="18">
        <v>0</v>
      </c>
      <c r="N96" s="18">
        <v>1810000</v>
      </c>
      <c r="O96" s="18">
        <v>0</v>
      </c>
      <c r="P96" s="55">
        <v>83.796300000000002</v>
      </c>
      <c r="Q96" s="18">
        <v>300000</v>
      </c>
      <c r="R96" s="18">
        <v>782809</v>
      </c>
      <c r="S96" s="18">
        <v>1027191</v>
      </c>
      <c r="T96" s="55">
        <v>36.241199999999999</v>
      </c>
      <c r="U96" s="18">
        <v>300000</v>
      </c>
      <c r="V96" s="18">
        <v>782809</v>
      </c>
      <c r="W96" s="40">
        <v>0</v>
      </c>
      <c r="X96" s="2"/>
      <c r="Y96" s="2"/>
      <c r="Z96" s="2"/>
      <c r="AA96" s="2"/>
      <c r="AB96" s="2"/>
    </row>
    <row r="97" spans="1:28" ht="30" x14ac:dyDescent="0.25">
      <c r="A97" s="21"/>
      <c r="B97" s="45" t="s">
        <v>195</v>
      </c>
      <c r="C97" s="16" t="s">
        <v>196</v>
      </c>
      <c r="D97" s="18">
        <v>100000</v>
      </c>
      <c r="E97" s="18">
        <v>-100000</v>
      </c>
      <c r="F97" s="18">
        <v>-100000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55">
        <v>0</v>
      </c>
      <c r="Q97" s="18">
        <v>0</v>
      </c>
      <c r="R97" s="18">
        <v>0</v>
      </c>
      <c r="S97" s="18">
        <v>0</v>
      </c>
      <c r="T97" s="55">
        <v>0</v>
      </c>
      <c r="U97" s="18">
        <v>0</v>
      </c>
      <c r="V97" s="18">
        <v>0</v>
      </c>
      <c r="W97" s="40">
        <v>0</v>
      </c>
      <c r="X97" s="2"/>
      <c r="Y97" s="2"/>
      <c r="Z97" s="2"/>
      <c r="AA97" s="2"/>
      <c r="AB97" s="2"/>
    </row>
    <row r="98" spans="1:28" ht="15.75" customHeight="1" x14ac:dyDescent="0.25">
      <c r="A98" s="21"/>
      <c r="B98" s="45" t="s">
        <v>197</v>
      </c>
      <c r="C98" s="16" t="s">
        <v>198</v>
      </c>
      <c r="D98" s="18">
        <v>775000</v>
      </c>
      <c r="E98" s="18">
        <v>0</v>
      </c>
      <c r="F98" s="18">
        <v>383127</v>
      </c>
      <c r="G98" s="18">
        <v>1158127</v>
      </c>
      <c r="H98" s="18">
        <v>0</v>
      </c>
      <c r="I98" s="18">
        <v>1158127</v>
      </c>
      <c r="J98" s="18">
        <v>0</v>
      </c>
      <c r="K98" s="18">
        <v>1028127</v>
      </c>
      <c r="L98" s="18">
        <v>130000</v>
      </c>
      <c r="M98" s="18">
        <v>0</v>
      </c>
      <c r="N98" s="18">
        <v>1028127</v>
      </c>
      <c r="O98" s="18">
        <v>0</v>
      </c>
      <c r="P98" s="55">
        <v>88.775000000000006</v>
      </c>
      <c r="Q98" s="18">
        <v>145227</v>
      </c>
      <c r="R98" s="18">
        <v>343800</v>
      </c>
      <c r="S98" s="18">
        <v>684327</v>
      </c>
      <c r="T98" s="55">
        <v>29.6859</v>
      </c>
      <c r="U98" s="18">
        <v>145227</v>
      </c>
      <c r="V98" s="18">
        <v>343800</v>
      </c>
      <c r="W98" s="40">
        <v>0</v>
      </c>
      <c r="X98" s="2"/>
      <c r="Y98" s="2"/>
      <c r="Z98" s="2"/>
      <c r="AA98" s="2"/>
      <c r="AB98" s="2"/>
    </row>
    <row r="99" spans="1:28" ht="15.75" customHeight="1" x14ac:dyDescent="0.25">
      <c r="A99" s="21"/>
      <c r="B99" s="45" t="s">
        <v>199</v>
      </c>
      <c r="C99" s="16" t="s">
        <v>200</v>
      </c>
      <c r="D99" s="18">
        <v>550000</v>
      </c>
      <c r="E99" s="18">
        <v>0</v>
      </c>
      <c r="F99" s="18">
        <v>0</v>
      </c>
      <c r="G99" s="18">
        <v>550000</v>
      </c>
      <c r="H99" s="18">
        <v>0</v>
      </c>
      <c r="I99" s="18">
        <v>550000</v>
      </c>
      <c r="J99" s="18">
        <v>0</v>
      </c>
      <c r="K99" s="18">
        <v>460000</v>
      </c>
      <c r="L99" s="18">
        <v>90000</v>
      </c>
      <c r="M99" s="18">
        <v>0</v>
      </c>
      <c r="N99" s="18">
        <v>460000</v>
      </c>
      <c r="O99" s="18">
        <v>0</v>
      </c>
      <c r="P99" s="55">
        <v>83.636399999999995</v>
      </c>
      <c r="Q99" s="18">
        <v>81894</v>
      </c>
      <c r="R99" s="18">
        <v>284809</v>
      </c>
      <c r="S99" s="18">
        <v>175191</v>
      </c>
      <c r="T99" s="55">
        <v>51.783499999999997</v>
      </c>
      <c r="U99" s="18">
        <v>81894</v>
      </c>
      <c r="V99" s="18">
        <v>284809</v>
      </c>
      <c r="W99" s="40">
        <v>0</v>
      </c>
      <c r="X99" s="2"/>
      <c r="Y99" s="2"/>
      <c r="Z99" s="2"/>
      <c r="AA99" s="2"/>
      <c r="AB99" s="2"/>
    </row>
    <row r="100" spans="1:28" ht="30" x14ac:dyDescent="0.25">
      <c r="A100" s="21"/>
      <c r="B100" s="45" t="s">
        <v>201</v>
      </c>
      <c r="C100" s="16" t="s">
        <v>202</v>
      </c>
      <c r="D100" s="18">
        <v>135000</v>
      </c>
      <c r="E100" s="18">
        <v>-135000</v>
      </c>
      <c r="F100" s="18">
        <v>-135000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55">
        <v>0</v>
      </c>
      <c r="Q100" s="18">
        <v>0</v>
      </c>
      <c r="R100" s="18">
        <v>0</v>
      </c>
      <c r="S100" s="18">
        <v>0</v>
      </c>
      <c r="T100" s="55">
        <v>0</v>
      </c>
      <c r="U100" s="18">
        <v>0</v>
      </c>
      <c r="V100" s="18">
        <v>0</v>
      </c>
      <c r="W100" s="40">
        <v>0</v>
      </c>
      <c r="X100" s="2"/>
      <c r="Y100" s="2"/>
      <c r="Z100" s="2"/>
      <c r="AA100" s="2"/>
      <c r="AB100" s="2"/>
    </row>
    <row r="101" spans="1:28" ht="15.75" customHeight="1" x14ac:dyDescent="0.25">
      <c r="A101" s="21"/>
      <c r="B101" s="45" t="s">
        <v>203</v>
      </c>
      <c r="C101" s="16" t="s">
        <v>204</v>
      </c>
      <c r="D101" s="18">
        <v>1936000</v>
      </c>
      <c r="E101" s="18">
        <v>0</v>
      </c>
      <c r="F101" s="18">
        <v>0</v>
      </c>
      <c r="G101" s="18">
        <v>1936000</v>
      </c>
      <c r="H101" s="18">
        <v>0</v>
      </c>
      <c r="I101" s="18">
        <v>1936000</v>
      </c>
      <c r="J101" s="18">
        <v>0</v>
      </c>
      <c r="K101" s="18">
        <v>1626000</v>
      </c>
      <c r="L101" s="18">
        <v>310000</v>
      </c>
      <c r="M101" s="18">
        <v>0</v>
      </c>
      <c r="N101" s="18">
        <v>1626000</v>
      </c>
      <c r="O101" s="18">
        <v>0</v>
      </c>
      <c r="P101" s="55">
        <v>83.9876</v>
      </c>
      <c r="Q101" s="18">
        <v>217900</v>
      </c>
      <c r="R101" s="18">
        <v>634509</v>
      </c>
      <c r="S101" s="18">
        <v>991491</v>
      </c>
      <c r="T101" s="55">
        <v>32.7742</v>
      </c>
      <c r="U101" s="18">
        <v>217900</v>
      </c>
      <c r="V101" s="18">
        <v>634509</v>
      </c>
      <c r="W101" s="40">
        <v>0</v>
      </c>
      <c r="X101" s="2"/>
      <c r="Y101" s="2"/>
      <c r="Z101" s="2"/>
      <c r="AA101" s="2"/>
      <c r="AB101" s="2"/>
    </row>
    <row r="102" spans="1:28" ht="15.75" customHeight="1" x14ac:dyDescent="0.25">
      <c r="A102" s="21"/>
      <c r="B102" s="45" t="s">
        <v>205</v>
      </c>
      <c r="C102" s="16" t="s">
        <v>206</v>
      </c>
      <c r="D102" s="18">
        <v>80000</v>
      </c>
      <c r="E102" s="18">
        <v>-80000</v>
      </c>
      <c r="F102" s="18">
        <v>-80000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55">
        <v>0</v>
      </c>
      <c r="Q102" s="18">
        <v>0</v>
      </c>
      <c r="R102" s="18">
        <v>0</v>
      </c>
      <c r="S102" s="18">
        <v>0</v>
      </c>
      <c r="T102" s="55">
        <v>0</v>
      </c>
      <c r="U102" s="18">
        <v>0</v>
      </c>
      <c r="V102" s="18">
        <v>0</v>
      </c>
      <c r="W102" s="40">
        <v>0</v>
      </c>
      <c r="X102" s="2"/>
      <c r="Y102" s="2"/>
      <c r="Z102" s="2"/>
      <c r="AA102" s="2"/>
      <c r="AB102" s="2"/>
    </row>
    <row r="103" spans="1:28" ht="15.75" customHeight="1" x14ac:dyDescent="0.25">
      <c r="A103" s="21"/>
      <c r="B103" s="45" t="s">
        <v>207</v>
      </c>
      <c r="C103" s="16" t="s">
        <v>208</v>
      </c>
      <c r="D103" s="18">
        <v>330000</v>
      </c>
      <c r="E103" s="18">
        <v>-330000</v>
      </c>
      <c r="F103" s="18">
        <v>-330000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55">
        <v>0</v>
      </c>
      <c r="Q103" s="18">
        <v>0</v>
      </c>
      <c r="R103" s="18">
        <v>0</v>
      </c>
      <c r="S103" s="18">
        <v>0</v>
      </c>
      <c r="T103" s="55">
        <v>0</v>
      </c>
      <c r="U103" s="18">
        <v>0</v>
      </c>
      <c r="V103" s="18">
        <v>0</v>
      </c>
      <c r="W103" s="40">
        <v>0</v>
      </c>
      <c r="X103" s="2"/>
      <c r="Y103" s="2"/>
      <c r="Z103" s="2"/>
      <c r="AA103" s="2"/>
      <c r="AB103" s="2"/>
    </row>
    <row r="104" spans="1:28" ht="15.75" customHeight="1" x14ac:dyDescent="0.25">
      <c r="A104" s="19"/>
      <c r="B104" s="44" t="s">
        <v>209</v>
      </c>
      <c r="C104" s="15" t="s">
        <v>210</v>
      </c>
      <c r="D104" s="20">
        <f t="shared" ref="D104:O104" si="112">+D105+D106+D107</f>
        <v>576000</v>
      </c>
      <c r="E104" s="20">
        <f t="shared" si="112"/>
        <v>0</v>
      </c>
      <c r="F104" s="20">
        <f t="shared" si="112"/>
        <v>200000</v>
      </c>
      <c r="G104" s="20">
        <f t="shared" si="112"/>
        <v>776000</v>
      </c>
      <c r="H104" s="20">
        <f t="shared" si="112"/>
        <v>0</v>
      </c>
      <c r="I104" s="20">
        <f t="shared" si="112"/>
        <v>776000</v>
      </c>
      <c r="J104" s="20">
        <f t="shared" si="112"/>
        <v>0</v>
      </c>
      <c r="K104" s="20">
        <f t="shared" si="112"/>
        <v>681000</v>
      </c>
      <c r="L104" s="20">
        <f t="shared" si="112"/>
        <v>95000</v>
      </c>
      <c r="M104" s="20">
        <f t="shared" si="112"/>
        <v>0</v>
      </c>
      <c r="N104" s="20">
        <f t="shared" si="112"/>
        <v>681000</v>
      </c>
      <c r="O104" s="20">
        <f t="shared" si="112"/>
        <v>0</v>
      </c>
      <c r="P104" s="54">
        <f>N104/I104*100</f>
        <v>87.757731958762889</v>
      </c>
      <c r="Q104" s="20">
        <f t="shared" ref="Q104:S104" si="113">+Q105+Q106+Q107</f>
        <v>59061</v>
      </c>
      <c r="R104" s="20">
        <f t="shared" si="113"/>
        <v>339061</v>
      </c>
      <c r="S104" s="20">
        <f t="shared" si="113"/>
        <v>341939</v>
      </c>
      <c r="T104" s="54">
        <f>(R104/I104)*100</f>
        <v>43.693427835051544</v>
      </c>
      <c r="U104" s="20">
        <f t="shared" ref="U104:W104" si="114">+U105+U106+U107</f>
        <v>59061</v>
      </c>
      <c r="V104" s="20">
        <f t="shared" si="114"/>
        <v>339061</v>
      </c>
      <c r="W104" s="41">
        <f t="shared" si="114"/>
        <v>0</v>
      </c>
      <c r="X104" s="30"/>
      <c r="Y104" s="30"/>
      <c r="Z104" s="30"/>
      <c r="AA104" s="30"/>
      <c r="AB104" s="30"/>
    </row>
    <row r="105" spans="1:28" ht="15.75" customHeight="1" x14ac:dyDescent="0.25">
      <c r="A105" s="21"/>
      <c r="B105" s="45" t="s">
        <v>211</v>
      </c>
      <c r="C105" s="16" t="s">
        <v>212</v>
      </c>
      <c r="D105" s="18">
        <v>397000</v>
      </c>
      <c r="E105" s="18">
        <v>0</v>
      </c>
      <c r="F105" s="18">
        <v>0</v>
      </c>
      <c r="G105" s="18">
        <v>397000</v>
      </c>
      <c r="H105" s="18">
        <v>0</v>
      </c>
      <c r="I105" s="18">
        <v>397000</v>
      </c>
      <c r="J105" s="18">
        <v>0</v>
      </c>
      <c r="K105" s="18">
        <v>332000</v>
      </c>
      <c r="L105" s="18">
        <v>65000</v>
      </c>
      <c r="M105" s="18">
        <v>0</v>
      </c>
      <c r="N105" s="18">
        <v>332000</v>
      </c>
      <c r="O105" s="18">
        <v>0</v>
      </c>
      <c r="P105" s="55">
        <v>83.627200000000002</v>
      </c>
      <c r="Q105" s="18">
        <v>40963</v>
      </c>
      <c r="R105" s="18">
        <v>233949</v>
      </c>
      <c r="S105" s="18">
        <v>98051</v>
      </c>
      <c r="T105" s="55">
        <v>58.929200000000002</v>
      </c>
      <c r="U105" s="18">
        <v>40963</v>
      </c>
      <c r="V105" s="18">
        <v>233949</v>
      </c>
      <c r="W105" s="40">
        <v>0</v>
      </c>
      <c r="X105" s="2"/>
      <c r="Y105" s="2"/>
      <c r="Z105" s="2"/>
      <c r="AA105" s="2"/>
      <c r="AB105" s="2"/>
    </row>
    <row r="106" spans="1:28" ht="15.75" customHeight="1" x14ac:dyDescent="0.25">
      <c r="A106" s="21"/>
      <c r="B106" s="45" t="s">
        <v>213</v>
      </c>
      <c r="C106" s="16" t="s">
        <v>214</v>
      </c>
      <c r="D106" s="18">
        <v>125000</v>
      </c>
      <c r="E106" s="18">
        <v>0</v>
      </c>
      <c r="F106" s="18">
        <v>0</v>
      </c>
      <c r="G106" s="18">
        <v>125000</v>
      </c>
      <c r="H106" s="18">
        <v>0</v>
      </c>
      <c r="I106" s="18">
        <v>125000</v>
      </c>
      <c r="J106" s="18">
        <v>0</v>
      </c>
      <c r="K106" s="18">
        <v>105000</v>
      </c>
      <c r="L106" s="18">
        <v>20000</v>
      </c>
      <c r="M106" s="18">
        <v>0</v>
      </c>
      <c r="N106" s="18">
        <v>105000</v>
      </c>
      <c r="O106" s="18">
        <v>0</v>
      </c>
      <c r="P106" s="55">
        <v>84</v>
      </c>
      <c r="Q106" s="18">
        <v>18098</v>
      </c>
      <c r="R106" s="18">
        <v>78862</v>
      </c>
      <c r="S106" s="18">
        <v>26138</v>
      </c>
      <c r="T106" s="55">
        <v>63.089599999999997</v>
      </c>
      <c r="U106" s="18">
        <v>18098</v>
      </c>
      <c r="V106" s="18">
        <v>78862</v>
      </c>
      <c r="W106" s="40">
        <v>0</v>
      </c>
      <c r="X106" s="2"/>
      <c r="Y106" s="2"/>
      <c r="Z106" s="2"/>
      <c r="AA106" s="2"/>
      <c r="AB106" s="2"/>
    </row>
    <row r="107" spans="1:28" ht="15.75" customHeight="1" x14ac:dyDescent="0.25">
      <c r="A107" s="21"/>
      <c r="B107" s="45" t="s">
        <v>215</v>
      </c>
      <c r="C107" s="16" t="s">
        <v>216</v>
      </c>
      <c r="D107" s="18">
        <v>54000</v>
      </c>
      <c r="E107" s="18">
        <v>0</v>
      </c>
      <c r="F107" s="18">
        <v>200000</v>
      </c>
      <c r="G107" s="18">
        <v>254000</v>
      </c>
      <c r="H107" s="18">
        <v>0</v>
      </c>
      <c r="I107" s="18">
        <v>254000</v>
      </c>
      <c r="J107" s="18">
        <v>0</v>
      </c>
      <c r="K107" s="18">
        <v>244000</v>
      </c>
      <c r="L107" s="18">
        <v>10000</v>
      </c>
      <c r="M107" s="18">
        <v>0</v>
      </c>
      <c r="N107" s="18">
        <v>244000</v>
      </c>
      <c r="O107" s="18">
        <v>0</v>
      </c>
      <c r="P107" s="55">
        <v>96.063000000000002</v>
      </c>
      <c r="Q107" s="18">
        <v>0</v>
      </c>
      <c r="R107" s="18">
        <v>26250</v>
      </c>
      <c r="S107" s="18">
        <v>217750</v>
      </c>
      <c r="T107" s="55">
        <v>10.3346</v>
      </c>
      <c r="U107" s="18">
        <v>0</v>
      </c>
      <c r="V107" s="18">
        <v>26250</v>
      </c>
      <c r="W107" s="40">
        <v>0</v>
      </c>
      <c r="X107" s="2"/>
      <c r="Y107" s="2"/>
      <c r="Z107" s="2"/>
      <c r="AA107" s="2"/>
      <c r="AB107" s="2"/>
    </row>
    <row r="108" spans="1:28" ht="45" x14ac:dyDescent="0.25">
      <c r="A108" s="19"/>
      <c r="B108" s="44" t="s">
        <v>217</v>
      </c>
      <c r="C108" s="15" t="s">
        <v>218</v>
      </c>
      <c r="D108" s="20">
        <f t="shared" ref="D108:O108" si="115">SUM(D109:D138)</f>
        <v>9013000</v>
      </c>
      <c r="E108" s="20">
        <f t="shared" si="115"/>
        <v>5597000</v>
      </c>
      <c r="F108" s="20">
        <f t="shared" si="115"/>
        <v>6861632</v>
      </c>
      <c r="G108" s="20">
        <f t="shared" si="115"/>
        <v>15874632</v>
      </c>
      <c r="H108" s="20">
        <f t="shared" si="115"/>
        <v>0</v>
      </c>
      <c r="I108" s="20">
        <f t="shared" si="115"/>
        <v>15874632</v>
      </c>
      <c r="J108" s="20">
        <f t="shared" si="115"/>
        <v>6000000</v>
      </c>
      <c r="K108" s="20">
        <f t="shared" si="115"/>
        <v>15131070</v>
      </c>
      <c r="L108" s="20">
        <f t="shared" si="115"/>
        <v>743562</v>
      </c>
      <c r="M108" s="20">
        <f t="shared" si="115"/>
        <v>0</v>
      </c>
      <c r="N108" s="20">
        <f t="shared" si="115"/>
        <v>9131070</v>
      </c>
      <c r="O108" s="20">
        <f t="shared" si="115"/>
        <v>6000000</v>
      </c>
      <c r="P108" s="54">
        <f>N108/I108*100</f>
        <v>57.51988455543411</v>
      </c>
      <c r="Q108" s="20">
        <f t="shared" ref="Q108:S108" si="116">SUM(Q109:Q138)</f>
        <v>305843</v>
      </c>
      <c r="R108" s="20">
        <f t="shared" si="116"/>
        <v>8370797</v>
      </c>
      <c r="S108" s="20">
        <f t="shared" si="116"/>
        <v>760273</v>
      </c>
      <c r="T108" s="54">
        <f>(R108/I108)*100</f>
        <v>52.730652275907872</v>
      </c>
      <c r="U108" s="20">
        <f t="shared" ref="U108:W108" si="117">SUM(U109:U138)</f>
        <v>305843</v>
      </c>
      <c r="V108" s="20">
        <f t="shared" si="117"/>
        <v>8370797</v>
      </c>
      <c r="W108" s="41">
        <f t="shared" si="117"/>
        <v>0</v>
      </c>
      <c r="X108" s="30"/>
      <c r="Y108" s="30"/>
      <c r="Z108" s="30"/>
      <c r="AA108" s="30"/>
      <c r="AB108" s="30"/>
    </row>
    <row r="109" spans="1:28" ht="30" x14ac:dyDescent="0.25">
      <c r="A109" s="21"/>
      <c r="B109" s="62" t="s">
        <v>219</v>
      </c>
      <c r="C109" s="16" t="s">
        <v>220</v>
      </c>
      <c r="D109" s="18">
        <v>191000</v>
      </c>
      <c r="E109" s="18">
        <v>5400000</v>
      </c>
      <c r="F109" s="18">
        <v>7945659</v>
      </c>
      <c r="G109" s="18">
        <v>8136659</v>
      </c>
      <c r="H109" s="18">
        <v>0</v>
      </c>
      <c r="I109" s="18">
        <v>8136659</v>
      </c>
      <c r="J109" s="18">
        <v>5400000</v>
      </c>
      <c r="K109" s="18">
        <v>8136659</v>
      </c>
      <c r="L109" s="18">
        <v>0</v>
      </c>
      <c r="M109" s="18">
        <v>0</v>
      </c>
      <c r="N109" s="18">
        <v>2736659</v>
      </c>
      <c r="O109" s="18">
        <v>5400000</v>
      </c>
      <c r="P109" s="55">
        <v>33.633699999999997</v>
      </c>
      <c r="Q109" s="18">
        <v>0</v>
      </c>
      <c r="R109" s="18">
        <v>2736659</v>
      </c>
      <c r="S109" s="18">
        <v>0</v>
      </c>
      <c r="T109" s="55">
        <v>33.633699999999997</v>
      </c>
      <c r="U109" s="18">
        <v>0</v>
      </c>
      <c r="V109" s="18">
        <v>2736659</v>
      </c>
      <c r="W109" s="40">
        <v>0</v>
      </c>
      <c r="X109" s="2"/>
      <c r="Y109" s="2"/>
      <c r="Z109" s="2"/>
      <c r="AA109" s="2"/>
      <c r="AB109" s="2"/>
    </row>
    <row r="110" spans="1:28" ht="15.75" customHeight="1" x14ac:dyDescent="0.25">
      <c r="A110" s="21"/>
      <c r="B110" s="45" t="s">
        <v>221</v>
      </c>
      <c r="C110" s="16" t="s">
        <v>222</v>
      </c>
      <c r="D110" s="18">
        <v>885000</v>
      </c>
      <c r="E110" s="18">
        <v>0</v>
      </c>
      <c r="F110" s="18">
        <v>-885000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55">
        <v>0</v>
      </c>
      <c r="Q110" s="18">
        <v>0</v>
      </c>
      <c r="R110" s="18">
        <v>0</v>
      </c>
      <c r="S110" s="18">
        <v>0</v>
      </c>
      <c r="T110" s="55">
        <v>0</v>
      </c>
      <c r="U110" s="18">
        <v>0</v>
      </c>
      <c r="V110" s="18">
        <v>0</v>
      </c>
      <c r="W110" s="40">
        <v>0</v>
      </c>
      <c r="X110" s="2"/>
      <c r="Y110" s="2"/>
      <c r="Z110" s="2"/>
      <c r="AA110" s="2"/>
      <c r="AB110" s="2"/>
    </row>
    <row r="111" spans="1:28" ht="15.75" customHeight="1" x14ac:dyDescent="0.25">
      <c r="A111" s="21"/>
      <c r="B111" s="62" t="s">
        <v>223</v>
      </c>
      <c r="C111" s="16" t="s">
        <v>224</v>
      </c>
      <c r="D111" s="18">
        <v>224000</v>
      </c>
      <c r="E111" s="18">
        <v>300000</v>
      </c>
      <c r="F111" s="18">
        <v>341857</v>
      </c>
      <c r="G111" s="18">
        <v>565857</v>
      </c>
      <c r="H111" s="18">
        <v>0</v>
      </c>
      <c r="I111" s="18">
        <v>565857</v>
      </c>
      <c r="J111" s="18">
        <v>300000</v>
      </c>
      <c r="K111" s="18">
        <v>565857</v>
      </c>
      <c r="L111" s="18">
        <v>0</v>
      </c>
      <c r="M111" s="18">
        <v>0</v>
      </c>
      <c r="N111" s="18">
        <v>265857</v>
      </c>
      <c r="O111" s="18">
        <v>300000</v>
      </c>
      <c r="P111" s="55">
        <v>46.9831</v>
      </c>
      <c r="Q111" s="18">
        <v>0</v>
      </c>
      <c r="R111" s="18">
        <v>265857</v>
      </c>
      <c r="S111" s="18">
        <v>0</v>
      </c>
      <c r="T111" s="55">
        <v>46.9831</v>
      </c>
      <c r="U111" s="18">
        <v>0</v>
      </c>
      <c r="V111" s="18">
        <v>265857</v>
      </c>
      <c r="W111" s="40">
        <v>0</v>
      </c>
      <c r="X111" s="2"/>
      <c r="Y111" s="2"/>
      <c r="Z111" s="2"/>
      <c r="AA111" s="2"/>
      <c r="AB111" s="2"/>
    </row>
    <row r="112" spans="1:28" ht="15.75" customHeight="1" x14ac:dyDescent="0.25">
      <c r="A112" s="21"/>
      <c r="B112" s="45" t="s">
        <v>225</v>
      </c>
      <c r="C112" s="16" t="s">
        <v>226</v>
      </c>
      <c r="D112" s="18">
        <v>400000</v>
      </c>
      <c r="E112" s="18">
        <v>0</v>
      </c>
      <c r="F112" s="18">
        <v>0</v>
      </c>
      <c r="G112" s="18">
        <v>400000</v>
      </c>
      <c r="H112" s="18">
        <v>0</v>
      </c>
      <c r="I112" s="18">
        <v>400000</v>
      </c>
      <c r="J112" s="18">
        <v>0</v>
      </c>
      <c r="K112" s="18">
        <v>400000</v>
      </c>
      <c r="L112" s="18">
        <v>0</v>
      </c>
      <c r="M112" s="18">
        <v>0</v>
      </c>
      <c r="N112" s="18">
        <v>400000</v>
      </c>
      <c r="O112" s="18">
        <v>0</v>
      </c>
      <c r="P112" s="55">
        <v>100</v>
      </c>
      <c r="Q112" s="18">
        <v>0</v>
      </c>
      <c r="R112" s="18">
        <v>400000</v>
      </c>
      <c r="S112" s="18">
        <v>0</v>
      </c>
      <c r="T112" s="55">
        <v>100</v>
      </c>
      <c r="U112" s="18">
        <v>0</v>
      </c>
      <c r="V112" s="18">
        <v>400000</v>
      </c>
      <c r="W112" s="40">
        <v>0</v>
      </c>
      <c r="X112" s="2"/>
      <c r="Y112" s="2"/>
      <c r="Z112" s="2"/>
      <c r="AA112" s="2"/>
      <c r="AB112" s="2"/>
    </row>
    <row r="113" spans="1:28" ht="15.75" customHeight="1" x14ac:dyDescent="0.25">
      <c r="A113" s="21"/>
      <c r="B113" s="45" t="s">
        <v>227</v>
      </c>
      <c r="C113" s="16" t="s">
        <v>228</v>
      </c>
      <c r="D113" s="18">
        <v>320000</v>
      </c>
      <c r="E113" s="18">
        <v>0</v>
      </c>
      <c r="F113" s="18">
        <v>-320000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55">
        <v>0</v>
      </c>
      <c r="Q113" s="18">
        <v>0</v>
      </c>
      <c r="R113" s="18">
        <v>0</v>
      </c>
      <c r="S113" s="18">
        <v>0</v>
      </c>
      <c r="T113" s="55">
        <v>0</v>
      </c>
      <c r="U113" s="18">
        <v>0</v>
      </c>
      <c r="V113" s="18">
        <v>0</v>
      </c>
      <c r="W113" s="40">
        <v>0</v>
      </c>
      <c r="X113" s="2"/>
      <c r="Y113" s="2"/>
      <c r="Z113" s="2"/>
      <c r="AA113" s="2"/>
      <c r="AB113" s="2"/>
    </row>
    <row r="114" spans="1:28" ht="15.75" customHeight="1" x14ac:dyDescent="0.25">
      <c r="A114" s="21"/>
      <c r="B114" s="45" t="s">
        <v>229</v>
      </c>
      <c r="C114" s="16" t="s">
        <v>230</v>
      </c>
      <c r="D114" s="18">
        <v>920000</v>
      </c>
      <c r="E114" s="18">
        <v>0</v>
      </c>
      <c r="F114" s="18">
        <v>0</v>
      </c>
      <c r="G114" s="18">
        <v>920000</v>
      </c>
      <c r="H114" s="18">
        <v>0</v>
      </c>
      <c r="I114" s="18">
        <v>920000</v>
      </c>
      <c r="J114" s="18">
        <v>0</v>
      </c>
      <c r="K114" s="18">
        <v>920000</v>
      </c>
      <c r="L114" s="18">
        <v>0</v>
      </c>
      <c r="M114" s="18">
        <v>0</v>
      </c>
      <c r="N114" s="18">
        <v>920000</v>
      </c>
      <c r="O114" s="18">
        <v>0</v>
      </c>
      <c r="P114" s="55">
        <v>100</v>
      </c>
      <c r="Q114" s="18">
        <v>0</v>
      </c>
      <c r="R114" s="18">
        <v>920000</v>
      </c>
      <c r="S114" s="18">
        <v>0</v>
      </c>
      <c r="T114" s="55">
        <v>100</v>
      </c>
      <c r="U114" s="18">
        <v>0</v>
      </c>
      <c r="V114" s="18">
        <v>920000</v>
      </c>
      <c r="W114" s="40">
        <v>0</v>
      </c>
      <c r="X114" s="2"/>
      <c r="Y114" s="2"/>
      <c r="Z114" s="2"/>
      <c r="AA114" s="2"/>
      <c r="AB114" s="2"/>
    </row>
    <row r="115" spans="1:28" ht="15.75" customHeight="1" x14ac:dyDescent="0.25">
      <c r="A115" s="21"/>
      <c r="B115" s="45" t="s">
        <v>231</v>
      </c>
      <c r="C115" s="16" t="s">
        <v>232</v>
      </c>
      <c r="D115" s="18">
        <v>40000</v>
      </c>
      <c r="E115" s="18">
        <v>-40000</v>
      </c>
      <c r="F115" s="18">
        <v>-40000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55">
        <v>0</v>
      </c>
      <c r="Q115" s="18">
        <v>0</v>
      </c>
      <c r="R115" s="18">
        <v>0</v>
      </c>
      <c r="S115" s="18">
        <v>0</v>
      </c>
      <c r="T115" s="55">
        <v>0</v>
      </c>
      <c r="U115" s="18">
        <v>0</v>
      </c>
      <c r="V115" s="18">
        <v>0</v>
      </c>
      <c r="W115" s="40">
        <v>0</v>
      </c>
      <c r="X115" s="2"/>
      <c r="Y115" s="2"/>
      <c r="Z115" s="2"/>
      <c r="AA115" s="2"/>
      <c r="AB115" s="2"/>
    </row>
    <row r="116" spans="1:28" ht="15.75" customHeight="1" x14ac:dyDescent="0.25">
      <c r="A116" s="21"/>
      <c r="B116" s="45" t="s">
        <v>233</v>
      </c>
      <c r="C116" s="16" t="s">
        <v>234</v>
      </c>
      <c r="D116" s="18">
        <v>2000000</v>
      </c>
      <c r="E116" s="18">
        <v>300000</v>
      </c>
      <c r="F116" s="18">
        <v>300000</v>
      </c>
      <c r="G116" s="18">
        <v>2300000</v>
      </c>
      <c r="H116" s="18">
        <v>0</v>
      </c>
      <c r="I116" s="18">
        <v>2300000</v>
      </c>
      <c r="J116" s="18">
        <v>300000</v>
      </c>
      <c r="K116" s="18">
        <v>2042438</v>
      </c>
      <c r="L116" s="18">
        <v>257562</v>
      </c>
      <c r="M116" s="18">
        <v>0</v>
      </c>
      <c r="N116" s="18">
        <v>1742438</v>
      </c>
      <c r="O116" s="18">
        <v>300000</v>
      </c>
      <c r="P116" s="55">
        <v>75.758200000000002</v>
      </c>
      <c r="Q116" s="18">
        <v>0</v>
      </c>
      <c r="R116" s="18">
        <v>1742438</v>
      </c>
      <c r="S116" s="18">
        <v>0</v>
      </c>
      <c r="T116" s="55">
        <v>75.758200000000002</v>
      </c>
      <c r="U116" s="18">
        <v>0</v>
      </c>
      <c r="V116" s="18">
        <v>1742438</v>
      </c>
      <c r="W116" s="40">
        <v>0</v>
      </c>
      <c r="X116" s="2"/>
      <c r="Y116" s="2"/>
      <c r="Z116" s="2"/>
      <c r="AA116" s="2"/>
      <c r="AB116" s="2"/>
    </row>
    <row r="117" spans="1:28" ht="15.75" customHeight="1" x14ac:dyDescent="0.25">
      <c r="A117" s="21"/>
      <c r="B117" s="45" t="s">
        <v>235</v>
      </c>
      <c r="C117" s="16" t="s">
        <v>236</v>
      </c>
      <c r="D117" s="18">
        <v>60000</v>
      </c>
      <c r="E117" s="18">
        <v>-60000</v>
      </c>
      <c r="F117" s="18">
        <v>-60000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55">
        <v>0</v>
      </c>
      <c r="Q117" s="18">
        <v>0</v>
      </c>
      <c r="R117" s="18">
        <v>0</v>
      </c>
      <c r="S117" s="18">
        <v>0</v>
      </c>
      <c r="T117" s="55">
        <v>0</v>
      </c>
      <c r="U117" s="18">
        <v>0</v>
      </c>
      <c r="V117" s="18">
        <v>0</v>
      </c>
      <c r="W117" s="40">
        <v>0</v>
      </c>
      <c r="X117" s="2"/>
      <c r="Y117" s="2"/>
      <c r="Z117" s="2"/>
      <c r="AA117" s="2"/>
      <c r="AB117" s="2"/>
    </row>
    <row r="118" spans="1:28" ht="15.75" customHeight="1" x14ac:dyDescent="0.25">
      <c r="A118" s="21"/>
      <c r="B118" s="45" t="s">
        <v>237</v>
      </c>
      <c r="C118" s="16" t="s">
        <v>238</v>
      </c>
      <c r="D118" s="18">
        <v>90000</v>
      </c>
      <c r="E118" s="18">
        <v>-90000</v>
      </c>
      <c r="F118" s="18">
        <v>-90000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55">
        <v>0</v>
      </c>
      <c r="Q118" s="18">
        <v>0</v>
      </c>
      <c r="R118" s="18">
        <v>0</v>
      </c>
      <c r="S118" s="18">
        <v>0</v>
      </c>
      <c r="T118" s="55">
        <v>0</v>
      </c>
      <c r="U118" s="18">
        <v>0</v>
      </c>
      <c r="V118" s="18">
        <v>0</v>
      </c>
      <c r="W118" s="40">
        <v>0</v>
      </c>
      <c r="X118" s="2"/>
      <c r="Y118" s="2"/>
      <c r="Z118" s="2"/>
      <c r="AA118" s="2"/>
      <c r="AB118" s="2"/>
    </row>
    <row r="119" spans="1:28" ht="15.75" customHeight="1" x14ac:dyDescent="0.25">
      <c r="A119" s="21"/>
      <c r="B119" s="45" t="s">
        <v>239</v>
      </c>
      <c r="C119" s="16" t="s">
        <v>240</v>
      </c>
      <c r="D119" s="18">
        <v>141000</v>
      </c>
      <c r="E119" s="18">
        <v>-141000</v>
      </c>
      <c r="F119" s="18">
        <v>-141000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55">
        <v>0</v>
      </c>
      <c r="Q119" s="18">
        <v>0</v>
      </c>
      <c r="R119" s="18">
        <v>0</v>
      </c>
      <c r="S119" s="18">
        <v>0</v>
      </c>
      <c r="T119" s="55">
        <v>0</v>
      </c>
      <c r="U119" s="18">
        <v>0</v>
      </c>
      <c r="V119" s="18">
        <v>0</v>
      </c>
      <c r="W119" s="40">
        <v>0</v>
      </c>
      <c r="X119" s="2"/>
      <c r="Y119" s="2"/>
      <c r="Z119" s="2"/>
      <c r="AA119" s="2"/>
      <c r="AB119" s="2"/>
    </row>
    <row r="120" spans="1:28" ht="30" x14ac:dyDescent="0.25">
      <c r="A120" s="21"/>
      <c r="B120" s="45" t="s">
        <v>241</v>
      </c>
      <c r="C120" s="16" t="s">
        <v>242</v>
      </c>
      <c r="D120" s="18">
        <v>285000</v>
      </c>
      <c r="E120" s="18">
        <v>0</v>
      </c>
      <c r="F120" s="18">
        <v>0</v>
      </c>
      <c r="G120" s="18">
        <v>285000</v>
      </c>
      <c r="H120" s="18">
        <v>0</v>
      </c>
      <c r="I120" s="18">
        <v>285000</v>
      </c>
      <c r="J120" s="18">
        <v>0</v>
      </c>
      <c r="K120" s="18">
        <v>285000</v>
      </c>
      <c r="L120" s="18">
        <v>0</v>
      </c>
      <c r="M120" s="18">
        <v>0</v>
      </c>
      <c r="N120" s="18">
        <v>285000</v>
      </c>
      <c r="O120" s="18">
        <v>0</v>
      </c>
      <c r="P120" s="55">
        <v>100</v>
      </c>
      <c r="Q120" s="18">
        <v>58345</v>
      </c>
      <c r="R120" s="18">
        <v>225600</v>
      </c>
      <c r="S120" s="18">
        <v>59400</v>
      </c>
      <c r="T120" s="55">
        <v>79.157899999999998</v>
      </c>
      <c r="U120" s="18">
        <v>58345</v>
      </c>
      <c r="V120" s="18">
        <v>225600</v>
      </c>
      <c r="W120" s="40">
        <v>0</v>
      </c>
      <c r="X120" s="2"/>
      <c r="Y120" s="2"/>
      <c r="Z120" s="2"/>
      <c r="AA120" s="2"/>
      <c r="AB120" s="2"/>
    </row>
    <row r="121" spans="1:28" ht="15.75" customHeight="1" x14ac:dyDescent="0.25">
      <c r="A121" s="21"/>
      <c r="B121" s="45" t="s">
        <v>243</v>
      </c>
      <c r="C121" s="16" t="s">
        <v>244</v>
      </c>
      <c r="D121" s="18">
        <v>38000</v>
      </c>
      <c r="E121" s="18">
        <v>0</v>
      </c>
      <c r="F121" s="18">
        <v>0</v>
      </c>
      <c r="G121" s="18">
        <v>38000</v>
      </c>
      <c r="H121" s="18">
        <v>0</v>
      </c>
      <c r="I121" s="18">
        <v>38000</v>
      </c>
      <c r="J121" s="18">
        <v>0</v>
      </c>
      <c r="K121" s="18">
        <v>31000</v>
      </c>
      <c r="L121" s="18">
        <v>7000</v>
      </c>
      <c r="M121" s="18">
        <v>0</v>
      </c>
      <c r="N121" s="18">
        <v>31000</v>
      </c>
      <c r="O121" s="18">
        <v>0</v>
      </c>
      <c r="P121" s="55">
        <v>81.578900000000004</v>
      </c>
      <c r="Q121" s="18">
        <v>0</v>
      </c>
      <c r="R121" s="18">
        <v>22300</v>
      </c>
      <c r="S121" s="18">
        <v>8700</v>
      </c>
      <c r="T121" s="55">
        <v>58.684199999999997</v>
      </c>
      <c r="U121" s="18">
        <v>0</v>
      </c>
      <c r="V121" s="18">
        <v>22300</v>
      </c>
      <c r="W121" s="40">
        <v>0</v>
      </c>
      <c r="X121" s="2"/>
      <c r="Y121" s="2"/>
      <c r="Z121" s="2"/>
      <c r="AA121" s="2"/>
      <c r="AB121" s="2"/>
    </row>
    <row r="122" spans="1:28" ht="15.75" customHeight="1" x14ac:dyDescent="0.25">
      <c r="A122" s="21"/>
      <c r="B122" s="45" t="s">
        <v>245</v>
      </c>
      <c r="C122" s="16" t="s">
        <v>246</v>
      </c>
      <c r="D122" s="18">
        <v>112000</v>
      </c>
      <c r="E122" s="18">
        <v>0</v>
      </c>
      <c r="F122" s="18">
        <v>0</v>
      </c>
      <c r="G122" s="18">
        <v>112000</v>
      </c>
      <c r="H122" s="18">
        <v>0</v>
      </c>
      <c r="I122" s="18">
        <v>112000</v>
      </c>
      <c r="J122" s="18">
        <v>0</v>
      </c>
      <c r="K122" s="18">
        <v>94000</v>
      </c>
      <c r="L122" s="18">
        <v>18000</v>
      </c>
      <c r="M122" s="18">
        <v>0</v>
      </c>
      <c r="N122" s="18">
        <v>94000</v>
      </c>
      <c r="O122" s="18">
        <v>0</v>
      </c>
      <c r="P122" s="55">
        <v>83.928600000000003</v>
      </c>
      <c r="Q122" s="18">
        <v>10749</v>
      </c>
      <c r="R122" s="18">
        <v>76477</v>
      </c>
      <c r="S122" s="18">
        <v>17523</v>
      </c>
      <c r="T122" s="55">
        <v>68.283000000000001</v>
      </c>
      <c r="U122" s="18">
        <v>10749</v>
      </c>
      <c r="V122" s="18">
        <v>76477</v>
      </c>
      <c r="W122" s="40">
        <v>0</v>
      </c>
      <c r="X122" s="2"/>
      <c r="Y122" s="2"/>
      <c r="Z122" s="2"/>
      <c r="AA122" s="2"/>
      <c r="AB122" s="2"/>
    </row>
    <row r="123" spans="1:28" ht="15.75" customHeight="1" x14ac:dyDescent="0.25">
      <c r="A123" s="21"/>
      <c r="B123" s="45" t="s">
        <v>247</v>
      </c>
      <c r="C123" s="16" t="s">
        <v>248</v>
      </c>
      <c r="D123" s="18">
        <v>245000</v>
      </c>
      <c r="E123" s="18">
        <v>0</v>
      </c>
      <c r="F123" s="18">
        <v>0</v>
      </c>
      <c r="G123" s="18">
        <v>245000</v>
      </c>
      <c r="H123" s="18">
        <v>0</v>
      </c>
      <c r="I123" s="18">
        <v>245000</v>
      </c>
      <c r="J123" s="18">
        <v>0</v>
      </c>
      <c r="K123" s="18">
        <v>205000</v>
      </c>
      <c r="L123" s="18">
        <v>40000</v>
      </c>
      <c r="M123" s="18">
        <v>0</v>
      </c>
      <c r="N123" s="18">
        <v>205000</v>
      </c>
      <c r="O123" s="18">
        <v>0</v>
      </c>
      <c r="P123" s="55">
        <v>83.673500000000004</v>
      </c>
      <c r="Q123" s="18">
        <v>20065</v>
      </c>
      <c r="R123" s="18">
        <v>163844</v>
      </c>
      <c r="S123" s="18">
        <v>41156</v>
      </c>
      <c r="T123" s="55">
        <v>66.875100000000003</v>
      </c>
      <c r="U123" s="18">
        <v>20065</v>
      </c>
      <c r="V123" s="18">
        <v>163844</v>
      </c>
      <c r="W123" s="40">
        <v>0</v>
      </c>
      <c r="X123" s="2"/>
      <c r="Y123" s="2"/>
      <c r="Z123" s="2"/>
      <c r="AA123" s="2"/>
      <c r="AB123" s="2"/>
    </row>
    <row r="124" spans="1:28" ht="15.75" customHeight="1" x14ac:dyDescent="0.25">
      <c r="A124" s="21"/>
      <c r="B124" s="45" t="s">
        <v>249</v>
      </c>
      <c r="C124" s="16" t="s">
        <v>250</v>
      </c>
      <c r="D124" s="18">
        <v>272000</v>
      </c>
      <c r="E124" s="18">
        <v>0</v>
      </c>
      <c r="F124" s="18">
        <v>0</v>
      </c>
      <c r="G124" s="18">
        <v>272000</v>
      </c>
      <c r="H124" s="18">
        <v>0</v>
      </c>
      <c r="I124" s="18">
        <v>272000</v>
      </c>
      <c r="J124" s="18">
        <v>0</v>
      </c>
      <c r="K124" s="18">
        <v>227000</v>
      </c>
      <c r="L124" s="18">
        <v>45000</v>
      </c>
      <c r="M124" s="18">
        <v>0</v>
      </c>
      <c r="N124" s="18">
        <v>227000</v>
      </c>
      <c r="O124" s="18">
        <v>0</v>
      </c>
      <c r="P124" s="55">
        <v>83.4559</v>
      </c>
      <c r="Q124" s="18">
        <v>31140</v>
      </c>
      <c r="R124" s="18">
        <v>190764</v>
      </c>
      <c r="S124" s="18">
        <v>36236</v>
      </c>
      <c r="T124" s="55">
        <v>70.133799999999994</v>
      </c>
      <c r="U124" s="18">
        <v>31140</v>
      </c>
      <c r="V124" s="18">
        <v>190764</v>
      </c>
      <c r="W124" s="40">
        <v>0</v>
      </c>
      <c r="X124" s="2"/>
      <c r="Y124" s="2"/>
      <c r="Z124" s="2"/>
      <c r="AA124" s="2"/>
      <c r="AB124" s="2"/>
    </row>
    <row r="125" spans="1:28" ht="15.75" customHeight="1" x14ac:dyDescent="0.25">
      <c r="A125" s="21"/>
      <c r="B125" s="45" t="s">
        <v>251</v>
      </c>
      <c r="C125" s="16" t="s">
        <v>252</v>
      </c>
      <c r="D125" s="18">
        <v>147000</v>
      </c>
      <c r="E125" s="18">
        <v>0</v>
      </c>
      <c r="F125" s="18">
        <v>-55884</v>
      </c>
      <c r="G125" s="18">
        <v>91116</v>
      </c>
      <c r="H125" s="18">
        <v>0</v>
      </c>
      <c r="I125" s="18">
        <v>91116</v>
      </c>
      <c r="J125" s="18">
        <v>0</v>
      </c>
      <c r="K125" s="18">
        <v>91116</v>
      </c>
      <c r="L125" s="18">
        <v>0</v>
      </c>
      <c r="M125" s="18">
        <v>0</v>
      </c>
      <c r="N125" s="18">
        <v>91116</v>
      </c>
      <c r="O125" s="18">
        <v>0</v>
      </c>
      <c r="P125" s="55">
        <v>100</v>
      </c>
      <c r="Q125" s="18">
        <v>0</v>
      </c>
      <c r="R125" s="18">
        <v>86268</v>
      </c>
      <c r="S125" s="18">
        <v>4848</v>
      </c>
      <c r="T125" s="55">
        <v>94.679299999999998</v>
      </c>
      <c r="U125" s="18">
        <v>0</v>
      </c>
      <c r="V125" s="18">
        <v>86268</v>
      </c>
      <c r="W125" s="40">
        <v>0</v>
      </c>
      <c r="X125" s="2"/>
      <c r="Y125" s="2"/>
      <c r="Z125" s="2"/>
      <c r="AA125" s="2"/>
      <c r="AB125" s="2"/>
    </row>
    <row r="126" spans="1:28" ht="30" x14ac:dyDescent="0.25">
      <c r="A126" s="21"/>
      <c r="B126" s="45" t="s">
        <v>253</v>
      </c>
      <c r="C126" s="16" t="s">
        <v>254</v>
      </c>
      <c r="D126" s="18">
        <v>287000</v>
      </c>
      <c r="E126" s="18">
        <v>0</v>
      </c>
      <c r="F126" s="18">
        <v>0</v>
      </c>
      <c r="G126" s="18">
        <v>287000</v>
      </c>
      <c r="H126" s="18">
        <v>0</v>
      </c>
      <c r="I126" s="18">
        <v>287000</v>
      </c>
      <c r="J126" s="18">
        <v>0</v>
      </c>
      <c r="K126" s="18">
        <v>240000</v>
      </c>
      <c r="L126" s="18">
        <v>47000</v>
      </c>
      <c r="M126" s="18">
        <v>0</v>
      </c>
      <c r="N126" s="18">
        <v>240000</v>
      </c>
      <c r="O126" s="18">
        <v>0</v>
      </c>
      <c r="P126" s="55">
        <v>83.623699999999999</v>
      </c>
      <c r="Q126" s="18">
        <v>20000</v>
      </c>
      <c r="R126" s="18">
        <v>188427</v>
      </c>
      <c r="S126" s="18">
        <v>51573</v>
      </c>
      <c r="T126" s="55">
        <v>65.653999999999996</v>
      </c>
      <c r="U126" s="18">
        <v>20000</v>
      </c>
      <c r="V126" s="18">
        <v>188427</v>
      </c>
      <c r="W126" s="40">
        <v>0</v>
      </c>
      <c r="X126" s="2"/>
      <c r="Y126" s="2"/>
      <c r="Z126" s="2"/>
      <c r="AA126" s="2"/>
      <c r="AB126" s="2"/>
    </row>
    <row r="127" spans="1:28" ht="30" x14ac:dyDescent="0.25">
      <c r="A127" s="21"/>
      <c r="B127" s="45" t="s">
        <v>255</v>
      </c>
      <c r="C127" s="16" t="s">
        <v>256</v>
      </c>
      <c r="D127" s="18">
        <v>602000</v>
      </c>
      <c r="E127" s="18">
        <v>0</v>
      </c>
      <c r="F127" s="18">
        <v>0</v>
      </c>
      <c r="G127" s="18">
        <v>602000</v>
      </c>
      <c r="H127" s="18">
        <v>0</v>
      </c>
      <c r="I127" s="18">
        <v>602000</v>
      </c>
      <c r="J127" s="18">
        <v>0</v>
      </c>
      <c r="K127" s="18">
        <v>502000</v>
      </c>
      <c r="L127" s="18">
        <v>100000</v>
      </c>
      <c r="M127" s="18">
        <v>0</v>
      </c>
      <c r="N127" s="18">
        <v>502000</v>
      </c>
      <c r="O127" s="18">
        <v>0</v>
      </c>
      <c r="P127" s="55">
        <v>83.3887</v>
      </c>
      <c r="Q127" s="18">
        <v>19855</v>
      </c>
      <c r="R127" s="18">
        <v>373141</v>
      </c>
      <c r="S127" s="18">
        <v>128859</v>
      </c>
      <c r="T127" s="55">
        <v>61.983600000000003</v>
      </c>
      <c r="U127" s="18">
        <v>19855</v>
      </c>
      <c r="V127" s="18">
        <v>373141</v>
      </c>
      <c r="W127" s="40">
        <v>0</v>
      </c>
      <c r="X127" s="2"/>
      <c r="Y127" s="2"/>
      <c r="Z127" s="2"/>
      <c r="AA127" s="2"/>
      <c r="AB127" s="2"/>
    </row>
    <row r="128" spans="1:28" ht="30" x14ac:dyDescent="0.25">
      <c r="A128" s="21"/>
      <c r="B128" s="45" t="s">
        <v>257</v>
      </c>
      <c r="C128" s="16" t="s">
        <v>258</v>
      </c>
      <c r="D128" s="18">
        <v>32000</v>
      </c>
      <c r="E128" s="18">
        <v>0</v>
      </c>
      <c r="F128" s="18">
        <v>0</v>
      </c>
      <c r="G128" s="18">
        <v>32000</v>
      </c>
      <c r="H128" s="18">
        <v>0</v>
      </c>
      <c r="I128" s="18">
        <v>32000</v>
      </c>
      <c r="J128" s="18">
        <v>0</v>
      </c>
      <c r="K128" s="18">
        <v>26000</v>
      </c>
      <c r="L128" s="18">
        <v>6000</v>
      </c>
      <c r="M128" s="18">
        <v>0</v>
      </c>
      <c r="N128" s="18">
        <v>26000</v>
      </c>
      <c r="O128" s="18">
        <v>0</v>
      </c>
      <c r="P128" s="55">
        <v>81.25</v>
      </c>
      <c r="Q128" s="18">
        <v>6166</v>
      </c>
      <c r="R128" s="18">
        <v>24945</v>
      </c>
      <c r="S128" s="18">
        <v>1055</v>
      </c>
      <c r="T128" s="55">
        <v>77.953100000000006</v>
      </c>
      <c r="U128" s="18">
        <v>6166</v>
      </c>
      <c r="V128" s="18">
        <v>24945</v>
      </c>
      <c r="W128" s="40">
        <v>0</v>
      </c>
      <c r="X128" s="2"/>
      <c r="Y128" s="2"/>
      <c r="Z128" s="2"/>
      <c r="AA128" s="2"/>
      <c r="AB128" s="2"/>
    </row>
    <row r="129" spans="1:28" ht="15.75" customHeight="1" x14ac:dyDescent="0.25">
      <c r="A129" s="21"/>
      <c r="B129" s="45" t="s">
        <v>259</v>
      </c>
      <c r="C129" s="16" t="s">
        <v>260</v>
      </c>
      <c r="D129" s="18">
        <v>160000</v>
      </c>
      <c r="E129" s="18">
        <v>0</v>
      </c>
      <c r="F129" s="18">
        <v>0</v>
      </c>
      <c r="G129" s="18">
        <v>160000</v>
      </c>
      <c r="H129" s="18">
        <v>0</v>
      </c>
      <c r="I129" s="18">
        <v>160000</v>
      </c>
      <c r="J129" s="18">
        <v>0</v>
      </c>
      <c r="K129" s="18">
        <v>134000</v>
      </c>
      <c r="L129" s="18">
        <v>26000</v>
      </c>
      <c r="M129" s="18">
        <v>0</v>
      </c>
      <c r="N129" s="18">
        <v>134000</v>
      </c>
      <c r="O129" s="18">
        <v>0</v>
      </c>
      <c r="P129" s="55">
        <v>83.75</v>
      </c>
      <c r="Q129" s="18">
        <v>10000</v>
      </c>
      <c r="R129" s="18">
        <v>103897</v>
      </c>
      <c r="S129" s="18">
        <v>30103</v>
      </c>
      <c r="T129" s="55">
        <v>64.935599999999994</v>
      </c>
      <c r="U129" s="18">
        <v>10000</v>
      </c>
      <c r="V129" s="18">
        <v>103897</v>
      </c>
      <c r="W129" s="40">
        <v>0</v>
      </c>
      <c r="X129" s="2"/>
      <c r="Y129" s="2"/>
      <c r="Z129" s="2"/>
      <c r="AA129" s="2"/>
      <c r="AB129" s="2"/>
    </row>
    <row r="130" spans="1:28" ht="15.75" customHeight="1" x14ac:dyDescent="0.25">
      <c r="A130" s="21"/>
      <c r="B130" s="45" t="s">
        <v>261</v>
      </c>
      <c r="C130" s="16" t="s">
        <v>262</v>
      </c>
      <c r="D130" s="18">
        <v>30000</v>
      </c>
      <c r="E130" s="18">
        <v>0</v>
      </c>
      <c r="F130" s="18">
        <v>-30000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55">
        <v>0</v>
      </c>
      <c r="Q130" s="18">
        <v>0</v>
      </c>
      <c r="R130" s="18">
        <v>0</v>
      </c>
      <c r="S130" s="18">
        <v>0</v>
      </c>
      <c r="T130" s="55">
        <v>0</v>
      </c>
      <c r="U130" s="18">
        <v>0</v>
      </c>
      <c r="V130" s="18">
        <v>0</v>
      </c>
      <c r="W130" s="40">
        <v>0</v>
      </c>
      <c r="X130" s="2"/>
      <c r="Y130" s="2"/>
      <c r="Z130" s="2"/>
      <c r="AA130" s="2"/>
      <c r="AB130" s="2"/>
    </row>
    <row r="131" spans="1:28" ht="15.75" customHeight="1" x14ac:dyDescent="0.25">
      <c r="A131" s="21"/>
      <c r="B131" s="45" t="s">
        <v>263</v>
      </c>
      <c r="C131" s="16" t="s">
        <v>264</v>
      </c>
      <c r="D131" s="18">
        <v>795000</v>
      </c>
      <c r="E131" s="18">
        <v>0</v>
      </c>
      <c r="F131" s="18">
        <v>200000</v>
      </c>
      <c r="G131" s="18">
        <v>995000</v>
      </c>
      <c r="H131" s="18">
        <v>0</v>
      </c>
      <c r="I131" s="18">
        <v>995000</v>
      </c>
      <c r="J131" s="18">
        <v>0</v>
      </c>
      <c r="K131" s="18">
        <v>868000</v>
      </c>
      <c r="L131" s="18">
        <v>127000</v>
      </c>
      <c r="M131" s="18">
        <v>0</v>
      </c>
      <c r="N131" s="18">
        <v>868000</v>
      </c>
      <c r="O131" s="18">
        <v>0</v>
      </c>
      <c r="P131" s="55">
        <v>87.236199999999997</v>
      </c>
      <c r="Q131" s="18">
        <v>85342</v>
      </c>
      <c r="R131" s="18">
        <v>551891</v>
      </c>
      <c r="S131" s="18">
        <v>316109</v>
      </c>
      <c r="T131" s="55">
        <v>55.4664</v>
      </c>
      <c r="U131" s="18">
        <v>85342</v>
      </c>
      <c r="V131" s="18">
        <v>551891</v>
      </c>
      <c r="W131" s="40">
        <v>0</v>
      </c>
      <c r="X131" s="2"/>
      <c r="Y131" s="2"/>
      <c r="Z131" s="2"/>
      <c r="AA131" s="2"/>
      <c r="AB131" s="2"/>
    </row>
    <row r="132" spans="1:28" ht="15.75" customHeight="1" x14ac:dyDescent="0.25">
      <c r="A132" s="21"/>
      <c r="B132" s="45" t="s">
        <v>265</v>
      </c>
      <c r="C132" s="16" t="s">
        <v>266</v>
      </c>
      <c r="D132" s="18">
        <v>40000</v>
      </c>
      <c r="E132" s="18">
        <v>-40000</v>
      </c>
      <c r="F132" s="18">
        <v>-40000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55">
        <v>0</v>
      </c>
      <c r="Q132" s="18">
        <v>0</v>
      </c>
      <c r="R132" s="18">
        <v>0</v>
      </c>
      <c r="S132" s="18">
        <v>0</v>
      </c>
      <c r="T132" s="55">
        <v>0</v>
      </c>
      <c r="U132" s="18">
        <v>0</v>
      </c>
      <c r="V132" s="18">
        <v>0</v>
      </c>
      <c r="W132" s="40">
        <v>0</v>
      </c>
      <c r="X132" s="2"/>
      <c r="Y132" s="2"/>
      <c r="Z132" s="2"/>
      <c r="AA132" s="2"/>
      <c r="AB132" s="2"/>
    </row>
    <row r="133" spans="1:28" ht="15.75" customHeight="1" x14ac:dyDescent="0.25">
      <c r="A133" s="21"/>
      <c r="B133" s="45" t="s">
        <v>267</v>
      </c>
      <c r="C133" s="16" t="s">
        <v>268</v>
      </c>
      <c r="D133" s="18">
        <v>32000</v>
      </c>
      <c r="E133" s="18">
        <v>-32000</v>
      </c>
      <c r="F133" s="18">
        <v>-32000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55">
        <v>0</v>
      </c>
      <c r="Q133" s="18">
        <v>0</v>
      </c>
      <c r="R133" s="18">
        <v>0</v>
      </c>
      <c r="S133" s="18">
        <v>0</v>
      </c>
      <c r="T133" s="55">
        <v>0</v>
      </c>
      <c r="U133" s="18">
        <v>0</v>
      </c>
      <c r="V133" s="18">
        <v>0</v>
      </c>
      <c r="W133" s="40">
        <v>0</v>
      </c>
      <c r="X133" s="2"/>
      <c r="Y133" s="2"/>
      <c r="Z133" s="2"/>
      <c r="AA133" s="2"/>
      <c r="AB133" s="2"/>
    </row>
    <row r="134" spans="1:28" ht="15.75" customHeight="1" x14ac:dyDescent="0.25">
      <c r="A134" s="21"/>
      <c r="B134" s="45" t="s">
        <v>269</v>
      </c>
      <c r="C134" s="16" t="s">
        <v>270</v>
      </c>
      <c r="D134" s="18">
        <v>40000</v>
      </c>
      <c r="E134" s="18">
        <v>0</v>
      </c>
      <c r="F134" s="18">
        <v>-40000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55">
        <v>0</v>
      </c>
      <c r="Q134" s="18">
        <v>0</v>
      </c>
      <c r="R134" s="18">
        <v>0</v>
      </c>
      <c r="S134" s="18">
        <v>0</v>
      </c>
      <c r="T134" s="55">
        <v>0</v>
      </c>
      <c r="U134" s="18">
        <v>0</v>
      </c>
      <c r="V134" s="18">
        <v>0</v>
      </c>
      <c r="W134" s="40">
        <v>0</v>
      </c>
      <c r="X134" s="2"/>
      <c r="Y134" s="2"/>
      <c r="Z134" s="2"/>
      <c r="AA134" s="2"/>
      <c r="AB134" s="2"/>
    </row>
    <row r="135" spans="1:28" ht="15.75" customHeight="1" x14ac:dyDescent="0.25">
      <c r="A135" s="21"/>
      <c r="B135" s="45" t="s">
        <v>271</v>
      </c>
      <c r="C135" s="16" t="s">
        <v>272</v>
      </c>
      <c r="D135" s="18">
        <v>50000</v>
      </c>
      <c r="E135" s="18">
        <v>0</v>
      </c>
      <c r="F135" s="18">
        <v>-50000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55">
        <v>0</v>
      </c>
      <c r="Q135" s="18">
        <v>0</v>
      </c>
      <c r="R135" s="18">
        <v>0</v>
      </c>
      <c r="S135" s="18">
        <v>0</v>
      </c>
      <c r="T135" s="55">
        <v>0</v>
      </c>
      <c r="U135" s="18">
        <v>0</v>
      </c>
      <c r="V135" s="18">
        <v>0</v>
      </c>
      <c r="W135" s="40">
        <v>0</v>
      </c>
      <c r="X135" s="2"/>
      <c r="Y135" s="2"/>
      <c r="Z135" s="2"/>
      <c r="AA135" s="2"/>
      <c r="AB135" s="2"/>
    </row>
    <row r="136" spans="1:28" ht="15.75" customHeight="1" x14ac:dyDescent="0.25">
      <c r="A136" s="21"/>
      <c r="B136" s="45" t="s">
        <v>273</v>
      </c>
      <c r="C136" s="16" t="s">
        <v>274</v>
      </c>
      <c r="D136" s="18">
        <v>40000</v>
      </c>
      <c r="E136" s="18">
        <v>0</v>
      </c>
      <c r="F136" s="18">
        <v>-40000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55">
        <v>0</v>
      </c>
      <c r="Q136" s="18">
        <v>0</v>
      </c>
      <c r="R136" s="18">
        <v>0</v>
      </c>
      <c r="S136" s="18">
        <v>0</v>
      </c>
      <c r="T136" s="55">
        <v>0</v>
      </c>
      <c r="U136" s="18">
        <v>0</v>
      </c>
      <c r="V136" s="18">
        <v>0</v>
      </c>
      <c r="W136" s="40">
        <v>0</v>
      </c>
      <c r="X136" s="2"/>
      <c r="Y136" s="2"/>
      <c r="Z136" s="2"/>
      <c r="AA136" s="2"/>
      <c r="AB136" s="2"/>
    </row>
    <row r="137" spans="1:28" ht="15.75" customHeight="1" x14ac:dyDescent="0.25">
      <c r="A137" s="21"/>
      <c r="B137" s="45" t="s">
        <v>275</v>
      </c>
      <c r="C137" s="16" t="s">
        <v>276</v>
      </c>
      <c r="D137" s="18">
        <v>102000</v>
      </c>
      <c r="E137" s="18">
        <v>0</v>
      </c>
      <c r="F137" s="18">
        <v>-102000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55">
        <v>0</v>
      </c>
      <c r="Q137" s="18">
        <v>0</v>
      </c>
      <c r="R137" s="18">
        <v>0</v>
      </c>
      <c r="S137" s="18">
        <v>0</v>
      </c>
      <c r="T137" s="55">
        <v>0</v>
      </c>
      <c r="U137" s="18">
        <v>0</v>
      </c>
      <c r="V137" s="18">
        <v>0</v>
      </c>
      <c r="W137" s="40">
        <v>0</v>
      </c>
      <c r="X137" s="2"/>
      <c r="Y137" s="2"/>
      <c r="Z137" s="2"/>
      <c r="AA137" s="2"/>
      <c r="AB137" s="2"/>
    </row>
    <row r="138" spans="1:28" ht="15.75" customHeight="1" x14ac:dyDescent="0.25">
      <c r="A138" s="21"/>
      <c r="B138" s="45" t="s">
        <v>277</v>
      </c>
      <c r="C138" s="16" t="s">
        <v>278</v>
      </c>
      <c r="D138" s="18">
        <v>433000</v>
      </c>
      <c r="E138" s="18">
        <v>0</v>
      </c>
      <c r="F138" s="18">
        <v>0</v>
      </c>
      <c r="G138" s="18">
        <v>433000</v>
      </c>
      <c r="H138" s="18">
        <v>0</v>
      </c>
      <c r="I138" s="18">
        <v>433000</v>
      </c>
      <c r="J138" s="18">
        <v>0</v>
      </c>
      <c r="K138" s="18">
        <v>363000</v>
      </c>
      <c r="L138" s="18">
        <v>70000</v>
      </c>
      <c r="M138" s="18">
        <v>0</v>
      </c>
      <c r="N138" s="18">
        <v>363000</v>
      </c>
      <c r="O138" s="18">
        <v>0</v>
      </c>
      <c r="P138" s="55">
        <v>83.833699999999993</v>
      </c>
      <c r="Q138" s="18">
        <v>44181</v>
      </c>
      <c r="R138" s="18">
        <v>298289</v>
      </c>
      <c r="S138" s="18">
        <v>64711</v>
      </c>
      <c r="T138" s="55">
        <v>68.888900000000007</v>
      </c>
      <c r="U138" s="18">
        <v>44181</v>
      </c>
      <c r="V138" s="18">
        <v>298289</v>
      </c>
      <c r="W138" s="40">
        <v>0</v>
      </c>
      <c r="X138" s="2"/>
      <c r="Y138" s="2"/>
      <c r="Z138" s="2"/>
      <c r="AA138" s="2"/>
      <c r="AB138" s="2"/>
    </row>
    <row r="139" spans="1:28" ht="15.75" customHeight="1" x14ac:dyDescent="0.25">
      <c r="A139" s="19"/>
      <c r="B139" s="44" t="s">
        <v>279</v>
      </c>
      <c r="C139" s="15" t="s">
        <v>280</v>
      </c>
      <c r="D139" s="20">
        <f t="shared" ref="D139:O139" si="118">SUM(D140:D151)</f>
        <v>13642000</v>
      </c>
      <c r="E139" s="20">
        <f t="shared" si="118"/>
        <v>428000</v>
      </c>
      <c r="F139" s="20">
        <f t="shared" si="118"/>
        <v>-10142000</v>
      </c>
      <c r="G139" s="20">
        <f t="shared" si="118"/>
        <v>3500000</v>
      </c>
      <c r="H139" s="20">
        <f t="shared" si="118"/>
        <v>0</v>
      </c>
      <c r="I139" s="20">
        <f t="shared" si="118"/>
        <v>3500000</v>
      </c>
      <c r="J139" s="20">
        <f t="shared" si="118"/>
        <v>1500000</v>
      </c>
      <c r="K139" s="20">
        <f t="shared" si="118"/>
        <v>3500000</v>
      </c>
      <c r="L139" s="20">
        <f t="shared" si="118"/>
        <v>0</v>
      </c>
      <c r="M139" s="20">
        <f t="shared" si="118"/>
        <v>0</v>
      </c>
      <c r="N139" s="20">
        <f t="shared" si="118"/>
        <v>2000000</v>
      </c>
      <c r="O139" s="20">
        <f t="shared" si="118"/>
        <v>1500000</v>
      </c>
      <c r="P139" s="54">
        <f>N139/I139*100</f>
        <v>57.142857142857139</v>
      </c>
      <c r="Q139" s="20">
        <f t="shared" ref="Q139:S139" si="119">SUM(Q140:Q151)</f>
        <v>0</v>
      </c>
      <c r="R139" s="20">
        <f t="shared" si="119"/>
        <v>2000000</v>
      </c>
      <c r="S139" s="20">
        <f t="shared" si="119"/>
        <v>0</v>
      </c>
      <c r="T139" s="54">
        <f>(R139/I139)*100</f>
        <v>57.142857142857139</v>
      </c>
      <c r="U139" s="20">
        <f t="shared" ref="U139:W139" si="120">SUM(U140:U151)</f>
        <v>0</v>
      </c>
      <c r="V139" s="20">
        <f t="shared" si="120"/>
        <v>2000000</v>
      </c>
      <c r="W139" s="41">
        <f t="shared" si="120"/>
        <v>0</v>
      </c>
      <c r="X139" s="30"/>
      <c r="Y139" s="30"/>
      <c r="Z139" s="30"/>
      <c r="AA139" s="30"/>
      <c r="AB139" s="30"/>
    </row>
    <row r="140" spans="1:28" ht="15.75" customHeight="1" x14ac:dyDescent="0.25">
      <c r="A140" s="21"/>
      <c r="B140" s="45" t="s">
        <v>281</v>
      </c>
      <c r="C140" s="16" t="s">
        <v>282</v>
      </c>
      <c r="D140" s="18">
        <v>24000</v>
      </c>
      <c r="E140" s="18">
        <v>-24000</v>
      </c>
      <c r="F140" s="18">
        <v>-24000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55">
        <v>0</v>
      </c>
      <c r="Q140" s="18">
        <v>0</v>
      </c>
      <c r="R140" s="18">
        <v>0</v>
      </c>
      <c r="S140" s="18">
        <v>0</v>
      </c>
      <c r="T140" s="55">
        <v>0</v>
      </c>
      <c r="U140" s="18">
        <v>0</v>
      </c>
      <c r="V140" s="18">
        <v>0</v>
      </c>
      <c r="W140" s="40">
        <v>0</v>
      </c>
      <c r="X140" s="2"/>
      <c r="Y140" s="2"/>
      <c r="Z140" s="2"/>
      <c r="AA140" s="2"/>
      <c r="AB140" s="2"/>
    </row>
    <row r="141" spans="1:28" ht="15.75" customHeight="1" x14ac:dyDescent="0.25">
      <c r="A141" s="21"/>
      <c r="B141" s="45" t="s">
        <v>283</v>
      </c>
      <c r="C141" s="16" t="s">
        <v>284</v>
      </c>
      <c r="D141" s="18">
        <v>100000</v>
      </c>
      <c r="E141" s="18">
        <v>-100000</v>
      </c>
      <c r="F141" s="18">
        <v>-100000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55">
        <v>0</v>
      </c>
      <c r="Q141" s="18">
        <v>0</v>
      </c>
      <c r="R141" s="18">
        <v>0</v>
      </c>
      <c r="S141" s="18">
        <v>0</v>
      </c>
      <c r="T141" s="55">
        <v>0</v>
      </c>
      <c r="U141" s="18">
        <v>0</v>
      </c>
      <c r="V141" s="18">
        <v>0</v>
      </c>
      <c r="W141" s="40">
        <v>0</v>
      </c>
      <c r="X141" s="2"/>
      <c r="Y141" s="2"/>
      <c r="Z141" s="2"/>
      <c r="AA141" s="2"/>
      <c r="AB141" s="2"/>
    </row>
    <row r="142" spans="1:28" ht="15.75" customHeight="1" x14ac:dyDescent="0.25">
      <c r="A142" s="21"/>
      <c r="B142" s="45" t="s">
        <v>285</v>
      </c>
      <c r="C142" s="16" t="s">
        <v>286</v>
      </c>
      <c r="D142" s="18">
        <v>50000</v>
      </c>
      <c r="E142" s="18">
        <v>-50000</v>
      </c>
      <c r="F142" s="18">
        <v>-50000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55">
        <v>0</v>
      </c>
      <c r="Q142" s="18">
        <v>0</v>
      </c>
      <c r="R142" s="18">
        <v>0</v>
      </c>
      <c r="S142" s="18">
        <v>0</v>
      </c>
      <c r="T142" s="55">
        <v>0</v>
      </c>
      <c r="U142" s="18">
        <v>0</v>
      </c>
      <c r="V142" s="18">
        <v>0</v>
      </c>
      <c r="W142" s="40">
        <v>0</v>
      </c>
      <c r="X142" s="2"/>
      <c r="Y142" s="2"/>
      <c r="Z142" s="2"/>
      <c r="AA142" s="2"/>
      <c r="AB142" s="2"/>
    </row>
    <row r="143" spans="1:28" ht="15.75" customHeight="1" x14ac:dyDescent="0.25">
      <c r="A143" s="21"/>
      <c r="B143" s="45" t="s">
        <v>287</v>
      </c>
      <c r="C143" s="16" t="s">
        <v>288</v>
      </c>
      <c r="D143" s="18">
        <v>60000</v>
      </c>
      <c r="E143" s="18">
        <v>-60000</v>
      </c>
      <c r="F143" s="18">
        <v>-60000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55">
        <v>0</v>
      </c>
      <c r="Q143" s="18">
        <v>0</v>
      </c>
      <c r="R143" s="18">
        <v>0</v>
      </c>
      <c r="S143" s="18">
        <v>0</v>
      </c>
      <c r="T143" s="55">
        <v>0</v>
      </c>
      <c r="U143" s="18">
        <v>0</v>
      </c>
      <c r="V143" s="18">
        <v>0</v>
      </c>
      <c r="W143" s="40">
        <v>0</v>
      </c>
      <c r="X143" s="2"/>
      <c r="Y143" s="2"/>
      <c r="Z143" s="2"/>
      <c r="AA143" s="2"/>
      <c r="AB143" s="2"/>
    </row>
    <row r="144" spans="1:28" ht="15.75" customHeight="1" x14ac:dyDescent="0.25">
      <c r="A144" s="21"/>
      <c r="B144" s="45" t="s">
        <v>289</v>
      </c>
      <c r="C144" s="16" t="s">
        <v>290</v>
      </c>
      <c r="D144" s="18">
        <v>80000</v>
      </c>
      <c r="E144" s="18">
        <v>-80000</v>
      </c>
      <c r="F144" s="18">
        <v>-80000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55">
        <v>0</v>
      </c>
      <c r="Q144" s="18">
        <v>0</v>
      </c>
      <c r="R144" s="18">
        <v>0</v>
      </c>
      <c r="S144" s="18">
        <v>0</v>
      </c>
      <c r="T144" s="55">
        <v>0</v>
      </c>
      <c r="U144" s="18">
        <v>0</v>
      </c>
      <c r="V144" s="18">
        <v>0</v>
      </c>
      <c r="W144" s="40">
        <v>0</v>
      </c>
      <c r="X144" s="2"/>
      <c r="Y144" s="2"/>
      <c r="Z144" s="2"/>
      <c r="AA144" s="2"/>
      <c r="AB144" s="2"/>
    </row>
    <row r="145" spans="1:28" ht="15.75" customHeight="1" x14ac:dyDescent="0.25">
      <c r="A145" s="21"/>
      <c r="B145" s="45" t="s">
        <v>291</v>
      </c>
      <c r="C145" s="16" t="s">
        <v>292</v>
      </c>
      <c r="D145" s="18">
        <v>400000</v>
      </c>
      <c r="E145" s="18">
        <v>0</v>
      </c>
      <c r="F145" s="18">
        <v>-400000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55">
        <v>0</v>
      </c>
      <c r="Q145" s="18">
        <v>0</v>
      </c>
      <c r="R145" s="18">
        <v>0</v>
      </c>
      <c r="S145" s="18">
        <v>0</v>
      </c>
      <c r="T145" s="55">
        <v>0</v>
      </c>
      <c r="U145" s="18">
        <v>0</v>
      </c>
      <c r="V145" s="18">
        <v>0</v>
      </c>
      <c r="W145" s="40">
        <v>0</v>
      </c>
      <c r="X145" s="2"/>
      <c r="Y145" s="2"/>
      <c r="Z145" s="2"/>
      <c r="AA145" s="2"/>
      <c r="AB145" s="2"/>
    </row>
    <row r="146" spans="1:28" ht="15.75" customHeight="1" x14ac:dyDescent="0.25">
      <c r="A146" s="21"/>
      <c r="B146" s="45" t="s">
        <v>293</v>
      </c>
      <c r="C146" s="16" t="s">
        <v>294</v>
      </c>
      <c r="D146" s="18">
        <v>150000</v>
      </c>
      <c r="E146" s="18">
        <v>-150000</v>
      </c>
      <c r="F146" s="18">
        <v>-150000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55">
        <v>0</v>
      </c>
      <c r="Q146" s="18">
        <v>0</v>
      </c>
      <c r="R146" s="18">
        <v>0</v>
      </c>
      <c r="S146" s="18">
        <v>0</v>
      </c>
      <c r="T146" s="55">
        <v>0</v>
      </c>
      <c r="U146" s="18">
        <v>0</v>
      </c>
      <c r="V146" s="18">
        <v>0</v>
      </c>
      <c r="W146" s="40">
        <v>0</v>
      </c>
      <c r="X146" s="2"/>
      <c r="Y146" s="2"/>
      <c r="Z146" s="2"/>
      <c r="AA146" s="2"/>
      <c r="AB146" s="2"/>
    </row>
    <row r="147" spans="1:28" ht="15.75" customHeight="1" x14ac:dyDescent="0.25">
      <c r="A147" s="21"/>
      <c r="B147" s="45" t="s">
        <v>295</v>
      </c>
      <c r="C147" s="16" t="s">
        <v>296</v>
      </c>
      <c r="D147" s="18">
        <v>20000</v>
      </c>
      <c r="E147" s="18">
        <v>-20000</v>
      </c>
      <c r="F147" s="18">
        <v>-20000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55">
        <v>0</v>
      </c>
      <c r="Q147" s="18">
        <v>0</v>
      </c>
      <c r="R147" s="18">
        <v>0</v>
      </c>
      <c r="S147" s="18">
        <v>0</v>
      </c>
      <c r="T147" s="55">
        <v>0</v>
      </c>
      <c r="U147" s="18">
        <v>0</v>
      </c>
      <c r="V147" s="18">
        <v>0</v>
      </c>
      <c r="W147" s="40">
        <v>0</v>
      </c>
      <c r="X147" s="2"/>
      <c r="Y147" s="2"/>
      <c r="Z147" s="2"/>
      <c r="AA147" s="2"/>
      <c r="AB147" s="2"/>
    </row>
    <row r="148" spans="1:28" ht="15.75" customHeight="1" x14ac:dyDescent="0.25">
      <c r="A148" s="21"/>
      <c r="B148" s="45" t="s">
        <v>297</v>
      </c>
      <c r="C148" s="16" t="s">
        <v>298</v>
      </c>
      <c r="D148" s="18">
        <v>100000</v>
      </c>
      <c r="E148" s="18">
        <v>-100000</v>
      </c>
      <c r="F148" s="18">
        <v>-100000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55">
        <v>0</v>
      </c>
      <c r="Q148" s="18">
        <v>0</v>
      </c>
      <c r="R148" s="18">
        <v>0</v>
      </c>
      <c r="S148" s="18">
        <v>0</v>
      </c>
      <c r="T148" s="55">
        <v>0</v>
      </c>
      <c r="U148" s="18">
        <v>0</v>
      </c>
      <c r="V148" s="18">
        <v>0</v>
      </c>
      <c r="W148" s="40">
        <v>0</v>
      </c>
      <c r="X148" s="2"/>
      <c r="Y148" s="2"/>
      <c r="Z148" s="2"/>
      <c r="AA148" s="2"/>
      <c r="AB148" s="2"/>
    </row>
    <row r="149" spans="1:28" ht="15.75" customHeight="1" x14ac:dyDescent="0.25">
      <c r="A149" s="21"/>
      <c r="B149" s="45" t="s">
        <v>299</v>
      </c>
      <c r="C149" s="16" t="s">
        <v>300</v>
      </c>
      <c r="D149" s="18">
        <v>96000</v>
      </c>
      <c r="E149" s="18">
        <v>-96000</v>
      </c>
      <c r="F149" s="18">
        <v>-96000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55">
        <v>0</v>
      </c>
      <c r="Q149" s="18">
        <v>0</v>
      </c>
      <c r="R149" s="18">
        <v>0</v>
      </c>
      <c r="S149" s="18">
        <v>0</v>
      </c>
      <c r="T149" s="55">
        <v>0</v>
      </c>
      <c r="U149" s="18">
        <v>0</v>
      </c>
      <c r="V149" s="18">
        <v>0</v>
      </c>
      <c r="W149" s="40">
        <v>0</v>
      </c>
      <c r="X149" s="2"/>
      <c r="Y149" s="2"/>
      <c r="Z149" s="2"/>
      <c r="AA149" s="2"/>
      <c r="AB149" s="2"/>
    </row>
    <row r="150" spans="1:28" ht="15.75" customHeight="1" x14ac:dyDescent="0.25">
      <c r="A150" s="21"/>
      <c r="B150" s="45" t="s">
        <v>301</v>
      </c>
      <c r="C150" s="16" t="s">
        <v>302</v>
      </c>
      <c r="D150" s="18">
        <v>392000</v>
      </c>
      <c r="E150" s="18">
        <v>-392000</v>
      </c>
      <c r="F150" s="18">
        <v>-392000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55">
        <v>0</v>
      </c>
      <c r="Q150" s="18">
        <v>0</v>
      </c>
      <c r="R150" s="18">
        <v>0</v>
      </c>
      <c r="S150" s="18">
        <v>0</v>
      </c>
      <c r="T150" s="55">
        <v>0</v>
      </c>
      <c r="U150" s="18">
        <v>0</v>
      </c>
      <c r="V150" s="18">
        <v>0</v>
      </c>
      <c r="W150" s="40">
        <v>0</v>
      </c>
      <c r="X150" s="2"/>
      <c r="Y150" s="2"/>
      <c r="Z150" s="2"/>
      <c r="AA150" s="2"/>
      <c r="AB150" s="2"/>
    </row>
    <row r="151" spans="1:28" ht="30" x14ac:dyDescent="0.25">
      <c r="A151" s="21"/>
      <c r="B151" s="45" t="s">
        <v>303</v>
      </c>
      <c r="C151" s="16" t="s">
        <v>304</v>
      </c>
      <c r="D151" s="18">
        <v>12170000</v>
      </c>
      <c r="E151" s="18">
        <v>1500000</v>
      </c>
      <c r="F151" s="18">
        <v>-8670000</v>
      </c>
      <c r="G151" s="18">
        <v>3500000</v>
      </c>
      <c r="H151" s="18">
        <v>0</v>
      </c>
      <c r="I151" s="18">
        <v>3500000</v>
      </c>
      <c r="J151" s="18">
        <v>1500000</v>
      </c>
      <c r="K151" s="18">
        <v>3500000</v>
      </c>
      <c r="L151" s="18">
        <v>0</v>
      </c>
      <c r="M151" s="18">
        <v>0</v>
      </c>
      <c r="N151" s="18">
        <v>2000000</v>
      </c>
      <c r="O151" s="18">
        <v>1500000</v>
      </c>
      <c r="P151" s="55">
        <v>57.142899999999997</v>
      </c>
      <c r="Q151" s="18">
        <v>0</v>
      </c>
      <c r="R151" s="18">
        <v>2000000</v>
      </c>
      <c r="S151" s="18">
        <v>0</v>
      </c>
      <c r="T151" s="55">
        <v>57.142899999999997</v>
      </c>
      <c r="U151" s="18">
        <v>0</v>
      </c>
      <c r="V151" s="18">
        <v>2000000</v>
      </c>
      <c r="W151" s="40">
        <v>0</v>
      </c>
      <c r="X151" s="2"/>
      <c r="Y151" s="2"/>
      <c r="Z151" s="2"/>
      <c r="AA151" s="2"/>
      <c r="AB151" s="2"/>
    </row>
    <row r="152" spans="1:28" ht="30" x14ac:dyDescent="0.25">
      <c r="A152" s="19"/>
      <c r="B152" s="44" t="s">
        <v>305</v>
      </c>
      <c r="C152" s="15" t="s">
        <v>306</v>
      </c>
      <c r="D152" s="20">
        <f t="shared" ref="D152:O152" si="121">SUM(D153:D173)</f>
        <v>2986000</v>
      </c>
      <c r="E152" s="20">
        <f t="shared" si="121"/>
        <v>-1565000</v>
      </c>
      <c r="F152" s="20">
        <f t="shared" si="121"/>
        <v>-1565000</v>
      </c>
      <c r="G152" s="20">
        <f t="shared" si="121"/>
        <v>1421000</v>
      </c>
      <c r="H152" s="20">
        <f t="shared" si="121"/>
        <v>0</v>
      </c>
      <c r="I152" s="20">
        <f t="shared" si="121"/>
        <v>1421000</v>
      </c>
      <c r="J152" s="20">
        <f t="shared" si="121"/>
        <v>0</v>
      </c>
      <c r="K152" s="20">
        <f t="shared" si="121"/>
        <v>1173000</v>
      </c>
      <c r="L152" s="20">
        <f t="shared" si="121"/>
        <v>248000</v>
      </c>
      <c r="M152" s="20">
        <f t="shared" si="121"/>
        <v>0</v>
      </c>
      <c r="N152" s="20">
        <f t="shared" si="121"/>
        <v>1173000</v>
      </c>
      <c r="O152" s="20">
        <f t="shared" si="121"/>
        <v>0</v>
      </c>
      <c r="P152" s="54">
        <f>N152/I152*100</f>
        <v>82.547501759324419</v>
      </c>
      <c r="Q152" s="20">
        <f t="shared" ref="Q152:S152" si="122">SUM(Q153:Q173)</f>
        <v>125526</v>
      </c>
      <c r="R152" s="20">
        <f t="shared" si="122"/>
        <v>385225</v>
      </c>
      <c r="S152" s="20">
        <f t="shared" si="122"/>
        <v>787775</v>
      </c>
      <c r="T152" s="54">
        <f>(R152/I152)*100</f>
        <v>27.109429978888105</v>
      </c>
      <c r="U152" s="20">
        <f t="shared" ref="U152:V152" si="123">SUM(U153:U173)</f>
        <v>125526</v>
      </c>
      <c r="V152" s="20">
        <f t="shared" si="123"/>
        <v>385225</v>
      </c>
      <c r="W152" s="41"/>
      <c r="X152" s="30"/>
      <c r="Y152" s="30"/>
      <c r="Z152" s="30"/>
      <c r="AA152" s="30"/>
      <c r="AB152" s="30"/>
    </row>
    <row r="153" spans="1:28" ht="15.75" customHeight="1" x14ac:dyDescent="0.25">
      <c r="A153" s="21"/>
      <c r="B153" s="45" t="s">
        <v>307</v>
      </c>
      <c r="C153" s="16" t="s">
        <v>308</v>
      </c>
      <c r="D153" s="18">
        <v>296000</v>
      </c>
      <c r="E153" s="18">
        <v>-296000</v>
      </c>
      <c r="F153" s="18">
        <v>-296000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55">
        <v>0</v>
      </c>
      <c r="Q153" s="18">
        <v>0</v>
      </c>
      <c r="R153" s="18">
        <v>0</v>
      </c>
      <c r="S153" s="18">
        <v>0</v>
      </c>
      <c r="T153" s="55">
        <v>0</v>
      </c>
      <c r="U153" s="18">
        <v>0</v>
      </c>
      <c r="V153" s="18">
        <v>0</v>
      </c>
      <c r="W153" s="40">
        <v>0</v>
      </c>
      <c r="X153" s="2"/>
      <c r="Y153" s="2"/>
      <c r="Z153" s="2"/>
      <c r="AA153" s="2"/>
      <c r="AB153" s="2"/>
    </row>
    <row r="154" spans="1:28" ht="15.75" customHeight="1" x14ac:dyDescent="0.25">
      <c r="A154" s="21"/>
      <c r="B154" s="45" t="s">
        <v>309</v>
      </c>
      <c r="C154" s="16" t="s">
        <v>310</v>
      </c>
      <c r="D154" s="18">
        <v>140000</v>
      </c>
      <c r="E154" s="18">
        <v>-140000</v>
      </c>
      <c r="F154" s="18">
        <v>-140000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55">
        <v>0</v>
      </c>
      <c r="Q154" s="18">
        <v>0</v>
      </c>
      <c r="R154" s="18">
        <v>0</v>
      </c>
      <c r="S154" s="18">
        <v>0</v>
      </c>
      <c r="T154" s="55">
        <v>0</v>
      </c>
      <c r="U154" s="18">
        <v>0</v>
      </c>
      <c r="V154" s="18">
        <v>0</v>
      </c>
      <c r="W154" s="40">
        <v>0</v>
      </c>
      <c r="X154" s="2"/>
      <c r="Y154" s="2"/>
      <c r="Z154" s="2"/>
      <c r="AA154" s="2"/>
      <c r="AB154" s="2"/>
    </row>
    <row r="155" spans="1:28" ht="15.75" customHeight="1" x14ac:dyDescent="0.25">
      <c r="A155" s="21"/>
      <c r="B155" s="45" t="s">
        <v>311</v>
      </c>
      <c r="C155" s="16" t="s">
        <v>312</v>
      </c>
      <c r="D155" s="18">
        <v>420000</v>
      </c>
      <c r="E155" s="18">
        <v>-420000</v>
      </c>
      <c r="F155" s="18">
        <v>-420000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55">
        <v>0</v>
      </c>
      <c r="Q155" s="18">
        <v>0</v>
      </c>
      <c r="R155" s="18">
        <v>0</v>
      </c>
      <c r="S155" s="18">
        <v>0</v>
      </c>
      <c r="T155" s="55">
        <v>0</v>
      </c>
      <c r="U155" s="18">
        <v>0</v>
      </c>
      <c r="V155" s="18">
        <v>0</v>
      </c>
      <c r="W155" s="40">
        <v>0</v>
      </c>
      <c r="X155" s="2"/>
      <c r="Y155" s="2"/>
      <c r="Z155" s="2"/>
      <c r="AA155" s="2"/>
      <c r="AB155" s="2"/>
    </row>
    <row r="156" spans="1:28" ht="15.75" customHeight="1" x14ac:dyDescent="0.25">
      <c r="A156" s="21"/>
      <c r="B156" s="45" t="s">
        <v>313</v>
      </c>
      <c r="C156" s="16" t="s">
        <v>314</v>
      </c>
      <c r="D156" s="18">
        <v>60000</v>
      </c>
      <c r="E156" s="18">
        <v>-60000</v>
      </c>
      <c r="F156" s="18">
        <v>-60000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55">
        <v>0</v>
      </c>
      <c r="Q156" s="18">
        <v>0</v>
      </c>
      <c r="R156" s="18">
        <v>0</v>
      </c>
      <c r="S156" s="18">
        <v>0</v>
      </c>
      <c r="T156" s="55">
        <v>0</v>
      </c>
      <c r="U156" s="18">
        <v>0</v>
      </c>
      <c r="V156" s="18">
        <v>0</v>
      </c>
      <c r="W156" s="40">
        <v>0</v>
      </c>
      <c r="X156" s="2"/>
      <c r="Y156" s="2"/>
      <c r="Z156" s="2"/>
      <c r="AA156" s="2"/>
      <c r="AB156" s="2"/>
    </row>
    <row r="157" spans="1:28" ht="15.75" customHeight="1" x14ac:dyDescent="0.25">
      <c r="A157" s="21"/>
      <c r="B157" s="45" t="s">
        <v>315</v>
      </c>
      <c r="C157" s="16" t="s">
        <v>316</v>
      </c>
      <c r="D157" s="18">
        <v>200000</v>
      </c>
      <c r="E157" s="18">
        <v>-200000</v>
      </c>
      <c r="F157" s="18">
        <v>-200000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55">
        <v>0</v>
      </c>
      <c r="Q157" s="18">
        <v>0</v>
      </c>
      <c r="R157" s="18">
        <v>0</v>
      </c>
      <c r="S157" s="18">
        <v>0</v>
      </c>
      <c r="T157" s="55">
        <v>0</v>
      </c>
      <c r="U157" s="18">
        <v>0</v>
      </c>
      <c r="V157" s="18">
        <v>0</v>
      </c>
      <c r="W157" s="40">
        <v>0</v>
      </c>
      <c r="X157" s="2"/>
      <c r="Y157" s="2"/>
      <c r="Z157" s="2"/>
      <c r="AA157" s="2"/>
      <c r="AB157" s="2"/>
    </row>
    <row r="158" spans="1:28" ht="15.75" customHeight="1" x14ac:dyDescent="0.25">
      <c r="A158" s="21"/>
      <c r="B158" s="45" t="s">
        <v>317</v>
      </c>
      <c r="C158" s="16" t="s">
        <v>318</v>
      </c>
      <c r="D158" s="18">
        <v>81000</v>
      </c>
      <c r="E158" s="18">
        <v>-81000</v>
      </c>
      <c r="F158" s="18">
        <v>-81000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55">
        <v>0</v>
      </c>
      <c r="Q158" s="18">
        <v>0</v>
      </c>
      <c r="R158" s="18">
        <v>0</v>
      </c>
      <c r="S158" s="18">
        <v>0</v>
      </c>
      <c r="T158" s="55">
        <v>0</v>
      </c>
      <c r="U158" s="18">
        <v>0</v>
      </c>
      <c r="V158" s="18">
        <v>0</v>
      </c>
      <c r="W158" s="40">
        <v>0</v>
      </c>
      <c r="X158" s="2"/>
      <c r="Y158" s="2"/>
      <c r="Z158" s="2"/>
      <c r="AA158" s="2"/>
      <c r="AB158" s="2"/>
    </row>
    <row r="159" spans="1:28" ht="15.75" customHeight="1" x14ac:dyDescent="0.25">
      <c r="A159" s="21"/>
      <c r="B159" s="45" t="s">
        <v>319</v>
      </c>
      <c r="C159" s="16" t="s">
        <v>320</v>
      </c>
      <c r="D159" s="18">
        <v>60000</v>
      </c>
      <c r="E159" s="18">
        <v>-60000</v>
      </c>
      <c r="F159" s="18">
        <v>-60000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55">
        <v>0</v>
      </c>
      <c r="Q159" s="18">
        <v>0</v>
      </c>
      <c r="R159" s="18">
        <v>0</v>
      </c>
      <c r="S159" s="18">
        <v>0</v>
      </c>
      <c r="T159" s="55">
        <v>0</v>
      </c>
      <c r="U159" s="18">
        <v>0</v>
      </c>
      <c r="V159" s="18">
        <v>0</v>
      </c>
      <c r="W159" s="40">
        <v>0</v>
      </c>
      <c r="X159" s="2"/>
      <c r="Y159" s="2"/>
      <c r="Z159" s="2"/>
      <c r="AA159" s="2"/>
      <c r="AB159" s="2"/>
    </row>
    <row r="160" spans="1:28" ht="15.75" customHeight="1" x14ac:dyDescent="0.25">
      <c r="A160" s="21"/>
      <c r="B160" s="45" t="s">
        <v>321</v>
      </c>
      <c r="C160" s="16" t="s">
        <v>322</v>
      </c>
      <c r="D160" s="18">
        <v>76000</v>
      </c>
      <c r="E160" s="18">
        <v>-76000</v>
      </c>
      <c r="F160" s="18">
        <v>-76000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55">
        <v>0</v>
      </c>
      <c r="Q160" s="18">
        <v>0</v>
      </c>
      <c r="R160" s="18">
        <v>0</v>
      </c>
      <c r="S160" s="18">
        <v>0</v>
      </c>
      <c r="T160" s="55">
        <v>0</v>
      </c>
      <c r="U160" s="18">
        <v>0</v>
      </c>
      <c r="V160" s="18">
        <v>0</v>
      </c>
      <c r="W160" s="40">
        <v>0</v>
      </c>
      <c r="X160" s="2"/>
      <c r="Y160" s="2"/>
      <c r="Z160" s="2"/>
      <c r="AA160" s="2"/>
      <c r="AB160" s="2"/>
    </row>
    <row r="161" spans="1:28" ht="30" x14ac:dyDescent="0.25">
      <c r="A161" s="21"/>
      <c r="B161" s="45" t="s">
        <v>323</v>
      </c>
      <c r="C161" s="16" t="s">
        <v>324</v>
      </c>
      <c r="D161" s="18">
        <v>40000</v>
      </c>
      <c r="E161" s="18">
        <v>-40000</v>
      </c>
      <c r="F161" s="18">
        <v>-40000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55">
        <v>0</v>
      </c>
      <c r="Q161" s="18">
        <v>0</v>
      </c>
      <c r="R161" s="18">
        <v>0</v>
      </c>
      <c r="S161" s="18">
        <v>0</v>
      </c>
      <c r="T161" s="55">
        <v>0</v>
      </c>
      <c r="U161" s="18">
        <v>0</v>
      </c>
      <c r="V161" s="18">
        <v>0</v>
      </c>
      <c r="W161" s="40">
        <v>0</v>
      </c>
      <c r="X161" s="2"/>
      <c r="Y161" s="2"/>
      <c r="Z161" s="2"/>
      <c r="AA161" s="2"/>
      <c r="AB161" s="2"/>
    </row>
    <row r="162" spans="1:28" ht="30" x14ac:dyDescent="0.25">
      <c r="A162" s="21"/>
      <c r="B162" s="45" t="s">
        <v>325</v>
      </c>
      <c r="C162" s="16" t="s">
        <v>326</v>
      </c>
      <c r="D162" s="18">
        <v>100000</v>
      </c>
      <c r="E162" s="18">
        <v>-100000</v>
      </c>
      <c r="F162" s="18">
        <v>-100000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  <c r="P162" s="55">
        <v>0</v>
      </c>
      <c r="Q162" s="18">
        <v>0</v>
      </c>
      <c r="R162" s="18">
        <v>0</v>
      </c>
      <c r="S162" s="18">
        <v>0</v>
      </c>
      <c r="T162" s="55">
        <v>0</v>
      </c>
      <c r="U162" s="18">
        <v>0</v>
      </c>
      <c r="V162" s="18">
        <v>0</v>
      </c>
      <c r="W162" s="40">
        <v>0</v>
      </c>
      <c r="X162" s="2"/>
      <c r="Y162" s="2"/>
      <c r="Z162" s="2"/>
      <c r="AA162" s="2"/>
      <c r="AB162" s="2"/>
    </row>
    <row r="163" spans="1:28" ht="15.75" customHeight="1" x14ac:dyDescent="0.25">
      <c r="A163" s="21"/>
      <c r="B163" s="45" t="s">
        <v>327</v>
      </c>
      <c r="C163" s="16" t="s">
        <v>328</v>
      </c>
      <c r="D163" s="18">
        <v>32000</v>
      </c>
      <c r="E163" s="18">
        <v>-32000</v>
      </c>
      <c r="F163" s="18">
        <v>-32000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55">
        <v>0</v>
      </c>
      <c r="Q163" s="18">
        <v>0</v>
      </c>
      <c r="R163" s="18">
        <v>0</v>
      </c>
      <c r="S163" s="18">
        <v>0</v>
      </c>
      <c r="T163" s="55">
        <v>0</v>
      </c>
      <c r="U163" s="18">
        <v>0</v>
      </c>
      <c r="V163" s="18">
        <v>0</v>
      </c>
      <c r="W163" s="40">
        <v>0</v>
      </c>
      <c r="X163" s="2"/>
      <c r="Y163" s="2"/>
      <c r="Z163" s="2"/>
      <c r="AA163" s="2"/>
      <c r="AB163" s="2"/>
    </row>
    <row r="164" spans="1:28" ht="15.75" customHeight="1" x14ac:dyDescent="0.25">
      <c r="A164" s="21"/>
      <c r="B164" s="45" t="s">
        <v>329</v>
      </c>
      <c r="C164" s="16" t="s">
        <v>330</v>
      </c>
      <c r="D164" s="18">
        <v>40000</v>
      </c>
      <c r="E164" s="18">
        <v>-40000</v>
      </c>
      <c r="F164" s="18">
        <v>-40000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55">
        <v>0</v>
      </c>
      <c r="Q164" s="18">
        <v>0</v>
      </c>
      <c r="R164" s="18">
        <v>0</v>
      </c>
      <c r="S164" s="18">
        <v>0</v>
      </c>
      <c r="T164" s="55">
        <v>0</v>
      </c>
      <c r="U164" s="18">
        <v>0</v>
      </c>
      <c r="V164" s="18">
        <v>0</v>
      </c>
      <c r="W164" s="40">
        <v>0</v>
      </c>
      <c r="X164" s="2"/>
      <c r="Y164" s="2"/>
      <c r="Z164" s="2"/>
      <c r="AA164" s="2"/>
      <c r="AB164" s="2"/>
    </row>
    <row r="165" spans="1:28" ht="15.75" customHeight="1" x14ac:dyDescent="0.25">
      <c r="A165" s="21"/>
      <c r="B165" s="45" t="s">
        <v>331</v>
      </c>
      <c r="C165" s="16" t="s">
        <v>332</v>
      </c>
      <c r="D165" s="18">
        <v>20000</v>
      </c>
      <c r="E165" s="18">
        <v>-20000</v>
      </c>
      <c r="F165" s="18">
        <v>-20000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55">
        <v>0</v>
      </c>
      <c r="Q165" s="18">
        <v>0</v>
      </c>
      <c r="R165" s="18">
        <v>0</v>
      </c>
      <c r="S165" s="18">
        <v>0</v>
      </c>
      <c r="T165" s="55">
        <v>0</v>
      </c>
      <c r="U165" s="18">
        <v>0</v>
      </c>
      <c r="V165" s="18">
        <v>0</v>
      </c>
      <c r="W165" s="40">
        <v>0</v>
      </c>
      <c r="X165" s="2"/>
      <c r="Y165" s="2"/>
      <c r="Z165" s="2"/>
      <c r="AA165" s="2"/>
      <c r="AB165" s="2"/>
    </row>
    <row r="166" spans="1:28" ht="15.75" customHeight="1" x14ac:dyDescent="0.25">
      <c r="A166" s="21"/>
      <c r="B166" s="45" t="s">
        <v>333</v>
      </c>
      <c r="C166" s="16" t="s">
        <v>334</v>
      </c>
      <c r="D166" s="18">
        <v>190000</v>
      </c>
      <c r="E166" s="18">
        <v>0</v>
      </c>
      <c r="F166" s="18">
        <v>0</v>
      </c>
      <c r="G166" s="18">
        <v>190000</v>
      </c>
      <c r="H166" s="18">
        <v>0</v>
      </c>
      <c r="I166" s="18">
        <v>190000</v>
      </c>
      <c r="J166" s="18">
        <v>0</v>
      </c>
      <c r="K166" s="18">
        <v>159000</v>
      </c>
      <c r="L166" s="18">
        <v>31000</v>
      </c>
      <c r="M166" s="18">
        <v>0</v>
      </c>
      <c r="N166" s="18">
        <v>159000</v>
      </c>
      <c r="O166" s="18">
        <v>0</v>
      </c>
      <c r="P166" s="55">
        <v>83.684200000000004</v>
      </c>
      <c r="Q166" s="18">
        <v>26176</v>
      </c>
      <c r="R166" s="18">
        <v>60940</v>
      </c>
      <c r="S166" s="18">
        <v>98060</v>
      </c>
      <c r="T166" s="55">
        <v>32.073700000000002</v>
      </c>
      <c r="U166" s="18">
        <v>26176</v>
      </c>
      <c r="V166" s="18">
        <v>60940</v>
      </c>
      <c r="W166" s="40">
        <v>0</v>
      </c>
      <c r="X166" s="2"/>
      <c r="Y166" s="2"/>
      <c r="Z166" s="2"/>
      <c r="AA166" s="2"/>
      <c r="AB166" s="2"/>
    </row>
    <row r="167" spans="1:28" ht="15.75" customHeight="1" x14ac:dyDescent="0.25">
      <c r="A167" s="21"/>
      <c r="B167" s="45" t="s">
        <v>335</v>
      </c>
      <c r="C167" s="16" t="s">
        <v>336</v>
      </c>
      <c r="D167" s="18">
        <v>70000</v>
      </c>
      <c r="E167" s="18">
        <v>0</v>
      </c>
      <c r="F167" s="18">
        <v>0</v>
      </c>
      <c r="G167" s="18">
        <v>70000</v>
      </c>
      <c r="H167" s="18">
        <v>0</v>
      </c>
      <c r="I167" s="18">
        <v>70000</v>
      </c>
      <c r="J167" s="18">
        <v>0</v>
      </c>
      <c r="K167" s="18">
        <v>58000</v>
      </c>
      <c r="L167" s="18">
        <v>12000</v>
      </c>
      <c r="M167" s="18">
        <v>0</v>
      </c>
      <c r="N167" s="18">
        <v>58000</v>
      </c>
      <c r="O167" s="18">
        <v>0</v>
      </c>
      <c r="P167" s="55">
        <v>82.857100000000003</v>
      </c>
      <c r="Q167" s="18">
        <v>11472</v>
      </c>
      <c r="R167" s="18">
        <v>24280</v>
      </c>
      <c r="S167" s="18">
        <v>33720</v>
      </c>
      <c r="T167" s="55">
        <v>34.685699999999997</v>
      </c>
      <c r="U167" s="18">
        <v>11472</v>
      </c>
      <c r="V167" s="18">
        <v>24280</v>
      </c>
      <c r="W167" s="40">
        <v>0</v>
      </c>
      <c r="X167" s="2"/>
      <c r="Y167" s="2"/>
      <c r="Z167" s="2"/>
      <c r="AA167" s="2"/>
      <c r="AB167" s="2"/>
    </row>
    <row r="168" spans="1:28" ht="15.75" customHeight="1" x14ac:dyDescent="0.25">
      <c r="A168" s="21"/>
      <c r="B168" s="45" t="s">
        <v>337</v>
      </c>
      <c r="C168" s="16" t="s">
        <v>338</v>
      </c>
      <c r="D168" s="18">
        <v>120000</v>
      </c>
      <c r="E168" s="18">
        <v>0</v>
      </c>
      <c r="F168" s="18">
        <v>0</v>
      </c>
      <c r="G168" s="18">
        <v>120000</v>
      </c>
      <c r="H168" s="18">
        <v>0</v>
      </c>
      <c r="I168" s="18">
        <v>120000</v>
      </c>
      <c r="J168" s="18">
        <v>0</v>
      </c>
      <c r="K168" s="18">
        <v>100000</v>
      </c>
      <c r="L168" s="18">
        <v>20000</v>
      </c>
      <c r="M168" s="18">
        <v>0</v>
      </c>
      <c r="N168" s="18">
        <v>100000</v>
      </c>
      <c r="O168" s="18">
        <v>0</v>
      </c>
      <c r="P168" s="55">
        <v>83.333299999999994</v>
      </c>
      <c r="Q168" s="18">
        <v>15000</v>
      </c>
      <c r="R168" s="18">
        <v>36956</v>
      </c>
      <c r="S168" s="18">
        <v>63044</v>
      </c>
      <c r="T168" s="55">
        <v>30.796700000000001</v>
      </c>
      <c r="U168" s="18">
        <v>15000</v>
      </c>
      <c r="V168" s="18">
        <v>36956</v>
      </c>
      <c r="W168" s="40">
        <v>0</v>
      </c>
      <c r="X168" s="2"/>
      <c r="Y168" s="2"/>
      <c r="Z168" s="2"/>
      <c r="AA168" s="2"/>
      <c r="AB168" s="2"/>
    </row>
    <row r="169" spans="1:28" ht="15.75" customHeight="1" x14ac:dyDescent="0.25">
      <c r="A169" s="21"/>
      <c r="B169" s="45" t="s">
        <v>339</v>
      </c>
      <c r="C169" s="16" t="s">
        <v>340</v>
      </c>
      <c r="D169" s="18">
        <v>84000</v>
      </c>
      <c r="E169" s="18">
        <v>0</v>
      </c>
      <c r="F169" s="18">
        <v>0</v>
      </c>
      <c r="G169" s="18">
        <v>84000</v>
      </c>
      <c r="H169" s="18">
        <v>0</v>
      </c>
      <c r="I169" s="18">
        <v>84000</v>
      </c>
      <c r="J169" s="18">
        <v>0</v>
      </c>
      <c r="K169" s="18">
        <v>70000</v>
      </c>
      <c r="L169" s="18">
        <v>14000</v>
      </c>
      <c r="M169" s="18">
        <v>0</v>
      </c>
      <c r="N169" s="18">
        <v>70000</v>
      </c>
      <c r="O169" s="18">
        <v>0</v>
      </c>
      <c r="P169" s="55">
        <v>83.333299999999994</v>
      </c>
      <c r="Q169" s="18">
        <v>26883</v>
      </c>
      <c r="R169" s="18">
        <v>42252</v>
      </c>
      <c r="S169" s="18">
        <v>27748</v>
      </c>
      <c r="T169" s="55">
        <v>50.3</v>
      </c>
      <c r="U169" s="18">
        <v>26883</v>
      </c>
      <c r="V169" s="18">
        <v>42252</v>
      </c>
      <c r="W169" s="40">
        <v>0</v>
      </c>
      <c r="X169" s="2"/>
      <c r="Y169" s="2"/>
      <c r="Z169" s="2"/>
      <c r="AA169" s="2"/>
      <c r="AB169" s="2"/>
    </row>
    <row r="170" spans="1:28" ht="15.75" customHeight="1" x14ac:dyDescent="0.25">
      <c r="A170" s="21"/>
      <c r="B170" s="45" t="s">
        <v>341</v>
      </c>
      <c r="C170" s="16" t="s">
        <v>342</v>
      </c>
      <c r="D170" s="18">
        <v>78000</v>
      </c>
      <c r="E170" s="18">
        <v>0</v>
      </c>
      <c r="F170" s="18">
        <v>0</v>
      </c>
      <c r="G170" s="18">
        <v>78000</v>
      </c>
      <c r="H170" s="18">
        <v>0</v>
      </c>
      <c r="I170" s="18">
        <v>78000</v>
      </c>
      <c r="J170" s="18">
        <v>0</v>
      </c>
      <c r="K170" s="18">
        <v>65000</v>
      </c>
      <c r="L170" s="18">
        <v>13000</v>
      </c>
      <c r="M170" s="18">
        <v>0</v>
      </c>
      <c r="N170" s="18">
        <v>65000</v>
      </c>
      <c r="O170" s="18">
        <v>0</v>
      </c>
      <c r="P170" s="55">
        <v>83.333299999999994</v>
      </c>
      <c r="Q170" s="18">
        <v>0</v>
      </c>
      <c r="R170" s="18">
        <v>14272</v>
      </c>
      <c r="S170" s="18">
        <v>50728</v>
      </c>
      <c r="T170" s="55">
        <v>18.2974</v>
      </c>
      <c r="U170" s="18">
        <v>0</v>
      </c>
      <c r="V170" s="18">
        <v>14272</v>
      </c>
      <c r="W170" s="40">
        <v>0</v>
      </c>
      <c r="X170" s="2"/>
      <c r="Y170" s="2"/>
      <c r="Z170" s="2"/>
      <c r="AA170" s="2"/>
      <c r="AB170" s="2"/>
    </row>
    <row r="171" spans="1:28" ht="15.75" customHeight="1" x14ac:dyDescent="0.25">
      <c r="A171" s="21"/>
      <c r="B171" s="45" t="s">
        <v>343</v>
      </c>
      <c r="C171" s="16" t="s">
        <v>344</v>
      </c>
      <c r="D171" s="18">
        <v>479000</v>
      </c>
      <c r="E171" s="18">
        <v>0</v>
      </c>
      <c r="F171" s="18">
        <v>0</v>
      </c>
      <c r="G171" s="18">
        <v>479000</v>
      </c>
      <c r="H171" s="18">
        <v>0</v>
      </c>
      <c r="I171" s="18">
        <v>479000</v>
      </c>
      <c r="J171" s="18">
        <v>0</v>
      </c>
      <c r="K171" s="18">
        <v>402000</v>
      </c>
      <c r="L171" s="18">
        <v>77000</v>
      </c>
      <c r="M171" s="18">
        <v>0</v>
      </c>
      <c r="N171" s="18">
        <v>402000</v>
      </c>
      <c r="O171" s="18">
        <v>0</v>
      </c>
      <c r="P171" s="55">
        <v>83.924800000000005</v>
      </c>
      <c r="Q171" s="18">
        <v>0</v>
      </c>
      <c r="R171" s="18">
        <v>87643</v>
      </c>
      <c r="S171" s="18">
        <v>314357</v>
      </c>
      <c r="T171" s="55">
        <v>18.2971</v>
      </c>
      <c r="U171" s="18">
        <v>0</v>
      </c>
      <c r="V171" s="18">
        <v>87643</v>
      </c>
      <c r="W171" s="40">
        <v>0</v>
      </c>
      <c r="X171" s="2"/>
      <c r="Y171" s="2"/>
      <c r="Z171" s="2"/>
      <c r="AA171" s="2"/>
      <c r="AB171" s="2"/>
    </row>
    <row r="172" spans="1:28" ht="15.75" customHeight="1" x14ac:dyDescent="0.25">
      <c r="A172" s="21"/>
      <c r="B172" s="45" t="s">
        <v>345</v>
      </c>
      <c r="C172" s="16" t="s">
        <v>346</v>
      </c>
      <c r="D172" s="18">
        <v>363000</v>
      </c>
      <c r="E172" s="18">
        <v>0</v>
      </c>
      <c r="F172" s="18">
        <v>0</v>
      </c>
      <c r="G172" s="18">
        <v>363000</v>
      </c>
      <c r="H172" s="18">
        <v>0</v>
      </c>
      <c r="I172" s="18">
        <v>363000</v>
      </c>
      <c r="J172" s="18">
        <v>0</v>
      </c>
      <c r="K172" s="18">
        <v>304000</v>
      </c>
      <c r="L172" s="18">
        <v>59000</v>
      </c>
      <c r="M172" s="18">
        <v>0</v>
      </c>
      <c r="N172" s="18">
        <v>304000</v>
      </c>
      <c r="O172" s="18">
        <v>0</v>
      </c>
      <c r="P172" s="55">
        <v>83.746600000000001</v>
      </c>
      <c r="Q172" s="18">
        <v>45995</v>
      </c>
      <c r="R172" s="18">
        <v>112413</v>
      </c>
      <c r="S172" s="18">
        <v>191587</v>
      </c>
      <c r="T172" s="55">
        <v>30.9678</v>
      </c>
      <c r="U172" s="18">
        <v>45995</v>
      </c>
      <c r="V172" s="18">
        <v>112413</v>
      </c>
      <c r="W172" s="40">
        <v>0</v>
      </c>
      <c r="X172" s="2"/>
      <c r="Y172" s="2"/>
      <c r="Z172" s="2"/>
      <c r="AA172" s="2"/>
      <c r="AB172" s="2"/>
    </row>
    <row r="173" spans="1:28" ht="15.75" customHeight="1" x14ac:dyDescent="0.25">
      <c r="A173" s="21"/>
      <c r="B173" s="45" t="s">
        <v>347</v>
      </c>
      <c r="C173" s="16" t="s">
        <v>348</v>
      </c>
      <c r="D173" s="18">
        <v>37000</v>
      </c>
      <c r="E173" s="18">
        <v>0</v>
      </c>
      <c r="F173" s="18">
        <v>0</v>
      </c>
      <c r="G173" s="18">
        <v>37000</v>
      </c>
      <c r="H173" s="18">
        <v>0</v>
      </c>
      <c r="I173" s="18">
        <v>37000</v>
      </c>
      <c r="J173" s="18">
        <v>0</v>
      </c>
      <c r="K173" s="18">
        <v>15000</v>
      </c>
      <c r="L173" s="18">
        <v>22000</v>
      </c>
      <c r="M173" s="18">
        <v>0</v>
      </c>
      <c r="N173" s="18">
        <v>15000</v>
      </c>
      <c r="O173" s="18">
        <v>0</v>
      </c>
      <c r="P173" s="55">
        <v>40.540500000000002</v>
      </c>
      <c r="Q173" s="18">
        <v>0</v>
      </c>
      <c r="R173" s="18">
        <v>6469</v>
      </c>
      <c r="S173" s="18">
        <v>8531</v>
      </c>
      <c r="T173" s="55">
        <v>17.483799999999999</v>
      </c>
      <c r="U173" s="18">
        <v>0</v>
      </c>
      <c r="V173" s="18">
        <v>6469</v>
      </c>
      <c r="W173" s="40">
        <v>0</v>
      </c>
      <c r="X173" s="2"/>
      <c r="Y173" s="2"/>
      <c r="Z173" s="2"/>
      <c r="AA173" s="2"/>
      <c r="AB173" s="2"/>
    </row>
    <row r="174" spans="1:28" ht="30" x14ac:dyDescent="0.25">
      <c r="A174" s="19"/>
      <c r="B174" s="44" t="s">
        <v>349</v>
      </c>
      <c r="C174" s="15" t="s">
        <v>350</v>
      </c>
      <c r="D174" s="20">
        <f t="shared" ref="D174:O174" si="124">+D175</f>
        <v>4530000</v>
      </c>
      <c r="E174" s="20">
        <f t="shared" si="124"/>
        <v>4449457</v>
      </c>
      <c r="F174" s="20">
        <f t="shared" si="124"/>
        <v>4449457</v>
      </c>
      <c r="G174" s="20">
        <f t="shared" si="124"/>
        <v>8979457</v>
      </c>
      <c r="H174" s="20">
        <f t="shared" si="124"/>
        <v>0</v>
      </c>
      <c r="I174" s="20">
        <f t="shared" si="124"/>
        <v>8979457</v>
      </c>
      <c r="J174" s="20">
        <f t="shared" si="124"/>
        <v>4500000</v>
      </c>
      <c r="K174" s="20">
        <f t="shared" si="124"/>
        <v>8979457</v>
      </c>
      <c r="L174" s="20">
        <f t="shared" si="124"/>
        <v>0</v>
      </c>
      <c r="M174" s="20">
        <f t="shared" si="124"/>
        <v>0</v>
      </c>
      <c r="N174" s="20">
        <f t="shared" si="124"/>
        <v>4381427</v>
      </c>
      <c r="O174" s="20">
        <f t="shared" si="124"/>
        <v>4598030</v>
      </c>
      <c r="P174" s="54">
        <f t="shared" ref="P174:P175" si="125">N174/I174*100</f>
        <v>48.7938970029034</v>
      </c>
      <c r="Q174" s="20">
        <f t="shared" ref="Q174:S174" si="126">+Q175</f>
        <v>0</v>
      </c>
      <c r="R174" s="20">
        <f t="shared" si="126"/>
        <v>4381427</v>
      </c>
      <c r="S174" s="20">
        <f t="shared" si="126"/>
        <v>0</v>
      </c>
      <c r="T174" s="54">
        <f t="shared" ref="T174:T175" si="127">(R174/I174)*100</f>
        <v>48.7938970029034</v>
      </c>
      <c r="U174" s="20">
        <f t="shared" ref="U174:W174" si="128">+U175</f>
        <v>0</v>
      </c>
      <c r="V174" s="20">
        <f t="shared" si="128"/>
        <v>4381427</v>
      </c>
      <c r="W174" s="41">
        <f t="shared" si="128"/>
        <v>0</v>
      </c>
      <c r="X174" s="30"/>
      <c r="Y174" s="30"/>
      <c r="Z174" s="30"/>
      <c r="AA174" s="30"/>
      <c r="AB174" s="30"/>
    </row>
    <row r="175" spans="1:28" ht="30" x14ac:dyDescent="0.25">
      <c r="A175" s="19"/>
      <c r="B175" s="44" t="s">
        <v>351</v>
      </c>
      <c r="C175" s="15" t="s">
        <v>352</v>
      </c>
      <c r="D175" s="20">
        <f t="shared" ref="D175:O175" si="129">SUM(D176:D195)</f>
        <v>4530000</v>
      </c>
      <c r="E175" s="20">
        <f t="shared" si="129"/>
        <v>4449457</v>
      </c>
      <c r="F175" s="20">
        <f t="shared" si="129"/>
        <v>4449457</v>
      </c>
      <c r="G175" s="20">
        <f t="shared" si="129"/>
        <v>8979457</v>
      </c>
      <c r="H175" s="20">
        <f t="shared" si="129"/>
        <v>0</v>
      </c>
      <c r="I175" s="20">
        <f t="shared" si="129"/>
        <v>8979457</v>
      </c>
      <c r="J175" s="20">
        <f t="shared" si="129"/>
        <v>4500000</v>
      </c>
      <c r="K175" s="20">
        <f t="shared" si="129"/>
        <v>8979457</v>
      </c>
      <c r="L175" s="20">
        <f t="shared" si="129"/>
        <v>0</v>
      </c>
      <c r="M175" s="20">
        <f t="shared" si="129"/>
        <v>0</v>
      </c>
      <c r="N175" s="20">
        <f t="shared" si="129"/>
        <v>4381427</v>
      </c>
      <c r="O175" s="20">
        <f t="shared" si="129"/>
        <v>4598030</v>
      </c>
      <c r="P175" s="54">
        <f t="shared" si="125"/>
        <v>48.7938970029034</v>
      </c>
      <c r="Q175" s="20">
        <f t="shared" ref="Q175:S175" si="130">SUM(Q176:Q195)</f>
        <v>0</v>
      </c>
      <c r="R175" s="20">
        <f t="shared" si="130"/>
        <v>4381427</v>
      </c>
      <c r="S175" s="20">
        <f t="shared" si="130"/>
        <v>0</v>
      </c>
      <c r="T175" s="54">
        <f t="shared" si="127"/>
        <v>48.7938970029034</v>
      </c>
      <c r="U175" s="20">
        <f t="shared" ref="U175:W175" si="131">SUM(U176:U195)</f>
        <v>0</v>
      </c>
      <c r="V175" s="20">
        <f t="shared" si="131"/>
        <v>4381427</v>
      </c>
      <c r="W175" s="41">
        <f t="shared" si="131"/>
        <v>0</v>
      </c>
      <c r="X175" s="30"/>
      <c r="Y175" s="30"/>
      <c r="Z175" s="30"/>
      <c r="AA175" s="30"/>
      <c r="AB175" s="30"/>
    </row>
    <row r="176" spans="1:28" ht="15.75" customHeight="1" x14ac:dyDescent="0.25">
      <c r="A176" s="21"/>
      <c r="B176" s="45" t="s">
        <v>353</v>
      </c>
      <c r="C176" s="16" t="s">
        <v>354</v>
      </c>
      <c r="D176" s="18">
        <v>500000</v>
      </c>
      <c r="E176" s="18">
        <v>0</v>
      </c>
      <c r="F176" s="18">
        <v>0</v>
      </c>
      <c r="G176" s="18">
        <v>500000</v>
      </c>
      <c r="H176" s="18">
        <v>0</v>
      </c>
      <c r="I176" s="18">
        <v>500000</v>
      </c>
      <c r="J176" s="18">
        <v>0</v>
      </c>
      <c r="K176" s="18">
        <v>500000</v>
      </c>
      <c r="L176" s="18">
        <v>0</v>
      </c>
      <c r="M176" s="18">
        <v>0</v>
      </c>
      <c r="N176" s="18">
        <v>500000</v>
      </c>
      <c r="O176" s="18">
        <v>0</v>
      </c>
      <c r="P176" s="55">
        <v>100</v>
      </c>
      <c r="Q176" s="18">
        <v>0</v>
      </c>
      <c r="R176" s="18">
        <v>500000</v>
      </c>
      <c r="S176" s="18">
        <v>0</v>
      </c>
      <c r="T176" s="55">
        <v>100</v>
      </c>
      <c r="U176" s="18">
        <v>0</v>
      </c>
      <c r="V176" s="18">
        <v>500000</v>
      </c>
      <c r="W176" s="40">
        <v>0</v>
      </c>
      <c r="X176" s="2"/>
      <c r="Y176" s="2"/>
      <c r="Z176" s="2"/>
      <c r="AA176" s="2"/>
      <c r="AB176" s="2"/>
    </row>
    <row r="177" spans="1:28" ht="30" x14ac:dyDescent="0.25">
      <c r="A177" s="21"/>
      <c r="B177" s="45" t="s">
        <v>355</v>
      </c>
      <c r="C177" s="16" t="s">
        <v>356</v>
      </c>
      <c r="D177" s="18">
        <v>240000</v>
      </c>
      <c r="E177" s="18">
        <v>0</v>
      </c>
      <c r="F177" s="18">
        <v>0</v>
      </c>
      <c r="G177" s="18">
        <v>240000</v>
      </c>
      <c r="H177" s="18">
        <v>0</v>
      </c>
      <c r="I177" s="18">
        <v>240000</v>
      </c>
      <c r="J177" s="18">
        <v>0</v>
      </c>
      <c r="K177" s="18">
        <v>240000</v>
      </c>
      <c r="L177" s="18">
        <v>0</v>
      </c>
      <c r="M177" s="18">
        <v>0</v>
      </c>
      <c r="N177" s="18">
        <v>240000</v>
      </c>
      <c r="O177" s="18">
        <v>0</v>
      </c>
      <c r="P177" s="55">
        <v>100</v>
      </c>
      <c r="Q177" s="18">
        <v>0</v>
      </c>
      <c r="R177" s="18">
        <v>240000</v>
      </c>
      <c r="S177" s="18">
        <v>0</v>
      </c>
      <c r="T177" s="55">
        <v>100</v>
      </c>
      <c r="U177" s="18">
        <v>0</v>
      </c>
      <c r="V177" s="18">
        <v>240000</v>
      </c>
      <c r="W177" s="40">
        <v>0</v>
      </c>
      <c r="X177" s="2"/>
      <c r="Y177" s="2"/>
      <c r="Z177" s="2"/>
      <c r="AA177" s="2"/>
      <c r="AB177" s="2"/>
    </row>
    <row r="178" spans="1:28" ht="15.75" customHeight="1" x14ac:dyDescent="0.25">
      <c r="A178" s="21"/>
      <c r="B178" s="45" t="s">
        <v>357</v>
      </c>
      <c r="C178" s="16" t="s">
        <v>358</v>
      </c>
      <c r="D178" s="18">
        <v>80000</v>
      </c>
      <c r="E178" s="18">
        <v>-16212</v>
      </c>
      <c r="F178" s="18">
        <v>-16212</v>
      </c>
      <c r="G178" s="18">
        <v>63788</v>
      </c>
      <c r="H178" s="18">
        <v>0</v>
      </c>
      <c r="I178" s="18">
        <v>63788</v>
      </c>
      <c r="J178" s="18">
        <v>0</v>
      </c>
      <c r="K178" s="18">
        <v>63788</v>
      </c>
      <c r="L178" s="18">
        <v>0</v>
      </c>
      <c r="M178" s="18">
        <v>0</v>
      </c>
      <c r="N178" s="18">
        <v>63788</v>
      </c>
      <c r="O178" s="18">
        <v>0</v>
      </c>
      <c r="P178" s="55">
        <v>100</v>
      </c>
      <c r="Q178" s="18">
        <v>0</v>
      </c>
      <c r="R178" s="18">
        <v>63788</v>
      </c>
      <c r="S178" s="18">
        <v>0</v>
      </c>
      <c r="T178" s="55">
        <v>100</v>
      </c>
      <c r="U178" s="18">
        <v>0</v>
      </c>
      <c r="V178" s="18">
        <v>63788</v>
      </c>
      <c r="W178" s="40">
        <v>0</v>
      </c>
      <c r="X178" s="2"/>
      <c r="Y178" s="2"/>
      <c r="Z178" s="2"/>
      <c r="AA178" s="2"/>
      <c r="AB178" s="2"/>
    </row>
    <row r="179" spans="1:28" ht="15.75" customHeight="1" x14ac:dyDescent="0.25">
      <c r="A179" s="21"/>
      <c r="B179" s="45" t="s">
        <v>359</v>
      </c>
      <c r="C179" s="16" t="s">
        <v>360</v>
      </c>
      <c r="D179" s="18">
        <v>10000</v>
      </c>
      <c r="E179" s="18">
        <v>0</v>
      </c>
      <c r="F179" s="18">
        <v>0</v>
      </c>
      <c r="G179" s="18">
        <v>10000</v>
      </c>
      <c r="H179" s="18">
        <v>0</v>
      </c>
      <c r="I179" s="18">
        <v>10000</v>
      </c>
      <c r="J179" s="18">
        <v>0</v>
      </c>
      <c r="K179" s="18">
        <v>10000</v>
      </c>
      <c r="L179" s="18">
        <v>0</v>
      </c>
      <c r="M179" s="18">
        <v>0</v>
      </c>
      <c r="N179" s="18">
        <v>10000</v>
      </c>
      <c r="O179" s="18">
        <v>0</v>
      </c>
      <c r="P179" s="55">
        <v>100</v>
      </c>
      <c r="Q179" s="18">
        <v>0</v>
      </c>
      <c r="R179" s="18">
        <v>10000</v>
      </c>
      <c r="S179" s="18">
        <v>0</v>
      </c>
      <c r="T179" s="55">
        <v>100</v>
      </c>
      <c r="U179" s="18">
        <v>0</v>
      </c>
      <c r="V179" s="18">
        <v>10000</v>
      </c>
      <c r="W179" s="40">
        <v>0</v>
      </c>
      <c r="X179" s="2"/>
      <c r="Y179" s="2"/>
      <c r="Z179" s="2"/>
      <c r="AA179" s="2"/>
      <c r="AB179" s="2"/>
    </row>
    <row r="180" spans="1:28" ht="15.75" customHeight="1" x14ac:dyDescent="0.25">
      <c r="A180" s="21"/>
      <c r="B180" s="45" t="s">
        <v>361</v>
      </c>
      <c r="C180" s="16" t="s">
        <v>362</v>
      </c>
      <c r="D180" s="18">
        <v>162000</v>
      </c>
      <c r="E180" s="18">
        <v>0</v>
      </c>
      <c r="F180" s="18">
        <v>0</v>
      </c>
      <c r="G180" s="18">
        <v>162000</v>
      </c>
      <c r="H180" s="18">
        <v>0</v>
      </c>
      <c r="I180" s="18">
        <v>162000</v>
      </c>
      <c r="J180" s="18">
        <v>0</v>
      </c>
      <c r="K180" s="18">
        <v>162000</v>
      </c>
      <c r="L180" s="18">
        <v>0</v>
      </c>
      <c r="M180" s="18">
        <v>0</v>
      </c>
      <c r="N180" s="18">
        <v>162000</v>
      </c>
      <c r="O180" s="18">
        <v>0</v>
      </c>
      <c r="P180" s="55">
        <v>100</v>
      </c>
      <c r="Q180" s="18">
        <v>0</v>
      </c>
      <c r="R180" s="18">
        <v>162000</v>
      </c>
      <c r="S180" s="18">
        <v>0</v>
      </c>
      <c r="T180" s="55">
        <v>100</v>
      </c>
      <c r="U180" s="18">
        <v>0</v>
      </c>
      <c r="V180" s="18">
        <v>162000</v>
      </c>
      <c r="W180" s="40">
        <v>0</v>
      </c>
      <c r="X180" s="2"/>
      <c r="Y180" s="2"/>
      <c r="Z180" s="2"/>
      <c r="AA180" s="2"/>
      <c r="AB180" s="2"/>
    </row>
    <row r="181" spans="1:28" ht="15.75" customHeight="1" x14ac:dyDescent="0.25">
      <c r="A181" s="21"/>
      <c r="B181" s="45" t="s">
        <v>363</v>
      </c>
      <c r="C181" s="16" t="s">
        <v>364</v>
      </c>
      <c r="D181" s="18">
        <v>162000</v>
      </c>
      <c r="E181" s="18">
        <v>0</v>
      </c>
      <c r="F181" s="18">
        <v>0</v>
      </c>
      <c r="G181" s="18">
        <v>162000</v>
      </c>
      <c r="H181" s="18">
        <v>0</v>
      </c>
      <c r="I181" s="18">
        <v>162000</v>
      </c>
      <c r="J181" s="18">
        <v>0</v>
      </c>
      <c r="K181" s="18">
        <v>162000</v>
      </c>
      <c r="L181" s="18">
        <v>0</v>
      </c>
      <c r="M181" s="18">
        <v>0</v>
      </c>
      <c r="N181" s="18">
        <v>162000</v>
      </c>
      <c r="O181" s="18">
        <v>0</v>
      </c>
      <c r="P181" s="55">
        <v>100</v>
      </c>
      <c r="Q181" s="18">
        <v>0</v>
      </c>
      <c r="R181" s="18">
        <v>162000</v>
      </c>
      <c r="S181" s="18">
        <v>0</v>
      </c>
      <c r="T181" s="55">
        <v>100</v>
      </c>
      <c r="U181" s="18">
        <v>0</v>
      </c>
      <c r="V181" s="18">
        <v>162000</v>
      </c>
      <c r="W181" s="40">
        <v>0</v>
      </c>
      <c r="X181" s="2"/>
      <c r="Y181" s="2"/>
      <c r="Z181" s="2"/>
      <c r="AA181" s="2"/>
      <c r="AB181" s="2"/>
    </row>
    <row r="182" spans="1:28" ht="15.75" customHeight="1" x14ac:dyDescent="0.25">
      <c r="A182" s="21"/>
      <c r="B182" s="45" t="s">
        <v>365</v>
      </c>
      <c r="C182" s="16" t="s">
        <v>366</v>
      </c>
      <c r="D182" s="18">
        <v>96000</v>
      </c>
      <c r="E182" s="18">
        <v>0</v>
      </c>
      <c r="F182" s="18">
        <v>0</v>
      </c>
      <c r="G182" s="18">
        <v>96000</v>
      </c>
      <c r="H182" s="18">
        <v>0</v>
      </c>
      <c r="I182" s="18">
        <v>96000</v>
      </c>
      <c r="J182" s="18">
        <v>0</v>
      </c>
      <c r="K182" s="18">
        <v>96000</v>
      </c>
      <c r="L182" s="18">
        <v>0</v>
      </c>
      <c r="M182" s="18">
        <v>0</v>
      </c>
      <c r="N182" s="18">
        <v>96000</v>
      </c>
      <c r="O182" s="18">
        <v>0</v>
      </c>
      <c r="P182" s="55">
        <v>100</v>
      </c>
      <c r="Q182" s="18">
        <v>0</v>
      </c>
      <c r="R182" s="18">
        <v>96000</v>
      </c>
      <c r="S182" s="18">
        <v>0</v>
      </c>
      <c r="T182" s="55">
        <v>100</v>
      </c>
      <c r="U182" s="18">
        <v>0</v>
      </c>
      <c r="V182" s="18">
        <v>96000</v>
      </c>
      <c r="W182" s="40">
        <v>0</v>
      </c>
      <c r="X182" s="2"/>
      <c r="Y182" s="2"/>
      <c r="Z182" s="2"/>
      <c r="AA182" s="2"/>
      <c r="AB182" s="2"/>
    </row>
    <row r="183" spans="1:28" ht="15.75" customHeight="1" x14ac:dyDescent="0.25">
      <c r="A183" s="21"/>
      <c r="B183" s="45" t="s">
        <v>367</v>
      </c>
      <c r="C183" s="16" t="s">
        <v>368</v>
      </c>
      <c r="D183" s="18">
        <v>50000</v>
      </c>
      <c r="E183" s="18">
        <v>0</v>
      </c>
      <c r="F183" s="18">
        <v>0</v>
      </c>
      <c r="G183" s="18">
        <v>50000</v>
      </c>
      <c r="H183" s="18">
        <v>0</v>
      </c>
      <c r="I183" s="18">
        <v>50000</v>
      </c>
      <c r="J183" s="18">
        <v>0</v>
      </c>
      <c r="K183" s="18">
        <v>50000</v>
      </c>
      <c r="L183" s="18">
        <v>0</v>
      </c>
      <c r="M183" s="18">
        <v>0</v>
      </c>
      <c r="N183" s="18">
        <v>50000</v>
      </c>
      <c r="O183" s="18">
        <v>0</v>
      </c>
      <c r="P183" s="55">
        <v>100</v>
      </c>
      <c r="Q183" s="18">
        <v>0</v>
      </c>
      <c r="R183" s="18">
        <v>50000</v>
      </c>
      <c r="S183" s="18">
        <v>0</v>
      </c>
      <c r="T183" s="55">
        <v>100</v>
      </c>
      <c r="U183" s="18">
        <v>0</v>
      </c>
      <c r="V183" s="18">
        <v>50000</v>
      </c>
      <c r="W183" s="40">
        <v>0</v>
      </c>
      <c r="X183" s="2"/>
      <c r="Y183" s="2"/>
      <c r="Z183" s="2"/>
      <c r="AA183" s="2"/>
      <c r="AB183" s="2"/>
    </row>
    <row r="184" spans="1:28" ht="15.75" customHeight="1" x14ac:dyDescent="0.25">
      <c r="A184" s="21"/>
      <c r="B184" s="45" t="s">
        <v>369</v>
      </c>
      <c r="C184" s="16" t="s">
        <v>370</v>
      </c>
      <c r="D184" s="18">
        <v>57000</v>
      </c>
      <c r="E184" s="18">
        <v>-9000</v>
      </c>
      <c r="F184" s="18">
        <v>-9000</v>
      </c>
      <c r="G184" s="18">
        <v>48000</v>
      </c>
      <c r="H184" s="18">
        <v>0</v>
      </c>
      <c r="I184" s="18">
        <v>48000</v>
      </c>
      <c r="J184" s="18">
        <v>0</v>
      </c>
      <c r="K184" s="18">
        <v>48000</v>
      </c>
      <c r="L184" s="18">
        <v>0</v>
      </c>
      <c r="M184" s="18">
        <v>0</v>
      </c>
      <c r="N184" s="18">
        <v>48000</v>
      </c>
      <c r="O184" s="18">
        <v>0</v>
      </c>
      <c r="P184" s="55">
        <v>100</v>
      </c>
      <c r="Q184" s="18">
        <v>0</v>
      </c>
      <c r="R184" s="18">
        <v>48000</v>
      </c>
      <c r="S184" s="18">
        <v>0</v>
      </c>
      <c r="T184" s="55">
        <v>100</v>
      </c>
      <c r="U184" s="18">
        <v>0</v>
      </c>
      <c r="V184" s="18">
        <v>48000</v>
      </c>
      <c r="W184" s="40">
        <v>0</v>
      </c>
      <c r="X184" s="2"/>
      <c r="Y184" s="2"/>
      <c r="Z184" s="2"/>
      <c r="AA184" s="2"/>
      <c r="AB184" s="2"/>
    </row>
    <row r="185" spans="1:28" ht="15.75" customHeight="1" x14ac:dyDescent="0.25">
      <c r="A185" s="21"/>
      <c r="B185" s="45" t="s">
        <v>371</v>
      </c>
      <c r="C185" s="16" t="s">
        <v>372</v>
      </c>
      <c r="D185" s="18">
        <v>60000</v>
      </c>
      <c r="E185" s="18">
        <v>0</v>
      </c>
      <c r="F185" s="18">
        <v>0</v>
      </c>
      <c r="G185" s="18">
        <v>60000</v>
      </c>
      <c r="H185" s="18">
        <v>0</v>
      </c>
      <c r="I185" s="18">
        <v>60000</v>
      </c>
      <c r="J185" s="18">
        <v>0</v>
      </c>
      <c r="K185" s="18">
        <v>60000</v>
      </c>
      <c r="L185" s="18">
        <v>0</v>
      </c>
      <c r="M185" s="18">
        <v>0</v>
      </c>
      <c r="N185" s="18">
        <v>60000</v>
      </c>
      <c r="O185" s="18">
        <v>0</v>
      </c>
      <c r="P185" s="55">
        <v>100</v>
      </c>
      <c r="Q185" s="18">
        <v>0</v>
      </c>
      <c r="R185" s="18">
        <v>60000</v>
      </c>
      <c r="S185" s="18">
        <v>0</v>
      </c>
      <c r="T185" s="55">
        <v>100</v>
      </c>
      <c r="U185" s="18">
        <v>0</v>
      </c>
      <c r="V185" s="18">
        <v>60000</v>
      </c>
      <c r="W185" s="40">
        <v>0</v>
      </c>
      <c r="X185" s="2"/>
      <c r="Y185" s="2"/>
      <c r="Z185" s="2"/>
      <c r="AA185" s="2"/>
      <c r="AB185" s="2"/>
    </row>
    <row r="186" spans="1:28" ht="15.75" customHeight="1" x14ac:dyDescent="0.25">
      <c r="A186" s="21"/>
      <c r="B186" s="45" t="s">
        <v>373</v>
      </c>
      <c r="C186" s="16" t="s">
        <v>374</v>
      </c>
      <c r="D186" s="18">
        <v>300000</v>
      </c>
      <c r="E186" s="18">
        <v>0</v>
      </c>
      <c r="F186" s="18">
        <v>0</v>
      </c>
      <c r="G186" s="18">
        <v>300000</v>
      </c>
      <c r="H186" s="18">
        <v>0</v>
      </c>
      <c r="I186" s="18">
        <v>300000</v>
      </c>
      <c r="J186" s="18">
        <v>0</v>
      </c>
      <c r="K186" s="18">
        <v>300000</v>
      </c>
      <c r="L186" s="18">
        <v>0</v>
      </c>
      <c r="M186" s="18">
        <v>0</v>
      </c>
      <c r="N186" s="18">
        <v>300000</v>
      </c>
      <c r="O186" s="18">
        <v>0</v>
      </c>
      <c r="P186" s="55">
        <v>100</v>
      </c>
      <c r="Q186" s="18">
        <v>0</v>
      </c>
      <c r="R186" s="18">
        <v>300000</v>
      </c>
      <c r="S186" s="18">
        <v>0</v>
      </c>
      <c r="T186" s="55">
        <v>100</v>
      </c>
      <c r="U186" s="18">
        <v>0</v>
      </c>
      <c r="V186" s="18">
        <v>300000</v>
      </c>
      <c r="W186" s="40">
        <v>0</v>
      </c>
      <c r="X186" s="2"/>
      <c r="Y186" s="2"/>
      <c r="Z186" s="2"/>
      <c r="AA186" s="2"/>
      <c r="AB186" s="2"/>
    </row>
    <row r="187" spans="1:28" ht="15.75" customHeight="1" x14ac:dyDescent="0.25">
      <c r="A187" s="21"/>
      <c r="B187" s="45" t="s">
        <v>375</v>
      </c>
      <c r="C187" s="16" t="s">
        <v>376</v>
      </c>
      <c r="D187" s="18">
        <v>168000</v>
      </c>
      <c r="E187" s="18">
        <v>0</v>
      </c>
      <c r="F187" s="18">
        <v>0</v>
      </c>
      <c r="G187" s="18">
        <v>168000</v>
      </c>
      <c r="H187" s="18">
        <v>0</v>
      </c>
      <c r="I187" s="18">
        <v>168000</v>
      </c>
      <c r="J187" s="18">
        <v>0</v>
      </c>
      <c r="K187" s="18">
        <v>168000</v>
      </c>
      <c r="L187" s="18">
        <v>0</v>
      </c>
      <c r="M187" s="18">
        <v>0</v>
      </c>
      <c r="N187" s="18">
        <v>168000</v>
      </c>
      <c r="O187" s="18">
        <v>0</v>
      </c>
      <c r="P187" s="55">
        <v>100</v>
      </c>
      <c r="Q187" s="18">
        <v>0</v>
      </c>
      <c r="R187" s="18">
        <v>168000</v>
      </c>
      <c r="S187" s="18">
        <v>0</v>
      </c>
      <c r="T187" s="55">
        <v>100</v>
      </c>
      <c r="U187" s="18">
        <v>0</v>
      </c>
      <c r="V187" s="18">
        <v>168000</v>
      </c>
      <c r="W187" s="40">
        <v>0</v>
      </c>
      <c r="X187" s="2"/>
      <c r="Y187" s="2"/>
      <c r="Z187" s="2"/>
      <c r="AA187" s="2"/>
      <c r="AB187" s="2"/>
    </row>
    <row r="188" spans="1:28" ht="15.75" customHeight="1" x14ac:dyDescent="0.25">
      <c r="A188" s="21"/>
      <c r="B188" s="45" t="s">
        <v>377</v>
      </c>
      <c r="C188" s="16" t="s">
        <v>378</v>
      </c>
      <c r="D188" s="18">
        <v>30000</v>
      </c>
      <c r="E188" s="18">
        <v>0</v>
      </c>
      <c r="F188" s="18">
        <v>0</v>
      </c>
      <c r="G188" s="18">
        <v>30000</v>
      </c>
      <c r="H188" s="18">
        <v>0</v>
      </c>
      <c r="I188" s="18">
        <v>30000</v>
      </c>
      <c r="J188" s="18">
        <v>0</v>
      </c>
      <c r="K188" s="18">
        <v>30000</v>
      </c>
      <c r="L188" s="18">
        <v>0</v>
      </c>
      <c r="M188" s="18">
        <v>0</v>
      </c>
      <c r="N188" s="18">
        <v>30000</v>
      </c>
      <c r="O188" s="18">
        <v>0</v>
      </c>
      <c r="P188" s="55">
        <v>100</v>
      </c>
      <c r="Q188" s="18">
        <v>0</v>
      </c>
      <c r="R188" s="18">
        <v>30000</v>
      </c>
      <c r="S188" s="18">
        <v>0</v>
      </c>
      <c r="T188" s="55">
        <v>100</v>
      </c>
      <c r="U188" s="18">
        <v>0</v>
      </c>
      <c r="V188" s="18">
        <v>30000</v>
      </c>
      <c r="W188" s="40">
        <v>0</v>
      </c>
      <c r="X188" s="2"/>
      <c r="Y188" s="2"/>
      <c r="Z188" s="2"/>
      <c r="AA188" s="2"/>
      <c r="AB188" s="2"/>
    </row>
    <row r="189" spans="1:28" ht="15.75" customHeight="1" x14ac:dyDescent="0.25">
      <c r="A189" s="21"/>
      <c r="B189" s="45" t="s">
        <v>379</v>
      </c>
      <c r="C189" s="16" t="s">
        <v>380</v>
      </c>
      <c r="D189" s="18">
        <v>60000</v>
      </c>
      <c r="E189" s="18">
        <v>0</v>
      </c>
      <c r="F189" s="18">
        <v>0</v>
      </c>
      <c r="G189" s="18">
        <v>60000</v>
      </c>
      <c r="H189" s="18">
        <v>0</v>
      </c>
      <c r="I189" s="18">
        <v>60000</v>
      </c>
      <c r="J189" s="18">
        <v>0</v>
      </c>
      <c r="K189" s="18">
        <v>60000</v>
      </c>
      <c r="L189" s="18">
        <v>0</v>
      </c>
      <c r="M189" s="18">
        <v>0</v>
      </c>
      <c r="N189" s="18">
        <v>60000</v>
      </c>
      <c r="O189" s="18">
        <v>0</v>
      </c>
      <c r="P189" s="55">
        <v>100</v>
      </c>
      <c r="Q189" s="18">
        <v>0</v>
      </c>
      <c r="R189" s="18">
        <v>60000</v>
      </c>
      <c r="S189" s="18">
        <v>0</v>
      </c>
      <c r="T189" s="55">
        <v>100</v>
      </c>
      <c r="U189" s="18">
        <v>0</v>
      </c>
      <c r="V189" s="18">
        <v>60000</v>
      </c>
      <c r="W189" s="40">
        <v>0</v>
      </c>
      <c r="X189" s="2"/>
      <c r="Y189" s="2"/>
      <c r="Z189" s="2"/>
      <c r="AA189" s="2"/>
      <c r="AB189" s="2"/>
    </row>
    <row r="190" spans="1:28" ht="30" x14ac:dyDescent="0.25">
      <c r="A190" s="21"/>
      <c r="B190" s="45" t="s">
        <v>381</v>
      </c>
      <c r="C190" s="16" t="s">
        <v>382</v>
      </c>
      <c r="D190" s="18">
        <v>350000</v>
      </c>
      <c r="E190" s="18">
        <v>0</v>
      </c>
      <c r="F190" s="18">
        <v>0</v>
      </c>
      <c r="G190" s="18">
        <v>350000</v>
      </c>
      <c r="H190" s="18">
        <v>0</v>
      </c>
      <c r="I190" s="18">
        <v>350000</v>
      </c>
      <c r="J190" s="18">
        <v>0</v>
      </c>
      <c r="K190" s="18">
        <v>350000</v>
      </c>
      <c r="L190" s="18">
        <v>0</v>
      </c>
      <c r="M190" s="18">
        <v>0</v>
      </c>
      <c r="N190" s="18">
        <v>350000</v>
      </c>
      <c r="O190" s="18">
        <v>0</v>
      </c>
      <c r="P190" s="55">
        <v>100</v>
      </c>
      <c r="Q190" s="18">
        <v>0</v>
      </c>
      <c r="R190" s="18">
        <v>350000</v>
      </c>
      <c r="S190" s="18">
        <v>0</v>
      </c>
      <c r="T190" s="55">
        <v>100</v>
      </c>
      <c r="U190" s="18">
        <v>0</v>
      </c>
      <c r="V190" s="18">
        <v>350000</v>
      </c>
      <c r="W190" s="40">
        <v>0</v>
      </c>
      <c r="X190" s="2"/>
      <c r="Y190" s="2"/>
      <c r="Z190" s="2"/>
      <c r="AA190" s="2"/>
      <c r="AB190" s="2"/>
    </row>
    <row r="191" spans="1:28" ht="15.75" customHeight="1" x14ac:dyDescent="0.25">
      <c r="A191" s="21"/>
      <c r="B191" s="45" t="s">
        <v>383</v>
      </c>
      <c r="C191" s="16" t="s">
        <v>384</v>
      </c>
      <c r="D191" s="18">
        <v>25000</v>
      </c>
      <c r="E191" s="18">
        <v>-5066</v>
      </c>
      <c r="F191" s="18">
        <v>-5066</v>
      </c>
      <c r="G191" s="18">
        <v>19934</v>
      </c>
      <c r="H191" s="18">
        <v>0</v>
      </c>
      <c r="I191" s="18">
        <v>19934</v>
      </c>
      <c r="J191" s="18">
        <v>0</v>
      </c>
      <c r="K191" s="18">
        <v>19934</v>
      </c>
      <c r="L191" s="18">
        <v>0</v>
      </c>
      <c r="M191" s="18">
        <v>0</v>
      </c>
      <c r="N191" s="18">
        <v>19934</v>
      </c>
      <c r="O191" s="18">
        <v>0</v>
      </c>
      <c r="P191" s="55">
        <v>100</v>
      </c>
      <c r="Q191" s="18">
        <v>0</v>
      </c>
      <c r="R191" s="18">
        <v>19934</v>
      </c>
      <c r="S191" s="18">
        <v>0</v>
      </c>
      <c r="T191" s="55">
        <v>100</v>
      </c>
      <c r="U191" s="18">
        <v>0</v>
      </c>
      <c r="V191" s="18">
        <v>19934</v>
      </c>
      <c r="W191" s="40">
        <v>0</v>
      </c>
      <c r="X191" s="2"/>
      <c r="Y191" s="2"/>
      <c r="Z191" s="2"/>
      <c r="AA191" s="2"/>
      <c r="AB191" s="2"/>
    </row>
    <row r="192" spans="1:28" ht="30" x14ac:dyDescent="0.25">
      <c r="A192" s="21"/>
      <c r="B192" s="45" t="s">
        <v>385</v>
      </c>
      <c r="C192" s="16" t="s">
        <v>386</v>
      </c>
      <c r="D192" s="18">
        <v>100000</v>
      </c>
      <c r="E192" s="18">
        <v>-20265</v>
      </c>
      <c r="F192" s="18">
        <v>-20265</v>
      </c>
      <c r="G192" s="18">
        <v>79735</v>
      </c>
      <c r="H192" s="18">
        <v>0</v>
      </c>
      <c r="I192" s="18">
        <v>79735</v>
      </c>
      <c r="J192" s="18">
        <v>0</v>
      </c>
      <c r="K192" s="18">
        <v>79735</v>
      </c>
      <c r="L192" s="18">
        <v>0</v>
      </c>
      <c r="M192" s="18">
        <v>0</v>
      </c>
      <c r="N192" s="18">
        <v>79735</v>
      </c>
      <c r="O192" s="18">
        <v>0</v>
      </c>
      <c r="P192" s="55">
        <v>100</v>
      </c>
      <c r="Q192" s="18">
        <v>0</v>
      </c>
      <c r="R192" s="18">
        <v>79735</v>
      </c>
      <c r="S192" s="18">
        <v>0</v>
      </c>
      <c r="T192" s="55">
        <v>100</v>
      </c>
      <c r="U192" s="18">
        <v>0</v>
      </c>
      <c r="V192" s="18">
        <v>79735</v>
      </c>
      <c r="W192" s="40">
        <v>0</v>
      </c>
      <c r="X192" s="2"/>
      <c r="Y192" s="2"/>
      <c r="Z192" s="2"/>
      <c r="AA192" s="2"/>
      <c r="AB192" s="2"/>
    </row>
    <row r="193" spans="1:28" ht="15.75" customHeight="1" x14ac:dyDescent="0.25">
      <c r="A193" s="21"/>
      <c r="B193" s="45" t="s">
        <v>387</v>
      </c>
      <c r="C193" s="16" t="s">
        <v>388</v>
      </c>
      <c r="D193" s="18">
        <v>180000</v>
      </c>
      <c r="E193" s="18">
        <v>0</v>
      </c>
      <c r="F193" s="18">
        <v>0</v>
      </c>
      <c r="G193" s="18">
        <v>180000</v>
      </c>
      <c r="H193" s="18">
        <v>0</v>
      </c>
      <c r="I193" s="18">
        <v>180000</v>
      </c>
      <c r="J193" s="18">
        <v>0</v>
      </c>
      <c r="K193" s="18">
        <v>180000</v>
      </c>
      <c r="L193" s="18">
        <v>0</v>
      </c>
      <c r="M193" s="18">
        <v>0</v>
      </c>
      <c r="N193" s="18">
        <v>180000</v>
      </c>
      <c r="O193" s="18">
        <v>0</v>
      </c>
      <c r="P193" s="55">
        <v>100</v>
      </c>
      <c r="Q193" s="18">
        <v>0</v>
      </c>
      <c r="R193" s="18">
        <v>180000</v>
      </c>
      <c r="S193" s="18">
        <v>0</v>
      </c>
      <c r="T193" s="55">
        <v>100</v>
      </c>
      <c r="U193" s="18">
        <v>0</v>
      </c>
      <c r="V193" s="18">
        <v>180000</v>
      </c>
      <c r="W193" s="40">
        <v>0</v>
      </c>
      <c r="X193" s="2"/>
      <c r="Y193" s="2"/>
      <c r="Z193" s="2"/>
      <c r="AA193" s="2"/>
      <c r="AB193" s="2"/>
    </row>
    <row r="194" spans="1:28" ht="15.75" customHeight="1" x14ac:dyDescent="0.25">
      <c r="A194" s="21"/>
      <c r="B194" s="45" t="s">
        <v>389</v>
      </c>
      <c r="C194" s="16" t="s">
        <v>390</v>
      </c>
      <c r="D194" s="18">
        <v>900000</v>
      </c>
      <c r="E194" s="18">
        <v>0</v>
      </c>
      <c r="F194" s="18">
        <v>0</v>
      </c>
      <c r="G194" s="18">
        <v>900000</v>
      </c>
      <c r="H194" s="18">
        <v>0</v>
      </c>
      <c r="I194" s="18">
        <v>900000</v>
      </c>
      <c r="J194" s="18">
        <v>0</v>
      </c>
      <c r="K194" s="18">
        <v>900000</v>
      </c>
      <c r="L194" s="18">
        <v>0</v>
      </c>
      <c r="M194" s="18">
        <v>0</v>
      </c>
      <c r="N194" s="18">
        <v>900000</v>
      </c>
      <c r="O194" s="18">
        <v>0</v>
      </c>
      <c r="P194" s="55">
        <v>100</v>
      </c>
      <c r="Q194" s="18">
        <v>0</v>
      </c>
      <c r="R194" s="18">
        <v>900000</v>
      </c>
      <c r="S194" s="18">
        <v>0</v>
      </c>
      <c r="T194" s="55">
        <v>100</v>
      </c>
      <c r="U194" s="18">
        <v>0</v>
      </c>
      <c r="V194" s="18">
        <v>900000</v>
      </c>
      <c r="W194" s="40">
        <v>0</v>
      </c>
      <c r="X194" s="2"/>
      <c r="Y194" s="2"/>
      <c r="Z194" s="2"/>
      <c r="AA194" s="2"/>
      <c r="AB194" s="2"/>
    </row>
    <row r="195" spans="1:28" ht="15.75" customHeight="1" x14ac:dyDescent="0.25">
      <c r="A195" s="21"/>
      <c r="B195" s="62" t="s">
        <v>391</v>
      </c>
      <c r="C195" s="16" t="s">
        <v>392</v>
      </c>
      <c r="D195" s="18">
        <v>1000000</v>
      </c>
      <c r="E195" s="18">
        <v>4500000</v>
      </c>
      <c r="F195" s="18">
        <v>4500000</v>
      </c>
      <c r="G195" s="18">
        <v>5500000</v>
      </c>
      <c r="H195" s="18">
        <v>0</v>
      </c>
      <c r="I195" s="18">
        <v>5500000</v>
      </c>
      <c r="J195" s="18">
        <v>4500000</v>
      </c>
      <c r="K195" s="18">
        <v>5500000</v>
      </c>
      <c r="L195" s="18">
        <v>0</v>
      </c>
      <c r="M195" s="18">
        <v>0</v>
      </c>
      <c r="N195" s="18">
        <v>901970</v>
      </c>
      <c r="O195" s="18">
        <v>4598030</v>
      </c>
      <c r="P195" s="55">
        <v>16.3995</v>
      </c>
      <c r="Q195" s="18">
        <v>0</v>
      </c>
      <c r="R195" s="18">
        <v>901970</v>
      </c>
      <c r="S195" s="18">
        <v>0</v>
      </c>
      <c r="T195" s="55">
        <v>16.3995</v>
      </c>
      <c r="U195" s="18">
        <v>0</v>
      </c>
      <c r="V195" s="18">
        <v>901970</v>
      </c>
      <c r="W195" s="40">
        <v>0</v>
      </c>
      <c r="X195" s="2"/>
      <c r="Y195" s="2"/>
      <c r="Z195" s="2"/>
      <c r="AA195" s="2"/>
      <c r="AB195" s="2"/>
    </row>
    <row r="196" spans="1:28" ht="15.75" customHeight="1" x14ac:dyDescent="0.25">
      <c r="A196" s="19"/>
      <c r="B196" s="46" t="s">
        <v>393</v>
      </c>
      <c r="C196" s="13" t="s">
        <v>394</v>
      </c>
      <c r="D196" s="14">
        <f>+D197+D204+D213+D238+D249</f>
        <v>1097518000</v>
      </c>
      <c r="E196" s="14">
        <f t="shared" ref="E196:S196" si="132">+E197+E204+E213+E238+E249</f>
        <v>4387131</v>
      </c>
      <c r="F196" s="14">
        <f t="shared" si="132"/>
        <v>1566615</v>
      </c>
      <c r="G196" s="14">
        <f t="shared" si="132"/>
        <v>1099084615</v>
      </c>
      <c r="H196" s="14">
        <f t="shared" si="132"/>
        <v>0</v>
      </c>
      <c r="I196" s="14">
        <f t="shared" si="132"/>
        <v>1099084615</v>
      </c>
      <c r="J196" s="14">
        <f t="shared" si="132"/>
        <v>225080172</v>
      </c>
      <c r="K196" s="14">
        <f t="shared" si="132"/>
        <v>1053912784</v>
      </c>
      <c r="L196" s="14">
        <f t="shared" si="132"/>
        <v>45171831</v>
      </c>
      <c r="M196" s="14">
        <f t="shared" si="132"/>
        <v>38820311</v>
      </c>
      <c r="N196" s="14">
        <f t="shared" si="132"/>
        <v>754695754</v>
      </c>
      <c r="O196" s="14">
        <f t="shared" si="132"/>
        <v>299217030</v>
      </c>
      <c r="P196" s="54">
        <f t="shared" ref="P196:P198" si="133">N196/I196*100</f>
        <v>68.665846441677274</v>
      </c>
      <c r="Q196" s="14">
        <f t="shared" si="132"/>
        <v>46586959</v>
      </c>
      <c r="R196" s="14">
        <f t="shared" si="132"/>
        <v>445457798</v>
      </c>
      <c r="S196" s="14">
        <f t="shared" si="132"/>
        <v>309237956</v>
      </c>
      <c r="T196" s="54">
        <f t="shared" ref="T196:T198" si="134">(R196/I196)*100</f>
        <v>40.529891140365024</v>
      </c>
      <c r="U196" s="14">
        <f t="shared" ref="U196" si="135">+U197+U204+U213+U238+U249</f>
        <v>46586959</v>
      </c>
      <c r="V196" s="14">
        <f t="shared" ref="V196" si="136">+V197+V204+V213+V238+V249</f>
        <v>445457798</v>
      </c>
      <c r="W196" s="14">
        <f t="shared" ref="W196" si="137">+W197+W204+W213+W238+W249</f>
        <v>0</v>
      </c>
      <c r="X196" s="30"/>
      <c r="Y196" s="30"/>
      <c r="Z196" s="30"/>
      <c r="AA196" s="30"/>
      <c r="AB196" s="30"/>
    </row>
    <row r="197" spans="1:28" ht="75" x14ac:dyDescent="0.25">
      <c r="A197" s="19"/>
      <c r="B197" s="44" t="s">
        <v>395</v>
      </c>
      <c r="C197" s="15" t="s">
        <v>396</v>
      </c>
      <c r="D197" s="20">
        <f t="shared" ref="D197:O197" si="138">+D198+D200+D202</f>
        <v>29302000</v>
      </c>
      <c r="E197" s="20">
        <f t="shared" si="138"/>
        <v>0</v>
      </c>
      <c r="F197" s="20">
        <f t="shared" si="138"/>
        <v>-20542000</v>
      </c>
      <c r="G197" s="20">
        <f t="shared" si="138"/>
        <v>8760000</v>
      </c>
      <c r="H197" s="20">
        <f t="shared" si="138"/>
        <v>0</v>
      </c>
      <c r="I197" s="20">
        <f t="shared" si="138"/>
        <v>8760000</v>
      </c>
      <c r="J197" s="20">
        <f t="shared" si="138"/>
        <v>0</v>
      </c>
      <c r="K197" s="20">
        <f t="shared" si="138"/>
        <v>8760000</v>
      </c>
      <c r="L197" s="20">
        <f t="shared" si="138"/>
        <v>0</v>
      </c>
      <c r="M197" s="20">
        <f t="shared" si="138"/>
        <v>0</v>
      </c>
      <c r="N197" s="20">
        <f t="shared" si="138"/>
        <v>8260000</v>
      </c>
      <c r="O197" s="20">
        <f t="shared" si="138"/>
        <v>500000</v>
      </c>
      <c r="P197" s="54">
        <f t="shared" si="133"/>
        <v>94.292237442922371</v>
      </c>
      <c r="Q197" s="20">
        <f t="shared" ref="Q197:S197" si="139">+Q198+Q200+Q202</f>
        <v>0</v>
      </c>
      <c r="R197" s="20">
        <f t="shared" si="139"/>
        <v>0</v>
      </c>
      <c r="S197" s="20">
        <f t="shared" si="139"/>
        <v>8260000</v>
      </c>
      <c r="T197" s="54">
        <f t="shared" si="134"/>
        <v>0</v>
      </c>
      <c r="U197" s="20">
        <f t="shared" ref="U197:W197" si="140">+U198+U200+U202</f>
        <v>0</v>
      </c>
      <c r="V197" s="20">
        <f t="shared" si="140"/>
        <v>0</v>
      </c>
      <c r="W197" s="41">
        <f t="shared" si="140"/>
        <v>0</v>
      </c>
      <c r="X197" s="30"/>
      <c r="Y197" s="30"/>
      <c r="Z197" s="30"/>
      <c r="AA197" s="30"/>
      <c r="AB197" s="30"/>
    </row>
    <row r="198" spans="1:28" ht="15.75" customHeight="1" x14ac:dyDescent="0.25">
      <c r="A198" s="19"/>
      <c r="B198" s="44" t="s">
        <v>397</v>
      </c>
      <c r="C198" s="15" t="s">
        <v>398</v>
      </c>
      <c r="D198" s="20">
        <f t="shared" ref="D198:O198" si="141">+D199</f>
        <v>500000</v>
      </c>
      <c r="E198" s="20">
        <f t="shared" si="141"/>
        <v>0</v>
      </c>
      <c r="F198" s="20">
        <f t="shared" si="141"/>
        <v>0</v>
      </c>
      <c r="G198" s="20">
        <f t="shared" si="141"/>
        <v>500000</v>
      </c>
      <c r="H198" s="20">
        <f t="shared" si="141"/>
        <v>0</v>
      </c>
      <c r="I198" s="20">
        <f t="shared" si="141"/>
        <v>500000</v>
      </c>
      <c r="J198" s="20">
        <f t="shared" si="141"/>
        <v>0</v>
      </c>
      <c r="K198" s="20">
        <f t="shared" si="141"/>
        <v>500000</v>
      </c>
      <c r="L198" s="20">
        <f t="shared" si="141"/>
        <v>0</v>
      </c>
      <c r="M198" s="20">
        <f t="shared" si="141"/>
        <v>0</v>
      </c>
      <c r="N198" s="20">
        <f t="shared" si="141"/>
        <v>0</v>
      </c>
      <c r="O198" s="20">
        <f t="shared" si="141"/>
        <v>500000</v>
      </c>
      <c r="P198" s="54">
        <f t="shared" si="133"/>
        <v>0</v>
      </c>
      <c r="Q198" s="20">
        <f t="shared" ref="Q198:S198" si="142">+Q199</f>
        <v>0</v>
      </c>
      <c r="R198" s="20">
        <f t="shared" si="142"/>
        <v>0</v>
      </c>
      <c r="S198" s="20">
        <f t="shared" si="142"/>
        <v>0</v>
      </c>
      <c r="T198" s="54">
        <f t="shared" si="134"/>
        <v>0</v>
      </c>
      <c r="U198" s="20">
        <f t="shared" ref="U198:W198" si="143">+U199</f>
        <v>0</v>
      </c>
      <c r="V198" s="20">
        <f t="shared" si="143"/>
        <v>0</v>
      </c>
      <c r="W198" s="41">
        <f t="shared" si="143"/>
        <v>0</v>
      </c>
      <c r="X198" s="30"/>
      <c r="Y198" s="30"/>
      <c r="Z198" s="30"/>
      <c r="AA198" s="30"/>
      <c r="AB198" s="30"/>
    </row>
    <row r="199" spans="1:28" ht="30" x14ac:dyDescent="0.25">
      <c r="A199" s="21"/>
      <c r="B199" s="47" t="s">
        <v>399</v>
      </c>
      <c r="C199" s="16" t="s">
        <v>400</v>
      </c>
      <c r="D199" s="18">
        <v>500000</v>
      </c>
      <c r="E199" s="18">
        <v>0</v>
      </c>
      <c r="F199" s="18">
        <v>0</v>
      </c>
      <c r="G199" s="18">
        <v>500000</v>
      </c>
      <c r="H199" s="18">
        <v>0</v>
      </c>
      <c r="I199" s="18">
        <v>500000</v>
      </c>
      <c r="J199" s="18">
        <v>0</v>
      </c>
      <c r="K199" s="18">
        <v>500000</v>
      </c>
      <c r="L199" s="18">
        <v>0</v>
      </c>
      <c r="M199" s="18">
        <v>0</v>
      </c>
      <c r="N199" s="18">
        <v>0</v>
      </c>
      <c r="O199" s="18">
        <v>500000</v>
      </c>
      <c r="P199" s="55">
        <v>0</v>
      </c>
      <c r="Q199" s="18">
        <v>0</v>
      </c>
      <c r="R199" s="18">
        <v>0</v>
      </c>
      <c r="S199" s="18">
        <v>0</v>
      </c>
      <c r="T199" s="55">
        <v>0</v>
      </c>
      <c r="U199" s="18">
        <v>0</v>
      </c>
      <c r="V199" s="18">
        <v>0</v>
      </c>
      <c r="W199" s="40">
        <v>0</v>
      </c>
      <c r="X199" s="2"/>
      <c r="Y199" s="2"/>
      <c r="Z199" s="2"/>
      <c r="AA199" s="2"/>
      <c r="AB199" s="2"/>
    </row>
    <row r="200" spans="1:28" ht="30" x14ac:dyDescent="0.25">
      <c r="A200" s="19"/>
      <c r="B200" s="43" t="s">
        <v>401</v>
      </c>
      <c r="C200" s="15" t="s">
        <v>402</v>
      </c>
      <c r="D200" s="20">
        <f t="shared" ref="D200:O200" si="144">+D201</f>
        <v>20129000</v>
      </c>
      <c r="E200" s="20">
        <f t="shared" si="144"/>
        <v>0</v>
      </c>
      <c r="F200" s="20">
        <f t="shared" si="144"/>
        <v>-20129000</v>
      </c>
      <c r="G200" s="20">
        <f t="shared" si="144"/>
        <v>0</v>
      </c>
      <c r="H200" s="20">
        <f t="shared" si="144"/>
        <v>0</v>
      </c>
      <c r="I200" s="20">
        <f t="shared" si="144"/>
        <v>0</v>
      </c>
      <c r="J200" s="20">
        <f t="shared" si="144"/>
        <v>0</v>
      </c>
      <c r="K200" s="20">
        <f t="shared" si="144"/>
        <v>0</v>
      </c>
      <c r="L200" s="20">
        <f t="shared" si="144"/>
        <v>0</v>
      </c>
      <c r="M200" s="20">
        <f t="shared" si="144"/>
        <v>0</v>
      </c>
      <c r="N200" s="20">
        <f t="shared" si="144"/>
        <v>0</v>
      </c>
      <c r="O200" s="20">
        <f t="shared" si="144"/>
        <v>0</v>
      </c>
      <c r="P200" s="54">
        <v>0</v>
      </c>
      <c r="Q200" s="20">
        <f t="shared" ref="Q200:S200" si="145">+Q201</f>
        <v>0</v>
      </c>
      <c r="R200" s="20">
        <f t="shared" si="145"/>
        <v>0</v>
      </c>
      <c r="S200" s="20">
        <f t="shared" si="145"/>
        <v>0</v>
      </c>
      <c r="T200" s="54">
        <v>0</v>
      </c>
      <c r="U200" s="20">
        <f t="shared" ref="U200:W200" si="146">+U201</f>
        <v>0</v>
      </c>
      <c r="V200" s="20">
        <f t="shared" si="146"/>
        <v>0</v>
      </c>
      <c r="W200" s="41">
        <f t="shared" si="146"/>
        <v>0</v>
      </c>
      <c r="X200" s="30"/>
      <c r="Y200" s="30"/>
      <c r="Z200" s="30"/>
      <c r="AA200" s="30"/>
      <c r="AB200" s="30"/>
    </row>
    <row r="201" spans="1:28" ht="30" x14ac:dyDescent="0.25">
      <c r="A201" s="21"/>
      <c r="B201" s="47" t="s">
        <v>403</v>
      </c>
      <c r="C201" s="16" t="s">
        <v>404</v>
      </c>
      <c r="D201" s="18">
        <v>20129000</v>
      </c>
      <c r="E201" s="18">
        <v>0</v>
      </c>
      <c r="F201" s="18">
        <v>-20129000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55">
        <v>0</v>
      </c>
      <c r="Q201" s="18">
        <v>0</v>
      </c>
      <c r="R201" s="18">
        <v>0</v>
      </c>
      <c r="S201" s="18">
        <v>0</v>
      </c>
      <c r="T201" s="55">
        <v>0</v>
      </c>
      <c r="U201" s="18">
        <v>0</v>
      </c>
      <c r="V201" s="18">
        <v>0</v>
      </c>
      <c r="W201" s="40">
        <v>0</v>
      </c>
      <c r="X201" s="2"/>
      <c r="Y201" s="2"/>
      <c r="Z201" s="2"/>
      <c r="AA201" s="2"/>
      <c r="AB201" s="2"/>
    </row>
    <row r="202" spans="1:28" ht="15.75" customHeight="1" x14ac:dyDescent="0.25">
      <c r="A202" s="19"/>
      <c r="B202" s="44" t="s">
        <v>405</v>
      </c>
      <c r="C202" s="15" t="s">
        <v>406</v>
      </c>
      <c r="D202" s="20">
        <f t="shared" ref="D202:O202" si="147">+D203</f>
        <v>8673000</v>
      </c>
      <c r="E202" s="20">
        <f t="shared" si="147"/>
        <v>0</v>
      </c>
      <c r="F202" s="20">
        <f t="shared" si="147"/>
        <v>-413000</v>
      </c>
      <c r="G202" s="20">
        <f t="shared" si="147"/>
        <v>8260000</v>
      </c>
      <c r="H202" s="20">
        <f t="shared" si="147"/>
        <v>0</v>
      </c>
      <c r="I202" s="20">
        <f t="shared" si="147"/>
        <v>8260000</v>
      </c>
      <c r="J202" s="20">
        <f t="shared" si="147"/>
        <v>0</v>
      </c>
      <c r="K202" s="20">
        <f t="shared" si="147"/>
        <v>8260000</v>
      </c>
      <c r="L202" s="20">
        <f t="shared" si="147"/>
        <v>0</v>
      </c>
      <c r="M202" s="20">
        <f t="shared" si="147"/>
        <v>0</v>
      </c>
      <c r="N202" s="20">
        <f t="shared" si="147"/>
        <v>8260000</v>
      </c>
      <c r="O202" s="20">
        <f t="shared" si="147"/>
        <v>0</v>
      </c>
      <c r="P202" s="54">
        <f>N202/I202*100</f>
        <v>100</v>
      </c>
      <c r="Q202" s="20">
        <f t="shared" ref="Q202:S202" si="148">+Q203</f>
        <v>0</v>
      </c>
      <c r="R202" s="20">
        <f t="shared" si="148"/>
        <v>0</v>
      </c>
      <c r="S202" s="20">
        <f t="shared" si="148"/>
        <v>8260000</v>
      </c>
      <c r="T202" s="54">
        <f>(R202/I202)*100</f>
        <v>0</v>
      </c>
      <c r="U202" s="20">
        <f t="shared" ref="U202:W202" si="149">+U203</f>
        <v>0</v>
      </c>
      <c r="V202" s="20">
        <f t="shared" si="149"/>
        <v>0</v>
      </c>
      <c r="W202" s="41">
        <f t="shared" si="149"/>
        <v>0</v>
      </c>
      <c r="X202" s="30"/>
      <c r="Y202" s="30"/>
      <c r="Z202" s="30"/>
      <c r="AA202" s="30"/>
      <c r="AB202" s="30"/>
    </row>
    <row r="203" spans="1:28" ht="15.75" customHeight="1" x14ac:dyDescent="0.25">
      <c r="A203" s="21"/>
      <c r="B203" s="45" t="s">
        <v>407</v>
      </c>
      <c r="C203" s="16" t="s">
        <v>408</v>
      </c>
      <c r="D203" s="18">
        <v>8673000</v>
      </c>
      <c r="E203" s="18">
        <v>0</v>
      </c>
      <c r="F203" s="18">
        <v>-413000</v>
      </c>
      <c r="G203" s="18">
        <v>8260000</v>
      </c>
      <c r="H203" s="18">
        <v>0</v>
      </c>
      <c r="I203" s="18">
        <v>8260000</v>
      </c>
      <c r="J203" s="18">
        <v>0</v>
      </c>
      <c r="K203" s="18">
        <v>8260000</v>
      </c>
      <c r="L203" s="18">
        <v>0</v>
      </c>
      <c r="M203" s="18">
        <v>0</v>
      </c>
      <c r="N203" s="18">
        <v>8260000</v>
      </c>
      <c r="O203" s="18">
        <v>0</v>
      </c>
      <c r="P203" s="55">
        <v>100</v>
      </c>
      <c r="Q203" s="18">
        <v>0</v>
      </c>
      <c r="R203" s="18">
        <v>0</v>
      </c>
      <c r="S203" s="18">
        <v>8260000</v>
      </c>
      <c r="T203" s="55">
        <v>0</v>
      </c>
      <c r="U203" s="18">
        <v>0</v>
      </c>
      <c r="V203" s="18">
        <v>0</v>
      </c>
      <c r="W203" s="40">
        <v>0</v>
      </c>
      <c r="X203" s="2"/>
      <c r="Y203" s="2"/>
      <c r="Z203" s="2"/>
      <c r="AA203" s="2"/>
      <c r="AB203" s="2"/>
    </row>
    <row r="204" spans="1:28" ht="45" x14ac:dyDescent="0.25">
      <c r="A204" s="19"/>
      <c r="B204" s="43" t="s">
        <v>409</v>
      </c>
      <c r="C204" s="15" t="s">
        <v>410</v>
      </c>
      <c r="D204" s="20">
        <f t="shared" ref="D204:O204" si="150">+D205+D210</f>
        <v>381395000</v>
      </c>
      <c r="E204" s="20">
        <f t="shared" si="150"/>
        <v>-3475111</v>
      </c>
      <c r="F204" s="20">
        <f t="shared" si="150"/>
        <v>-5407023</v>
      </c>
      <c r="G204" s="20">
        <f t="shared" si="150"/>
        <v>375987977</v>
      </c>
      <c r="H204" s="20">
        <f t="shared" si="150"/>
        <v>0</v>
      </c>
      <c r="I204" s="20">
        <f t="shared" si="150"/>
        <v>375987977</v>
      </c>
      <c r="J204" s="20">
        <f t="shared" si="150"/>
        <v>218204930</v>
      </c>
      <c r="K204" s="20">
        <f t="shared" si="150"/>
        <v>374088977</v>
      </c>
      <c r="L204" s="20">
        <f t="shared" si="150"/>
        <v>1899000</v>
      </c>
      <c r="M204" s="20">
        <f t="shared" si="150"/>
        <v>36553715</v>
      </c>
      <c r="N204" s="20">
        <f t="shared" si="150"/>
        <v>155884047</v>
      </c>
      <c r="O204" s="20">
        <f t="shared" si="150"/>
        <v>218204930</v>
      </c>
      <c r="P204" s="54">
        <f t="shared" ref="P204:P207" si="151">N204/I204*100</f>
        <v>41.459848861071428</v>
      </c>
      <c r="Q204" s="20">
        <f t="shared" ref="Q204:S204" si="152">+Q205+Q210</f>
        <v>952125</v>
      </c>
      <c r="R204" s="20">
        <f t="shared" si="152"/>
        <v>91704268</v>
      </c>
      <c r="S204" s="20">
        <f t="shared" si="152"/>
        <v>64179779</v>
      </c>
      <c r="T204" s="54">
        <f t="shared" ref="T204:T207" si="153">(R204/I204)*100</f>
        <v>24.390212881727333</v>
      </c>
      <c r="U204" s="20">
        <f t="shared" ref="U204:W204" si="154">+U205+U210</f>
        <v>952125</v>
      </c>
      <c r="V204" s="20">
        <f t="shared" si="154"/>
        <v>91704268</v>
      </c>
      <c r="W204" s="41">
        <f t="shared" si="154"/>
        <v>0</v>
      </c>
      <c r="X204" s="30"/>
      <c r="Y204" s="30"/>
      <c r="Z204" s="30"/>
      <c r="AA204" s="30"/>
      <c r="AB204" s="30"/>
    </row>
    <row r="205" spans="1:28" ht="30" x14ac:dyDescent="0.25">
      <c r="A205" s="19"/>
      <c r="B205" s="44" t="s">
        <v>411</v>
      </c>
      <c r="C205" s="15" t="s">
        <v>412</v>
      </c>
      <c r="D205" s="20">
        <f t="shared" ref="D205:O205" si="155">+D206</f>
        <v>309320000</v>
      </c>
      <c r="E205" s="20">
        <f t="shared" si="155"/>
        <v>-2397111</v>
      </c>
      <c r="F205" s="20">
        <f t="shared" si="155"/>
        <v>-2397111</v>
      </c>
      <c r="G205" s="20">
        <f t="shared" si="155"/>
        <v>306922889</v>
      </c>
      <c r="H205" s="20">
        <f t="shared" si="155"/>
        <v>0</v>
      </c>
      <c r="I205" s="20">
        <f t="shared" si="155"/>
        <v>306922889</v>
      </c>
      <c r="J205" s="20">
        <f t="shared" si="155"/>
        <v>218204930</v>
      </c>
      <c r="K205" s="20">
        <f t="shared" si="155"/>
        <v>306922889</v>
      </c>
      <c r="L205" s="20">
        <f t="shared" si="155"/>
        <v>0</v>
      </c>
      <c r="M205" s="20">
        <f t="shared" si="155"/>
        <v>36553715</v>
      </c>
      <c r="N205" s="20">
        <f t="shared" si="155"/>
        <v>88717959</v>
      </c>
      <c r="O205" s="20">
        <f t="shared" si="155"/>
        <v>218204930</v>
      </c>
      <c r="P205" s="54">
        <f t="shared" si="151"/>
        <v>28.905618375044035</v>
      </c>
      <c r="Q205" s="20">
        <f t="shared" ref="Q205:S205" si="156">+Q206</f>
        <v>0</v>
      </c>
      <c r="R205" s="20">
        <f t="shared" si="156"/>
        <v>52164244</v>
      </c>
      <c r="S205" s="20">
        <f t="shared" si="156"/>
        <v>36553715</v>
      </c>
      <c r="T205" s="54">
        <f t="shared" si="153"/>
        <v>16.99587937868003</v>
      </c>
      <c r="U205" s="20">
        <f t="shared" ref="U205:W205" si="157">+U206</f>
        <v>0</v>
      </c>
      <c r="V205" s="20">
        <f t="shared" si="157"/>
        <v>52164244</v>
      </c>
      <c r="W205" s="41">
        <f t="shared" si="157"/>
        <v>0</v>
      </c>
      <c r="X205" s="30"/>
      <c r="Y205" s="30"/>
      <c r="Z205" s="30"/>
      <c r="AA205" s="30"/>
      <c r="AB205" s="30"/>
    </row>
    <row r="206" spans="1:28" ht="60" x14ac:dyDescent="0.25">
      <c r="A206" s="19"/>
      <c r="B206" s="44" t="s">
        <v>413</v>
      </c>
      <c r="C206" s="15" t="s">
        <v>414</v>
      </c>
      <c r="D206" s="20">
        <f t="shared" ref="D206:O206" si="158">+D207</f>
        <v>309320000</v>
      </c>
      <c r="E206" s="20">
        <f t="shared" si="158"/>
        <v>-2397111</v>
      </c>
      <c r="F206" s="20">
        <f t="shared" si="158"/>
        <v>-2397111</v>
      </c>
      <c r="G206" s="20">
        <f t="shared" si="158"/>
        <v>306922889</v>
      </c>
      <c r="H206" s="20">
        <f t="shared" si="158"/>
        <v>0</v>
      </c>
      <c r="I206" s="20">
        <f t="shared" si="158"/>
        <v>306922889</v>
      </c>
      <c r="J206" s="20">
        <f t="shared" si="158"/>
        <v>218204930</v>
      </c>
      <c r="K206" s="20">
        <f t="shared" si="158"/>
        <v>306922889</v>
      </c>
      <c r="L206" s="20">
        <f t="shared" si="158"/>
        <v>0</v>
      </c>
      <c r="M206" s="20">
        <f t="shared" si="158"/>
        <v>36553715</v>
      </c>
      <c r="N206" s="20">
        <f t="shared" si="158"/>
        <v>88717959</v>
      </c>
      <c r="O206" s="20">
        <f t="shared" si="158"/>
        <v>218204930</v>
      </c>
      <c r="P206" s="54">
        <f t="shared" si="151"/>
        <v>28.905618375044035</v>
      </c>
      <c r="Q206" s="20">
        <f t="shared" ref="Q206:S206" si="159">+Q207</f>
        <v>0</v>
      </c>
      <c r="R206" s="20">
        <f t="shared" si="159"/>
        <v>52164244</v>
      </c>
      <c r="S206" s="20">
        <f t="shared" si="159"/>
        <v>36553715</v>
      </c>
      <c r="T206" s="54">
        <f t="shared" si="153"/>
        <v>16.99587937868003</v>
      </c>
      <c r="U206" s="20">
        <f t="shared" ref="U206:W206" si="160">+U207</f>
        <v>0</v>
      </c>
      <c r="V206" s="20">
        <f t="shared" si="160"/>
        <v>52164244</v>
      </c>
      <c r="W206" s="41">
        <f t="shared" si="160"/>
        <v>0</v>
      </c>
      <c r="X206" s="30"/>
      <c r="Y206" s="30"/>
      <c r="Z206" s="30"/>
      <c r="AA206" s="30"/>
      <c r="AB206" s="30"/>
    </row>
    <row r="207" spans="1:28" ht="45" x14ac:dyDescent="0.25">
      <c r="A207" s="19"/>
      <c r="B207" s="44" t="s">
        <v>415</v>
      </c>
      <c r="C207" s="15" t="s">
        <v>416</v>
      </c>
      <c r="D207" s="20">
        <f t="shared" ref="D207:O207" si="161">+D208+D209</f>
        <v>309320000</v>
      </c>
      <c r="E207" s="20">
        <f t="shared" si="161"/>
        <v>-2397111</v>
      </c>
      <c r="F207" s="20">
        <f t="shared" si="161"/>
        <v>-2397111</v>
      </c>
      <c r="G207" s="20">
        <f t="shared" si="161"/>
        <v>306922889</v>
      </c>
      <c r="H207" s="20">
        <f t="shared" si="161"/>
        <v>0</v>
      </c>
      <c r="I207" s="20">
        <f t="shared" si="161"/>
        <v>306922889</v>
      </c>
      <c r="J207" s="20">
        <f t="shared" si="161"/>
        <v>218204930</v>
      </c>
      <c r="K207" s="20">
        <f t="shared" si="161"/>
        <v>306922889</v>
      </c>
      <c r="L207" s="20">
        <f t="shared" si="161"/>
        <v>0</v>
      </c>
      <c r="M207" s="20">
        <f t="shared" si="161"/>
        <v>36553715</v>
      </c>
      <c r="N207" s="20">
        <f t="shared" si="161"/>
        <v>88717959</v>
      </c>
      <c r="O207" s="20">
        <f t="shared" si="161"/>
        <v>218204930</v>
      </c>
      <c r="P207" s="54">
        <f t="shared" si="151"/>
        <v>28.905618375044035</v>
      </c>
      <c r="Q207" s="20">
        <f t="shared" ref="Q207:S207" si="162">+Q208+Q209</f>
        <v>0</v>
      </c>
      <c r="R207" s="20">
        <f t="shared" si="162"/>
        <v>52164244</v>
      </c>
      <c r="S207" s="20">
        <f t="shared" si="162"/>
        <v>36553715</v>
      </c>
      <c r="T207" s="54">
        <f t="shared" si="153"/>
        <v>16.99587937868003</v>
      </c>
      <c r="U207" s="20">
        <f t="shared" ref="U207:W207" si="163">+U208+U209</f>
        <v>0</v>
      </c>
      <c r="V207" s="20">
        <f t="shared" si="163"/>
        <v>52164244</v>
      </c>
      <c r="W207" s="41">
        <f t="shared" si="163"/>
        <v>0</v>
      </c>
      <c r="X207" s="30"/>
      <c r="Y207" s="30"/>
      <c r="Z207" s="30"/>
      <c r="AA207" s="30"/>
      <c r="AB207" s="30"/>
    </row>
    <row r="208" spans="1:28" ht="30" x14ac:dyDescent="0.25">
      <c r="A208" s="21"/>
      <c r="B208" s="63" t="s">
        <v>417</v>
      </c>
      <c r="C208" s="64" t="s">
        <v>553</v>
      </c>
      <c r="D208" s="18">
        <v>169406000</v>
      </c>
      <c r="E208" s="18">
        <v>-2397111</v>
      </c>
      <c r="F208" s="18">
        <v>-2397111</v>
      </c>
      <c r="G208" s="18">
        <v>167008889</v>
      </c>
      <c r="H208" s="18">
        <v>0</v>
      </c>
      <c r="I208" s="18">
        <v>167008889</v>
      </c>
      <c r="J208" s="18">
        <v>144720894</v>
      </c>
      <c r="K208" s="18">
        <v>167008889</v>
      </c>
      <c r="L208" s="18">
        <v>0</v>
      </c>
      <c r="M208" s="18">
        <v>22287995</v>
      </c>
      <c r="N208" s="18">
        <v>22287995</v>
      </c>
      <c r="O208" s="18">
        <v>144720894</v>
      </c>
      <c r="P208" s="55">
        <v>13.3454</v>
      </c>
      <c r="Q208" s="18">
        <v>0</v>
      </c>
      <c r="R208" s="18">
        <v>0</v>
      </c>
      <c r="S208" s="18">
        <v>22287995</v>
      </c>
      <c r="T208" s="55">
        <v>0</v>
      </c>
      <c r="U208" s="18">
        <v>0</v>
      </c>
      <c r="V208" s="18">
        <v>0</v>
      </c>
      <c r="W208" s="40">
        <v>0</v>
      </c>
      <c r="X208" s="2"/>
      <c r="Y208" s="2"/>
      <c r="Z208" s="2"/>
      <c r="AA208" s="2"/>
      <c r="AB208" s="2"/>
    </row>
    <row r="209" spans="1:28" ht="30" x14ac:dyDescent="0.25">
      <c r="A209" s="21"/>
      <c r="B209" s="47" t="s">
        <v>418</v>
      </c>
      <c r="C209" s="16" t="s">
        <v>419</v>
      </c>
      <c r="D209" s="18">
        <v>139914000</v>
      </c>
      <c r="E209" s="18">
        <v>0</v>
      </c>
      <c r="F209" s="18">
        <v>0</v>
      </c>
      <c r="G209" s="18">
        <v>139914000</v>
      </c>
      <c r="H209" s="18">
        <v>0</v>
      </c>
      <c r="I209" s="18">
        <v>139914000</v>
      </c>
      <c r="J209" s="18">
        <v>73484036</v>
      </c>
      <c r="K209" s="18">
        <v>139914000</v>
      </c>
      <c r="L209" s="18">
        <v>0</v>
      </c>
      <c r="M209" s="18">
        <v>14265720</v>
      </c>
      <c r="N209" s="18">
        <v>66429964</v>
      </c>
      <c r="O209" s="18">
        <v>73484036</v>
      </c>
      <c r="P209" s="55">
        <v>47.479100000000003</v>
      </c>
      <c r="Q209" s="18">
        <v>0</v>
      </c>
      <c r="R209" s="18">
        <v>52164244</v>
      </c>
      <c r="S209" s="18">
        <v>14265720</v>
      </c>
      <c r="T209" s="55">
        <v>37.283099999999997</v>
      </c>
      <c r="U209" s="18">
        <v>0</v>
      </c>
      <c r="V209" s="18">
        <v>52164244</v>
      </c>
      <c r="W209" s="40">
        <v>0</v>
      </c>
      <c r="X209" s="2"/>
      <c r="Y209" s="2"/>
      <c r="Z209" s="2"/>
      <c r="AA209" s="2"/>
      <c r="AB209" s="2"/>
    </row>
    <row r="210" spans="1:28" ht="15.75" customHeight="1" x14ac:dyDescent="0.25">
      <c r="A210" s="19"/>
      <c r="B210" s="44" t="s">
        <v>420</v>
      </c>
      <c r="C210" s="15" t="s">
        <v>421</v>
      </c>
      <c r="D210" s="20">
        <f t="shared" ref="D210:O210" si="164">+D211+D212</f>
        <v>72075000</v>
      </c>
      <c r="E210" s="20">
        <f t="shared" si="164"/>
        <v>-1078000</v>
      </c>
      <c r="F210" s="20">
        <f t="shared" si="164"/>
        <v>-3009912</v>
      </c>
      <c r="G210" s="20">
        <f t="shared" si="164"/>
        <v>69065088</v>
      </c>
      <c r="H210" s="20">
        <f t="shared" si="164"/>
        <v>0</v>
      </c>
      <c r="I210" s="20">
        <f t="shared" si="164"/>
        <v>69065088</v>
      </c>
      <c r="J210" s="20">
        <f t="shared" si="164"/>
        <v>0</v>
      </c>
      <c r="K210" s="20">
        <f t="shared" si="164"/>
        <v>67166088</v>
      </c>
      <c r="L210" s="20">
        <f t="shared" si="164"/>
        <v>1899000</v>
      </c>
      <c r="M210" s="20">
        <f t="shared" si="164"/>
        <v>0</v>
      </c>
      <c r="N210" s="20">
        <f t="shared" si="164"/>
        <v>67166088</v>
      </c>
      <c r="O210" s="20">
        <f t="shared" si="164"/>
        <v>0</v>
      </c>
      <c r="P210" s="54">
        <f>N210/I210*100</f>
        <v>97.250419777934695</v>
      </c>
      <c r="Q210" s="20">
        <f t="shared" ref="Q210:S210" si="165">+Q211+Q212</f>
        <v>952125</v>
      </c>
      <c r="R210" s="20">
        <f t="shared" si="165"/>
        <v>39540024</v>
      </c>
      <c r="S210" s="20">
        <f t="shared" si="165"/>
        <v>27626064</v>
      </c>
      <c r="T210" s="54">
        <f>(R210/I210)*100</f>
        <v>57.250378078139853</v>
      </c>
      <c r="U210" s="20">
        <f t="shared" ref="U210:W210" si="166">+U211+U212</f>
        <v>952125</v>
      </c>
      <c r="V210" s="20">
        <f t="shared" si="166"/>
        <v>39540024</v>
      </c>
      <c r="W210" s="41">
        <f t="shared" si="166"/>
        <v>0</v>
      </c>
      <c r="X210" s="30"/>
      <c r="Y210" s="30"/>
      <c r="Z210" s="30"/>
      <c r="AA210" s="30"/>
      <c r="AB210" s="30"/>
    </row>
    <row r="211" spans="1:28" ht="60" x14ac:dyDescent="0.25">
      <c r="A211" s="21"/>
      <c r="B211" s="45" t="s">
        <v>422</v>
      </c>
      <c r="C211" s="16" t="s">
        <v>423</v>
      </c>
      <c r="D211" s="18">
        <v>70526000</v>
      </c>
      <c r="E211" s="18">
        <v>-1078000</v>
      </c>
      <c r="F211" s="18">
        <v>-3009912</v>
      </c>
      <c r="G211" s="18">
        <v>67516088</v>
      </c>
      <c r="H211" s="18">
        <v>0</v>
      </c>
      <c r="I211" s="18">
        <v>67516088</v>
      </c>
      <c r="J211" s="18">
        <v>0</v>
      </c>
      <c r="K211" s="18">
        <v>67166088</v>
      </c>
      <c r="L211" s="18">
        <v>350000</v>
      </c>
      <c r="M211" s="18">
        <v>0</v>
      </c>
      <c r="N211" s="18">
        <v>67166088</v>
      </c>
      <c r="O211" s="18">
        <v>0</v>
      </c>
      <c r="P211" s="55">
        <v>99.4816</v>
      </c>
      <c r="Q211" s="18">
        <v>952125</v>
      </c>
      <c r="R211" s="18">
        <v>39540024</v>
      </c>
      <c r="S211" s="18">
        <v>27626064</v>
      </c>
      <c r="T211" s="55">
        <v>58.563899999999997</v>
      </c>
      <c r="U211" s="18">
        <v>952125</v>
      </c>
      <c r="V211" s="18">
        <v>39540024</v>
      </c>
      <c r="W211" s="40">
        <v>0</v>
      </c>
      <c r="X211" s="2"/>
      <c r="Y211" s="2"/>
      <c r="Z211" s="2"/>
      <c r="AA211" s="2"/>
      <c r="AB211" s="2"/>
    </row>
    <row r="212" spans="1:28" ht="45" x14ac:dyDescent="0.25">
      <c r="A212" s="21"/>
      <c r="B212" s="45" t="s">
        <v>424</v>
      </c>
      <c r="C212" s="16" t="s">
        <v>425</v>
      </c>
      <c r="D212" s="18">
        <v>1549000</v>
      </c>
      <c r="E212" s="18">
        <v>0</v>
      </c>
      <c r="F212" s="18">
        <v>0</v>
      </c>
      <c r="G212" s="18">
        <v>1549000</v>
      </c>
      <c r="H212" s="18">
        <v>0</v>
      </c>
      <c r="I212" s="18">
        <v>1549000</v>
      </c>
      <c r="J212" s="18">
        <v>0</v>
      </c>
      <c r="K212" s="18">
        <v>0</v>
      </c>
      <c r="L212" s="18">
        <v>1549000</v>
      </c>
      <c r="M212" s="18">
        <v>0</v>
      </c>
      <c r="N212" s="18">
        <v>0</v>
      </c>
      <c r="O212" s="18">
        <v>0</v>
      </c>
      <c r="P212" s="55">
        <v>0</v>
      </c>
      <c r="Q212" s="18">
        <v>0</v>
      </c>
      <c r="R212" s="18">
        <v>0</v>
      </c>
      <c r="S212" s="18">
        <v>0</v>
      </c>
      <c r="T212" s="55">
        <v>0</v>
      </c>
      <c r="U212" s="18">
        <v>0</v>
      </c>
      <c r="V212" s="18">
        <v>0</v>
      </c>
      <c r="W212" s="40">
        <v>0</v>
      </c>
      <c r="X212" s="2"/>
      <c r="Y212" s="2"/>
      <c r="Z212" s="2"/>
      <c r="AA212" s="2"/>
      <c r="AB212" s="2"/>
    </row>
    <row r="213" spans="1:28" ht="30" x14ac:dyDescent="0.25">
      <c r="A213" s="19"/>
      <c r="B213" s="43" t="s">
        <v>426</v>
      </c>
      <c r="C213" s="15" t="s">
        <v>427</v>
      </c>
      <c r="D213" s="20">
        <f t="shared" ref="D213:O213" si="167">+D214+D216+D221+D225+D229+D233+D236</f>
        <v>548018000</v>
      </c>
      <c r="E213" s="20">
        <f t="shared" si="167"/>
        <v>5342488</v>
      </c>
      <c r="F213" s="20">
        <f t="shared" si="167"/>
        <v>26045185</v>
      </c>
      <c r="G213" s="20">
        <f t="shared" si="167"/>
        <v>574063185</v>
      </c>
      <c r="H213" s="20">
        <f t="shared" si="167"/>
        <v>0</v>
      </c>
      <c r="I213" s="20">
        <f t="shared" si="167"/>
        <v>574063185</v>
      </c>
      <c r="J213" s="20">
        <f t="shared" si="167"/>
        <v>5475242</v>
      </c>
      <c r="K213" s="20">
        <f t="shared" si="167"/>
        <v>531910108</v>
      </c>
      <c r="L213" s="20">
        <f t="shared" si="167"/>
        <v>42153077</v>
      </c>
      <c r="M213" s="20">
        <f t="shared" si="167"/>
        <v>2130926</v>
      </c>
      <c r="N213" s="20">
        <f t="shared" si="167"/>
        <v>460807748</v>
      </c>
      <c r="O213" s="20">
        <f t="shared" si="167"/>
        <v>71102360</v>
      </c>
      <c r="P213" s="54">
        <f t="shared" ref="P213:P214" si="168">N213/I213*100</f>
        <v>80.271259338813024</v>
      </c>
      <c r="Q213" s="20">
        <f t="shared" ref="Q213:S213" si="169">+Q214+Q216+Q221+Q225+Q229+Q233+Q236</f>
        <v>40606625</v>
      </c>
      <c r="R213" s="20">
        <f t="shared" si="169"/>
        <v>324392129</v>
      </c>
      <c r="S213" s="20">
        <f t="shared" si="169"/>
        <v>136415619</v>
      </c>
      <c r="T213" s="54">
        <f t="shared" ref="T213:T214" si="170">(R213/I213)*100</f>
        <v>56.508087868411202</v>
      </c>
      <c r="U213" s="20">
        <f t="shared" ref="U213:W213" si="171">+U214+U216+U221+U225+U229+U233+U236</f>
        <v>40606625</v>
      </c>
      <c r="V213" s="20">
        <f t="shared" si="171"/>
        <v>324392129</v>
      </c>
      <c r="W213" s="41">
        <f t="shared" si="171"/>
        <v>0</v>
      </c>
      <c r="X213" s="30"/>
      <c r="Y213" s="30"/>
      <c r="Z213" s="30"/>
      <c r="AA213" s="30"/>
      <c r="AB213" s="30"/>
    </row>
    <row r="214" spans="1:28" ht="15.75" customHeight="1" x14ac:dyDescent="0.25">
      <c r="A214" s="19"/>
      <c r="B214" s="44" t="s">
        <v>428</v>
      </c>
      <c r="C214" s="15" t="s">
        <v>429</v>
      </c>
      <c r="D214" s="20">
        <f t="shared" ref="D214:O214" si="172">+D215</f>
        <v>3000000</v>
      </c>
      <c r="E214" s="20">
        <f t="shared" si="172"/>
        <v>0</v>
      </c>
      <c r="F214" s="20">
        <f t="shared" si="172"/>
        <v>0</v>
      </c>
      <c r="G214" s="20">
        <f t="shared" si="172"/>
        <v>3000000</v>
      </c>
      <c r="H214" s="20">
        <f t="shared" si="172"/>
        <v>0</v>
      </c>
      <c r="I214" s="20">
        <f t="shared" si="172"/>
        <v>3000000</v>
      </c>
      <c r="J214" s="20">
        <f t="shared" si="172"/>
        <v>0</v>
      </c>
      <c r="K214" s="20">
        <f t="shared" si="172"/>
        <v>3000000</v>
      </c>
      <c r="L214" s="20">
        <f t="shared" si="172"/>
        <v>0</v>
      </c>
      <c r="M214" s="20">
        <f t="shared" si="172"/>
        <v>378114</v>
      </c>
      <c r="N214" s="20">
        <f t="shared" si="172"/>
        <v>2087950</v>
      </c>
      <c r="O214" s="20">
        <f t="shared" si="172"/>
        <v>912050</v>
      </c>
      <c r="P214" s="54">
        <f t="shared" si="168"/>
        <v>69.598333333333329</v>
      </c>
      <c r="Q214" s="20">
        <f t="shared" ref="Q214:S214" si="173">+Q215</f>
        <v>378114</v>
      </c>
      <c r="R214" s="20">
        <f t="shared" si="173"/>
        <v>2087950</v>
      </c>
      <c r="S214" s="20">
        <f t="shared" si="173"/>
        <v>0</v>
      </c>
      <c r="T214" s="54">
        <f t="shared" si="170"/>
        <v>69.598333333333329</v>
      </c>
      <c r="U214" s="20">
        <f t="shared" ref="U214:W214" si="174">+U215</f>
        <v>378114</v>
      </c>
      <c r="V214" s="20">
        <f t="shared" si="174"/>
        <v>2087950</v>
      </c>
      <c r="W214" s="41">
        <f t="shared" si="174"/>
        <v>0</v>
      </c>
      <c r="X214" s="30"/>
      <c r="Y214" s="30"/>
      <c r="Z214" s="30"/>
      <c r="AA214" s="30"/>
      <c r="AB214" s="30"/>
    </row>
    <row r="215" spans="1:28" ht="30" x14ac:dyDescent="0.25">
      <c r="A215" s="21"/>
      <c r="B215" s="47" t="s">
        <v>430</v>
      </c>
      <c r="C215" s="16" t="s">
        <v>431</v>
      </c>
      <c r="D215" s="18">
        <v>3000000</v>
      </c>
      <c r="E215" s="18">
        <v>0</v>
      </c>
      <c r="F215" s="18">
        <v>0</v>
      </c>
      <c r="G215" s="18">
        <v>3000000</v>
      </c>
      <c r="H215" s="18">
        <v>0</v>
      </c>
      <c r="I215" s="18">
        <v>3000000</v>
      </c>
      <c r="J215" s="18">
        <v>0</v>
      </c>
      <c r="K215" s="18">
        <v>3000000</v>
      </c>
      <c r="L215" s="18">
        <v>0</v>
      </c>
      <c r="M215" s="18">
        <v>378114</v>
      </c>
      <c r="N215" s="18">
        <v>2087950</v>
      </c>
      <c r="O215" s="18">
        <v>912050</v>
      </c>
      <c r="P215" s="55">
        <v>69.598299999999995</v>
      </c>
      <c r="Q215" s="18">
        <v>378114</v>
      </c>
      <c r="R215" s="18">
        <v>2087950</v>
      </c>
      <c r="S215" s="18">
        <v>0</v>
      </c>
      <c r="T215" s="55">
        <v>69.598299999999995</v>
      </c>
      <c r="U215" s="18">
        <v>378114</v>
      </c>
      <c r="V215" s="18">
        <v>2087950</v>
      </c>
      <c r="W215" s="40">
        <v>0</v>
      </c>
      <c r="X215" s="2"/>
      <c r="Y215" s="2"/>
      <c r="Z215" s="2"/>
      <c r="AA215" s="2"/>
      <c r="AB215" s="2"/>
    </row>
    <row r="216" spans="1:28" ht="60" x14ac:dyDescent="0.25">
      <c r="A216" s="19"/>
      <c r="B216" s="44" t="s">
        <v>432</v>
      </c>
      <c r="C216" s="15" t="s">
        <v>433</v>
      </c>
      <c r="D216" s="20">
        <f t="shared" ref="D216:O216" si="175">+D217+D218+D219+D220</f>
        <v>118424000</v>
      </c>
      <c r="E216" s="20">
        <f t="shared" si="175"/>
        <v>-1469754</v>
      </c>
      <c r="F216" s="20">
        <f t="shared" si="175"/>
        <v>-2452573</v>
      </c>
      <c r="G216" s="20">
        <f t="shared" si="175"/>
        <v>115971427</v>
      </c>
      <c r="H216" s="20">
        <f t="shared" si="175"/>
        <v>0</v>
      </c>
      <c r="I216" s="20">
        <f t="shared" si="175"/>
        <v>115971427</v>
      </c>
      <c r="J216" s="20">
        <f t="shared" si="175"/>
        <v>0</v>
      </c>
      <c r="K216" s="20">
        <f t="shared" si="175"/>
        <v>104471427</v>
      </c>
      <c r="L216" s="20">
        <f t="shared" si="175"/>
        <v>11500000</v>
      </c>
      <c r="M216" s="20">
        <f t="shared" si="175"/>
        <v>0</v>
      </c>
      <c r="N216" s="20">
        <f t="shared" si="175"/>
        <v>104471427</v>
      </c>
      <c r="O216" s="20">
        <f t="shared" si="175"/>
        <v>0</v>
      </c>
      <c r="P216" s="54">
        <f>N216/I216*100</f>
        <v>90.08376433964203</v>
      </c>
      <c r="Q216" s="20">
        <f t="shared" ref="Q216:S216" si="176">+Q217+Q218+Q219+Q220</f>
        <v>6703593</v>
      </c>
      <c r="R216" s="20">
        <f t="shared" si="176"/>
        <v>68126001</v>
      </c>
      <c r="S216" s="20">
        <f t="shared" si="176"/>
        <v>36345426</v>
      </c>
      <c r="T216" s="54">
        <f>(R216/I216)*100</f>
        <v>58.743780914241917</v>
      </c>
      <c r="U216" s="20">
        <f t="shared" ref="U216:W216" si="177">+U217+U218+U219+U220</f>
        <v>6703593</v>
      </c>
      <c r="V216" s="20">
        <f t="shared" si="177"/>
        <v>68126001</v>
      </c>
      <c r="W216" s="41">
        <f t="shared" si="177"/>
        <v>0</v>
      </c>
      <c r="X216" s="30"/>
      <c r="Y216" s="30"/>
      <c r="Z216" s="30"/>
      <c r="AA216" s="30"/>
      <c r="AB216" s="30"/>
    </row>
    <row r="217" spans="1:28" ht="30" x14ac:dyDescent="0.25">
      <c r="B217" s="45" t="s">
        <v>434</v>
      </c>
      <c r="C217" s="16" t="s">
        <v>435</v>
      </c>
      <c r="D217" s="18">
        <v>12000000</v>
      </c>
      <c r="E217" s="18">
        <v>0</v>
      </c>
      <c r="F217" s="18">
        <v>-500000</v>
      </c>
      <c r="G217" s="18">
        <v>11500000</v>
      </c>
      <c r="H217" s="18">
        <v>0</v>
      </c>
      <c r="I217" s="18">
        <v>11500000</v>
      </c>
      <c r="J217" s="18">
        <v>0</v>
      </c>
      <c r="K217" s="18">
        <v>0</v>
      </c>
      <c r="L217" s="18">
        <v>11500000</v>
      </c>
      <c r="M217" s="18">
        <v>0</v>
      </c>
      <c r="N217" s="18">
        <v>0</v>
      </c>
      <c r="O217" s="18">
        <v>0</v>
      </c>
      <c r="P217" s="55">
        <v>0</v>
      </c>
      <c r="Q217" s="18">
        <v>0</v>
      </c>
      <c r="R217" s="18">
        <v>0</v>
      </c>
      <c r="S217" s="18">
        <v>0</v>
      </c>
      <c r="T217" s="55">
        <v>0</v>
      </c>
      <c r="U217" s="18">
        <v>0</v>
      </c>
      <c r="V217" s="18">
        <v>0</v>
      </c>
      <c r="W217" s="40">
        <v>0</v>
      </c>
      <c r="X217" s="2"/>
      <c r="Y217" s="2"/>
      <c r="Z217" s="2"/>
      <c r="AA217" s="2"/>
      <c r="AB217" s="2"/>
    </row>
    <row r="218" spans="1:28" ht="45" x14ac:dyDescent="0.25">
      <c r="A218" s="21"/>
      <c r="B218" s="47" t="s">
        <v>436</v>
      </c>
      <c r="C218" s="16" t="s">
        <v>437</v>
      </c>
      <c r="D218" s="18">
        <v>80707000</v>
      </c>
      <c r="E218" s="18">
        <v>0</v>
      </c>
      <c r="F218" s="18">
        <v>-263887</v>
      </c>
      <c r="G218" s="18">
        <v>80443113</v>
      </c>
      <c r="H218" s="18">
        <v>0</v>
      </c>
      <c r="I218" s="18">
        <v>80443113</v>
      </c>
      <c r="J218" s="18">
        <v>0</v>
      </c>
      <c r="K218" s="18">
        <v>80443113</v>
      </c>
      <c r="L218" s="18">
        <v>0</v>
      </c>
      <c r="M218" s="18">
        <v>0</v>
      </c>
      <c r="N218" s="18">
        <v>80443113</v>
      </c>
      <c r="O218" s="18">
        <v>0</v>
      </c>
      <c r="P218" s="55">
        <v>100</v>
      </c>
      <c r="Q218" s="18">
        <v>6703593</v>
      </c>
      <c r="R218" s="18">
        <v>55334013</v>
      </c>
      <c r="S218" s="18">
        <v>25109100</v>
      </c>
      <c r="T218" s="55">
        <v>68.786500000000004</v>
      </c>
      <c r="U218" s="18">
        <v>6703593</v>
      </c>
      <c r="V218" s="18">
        <v>55334013</v>
      </c>
      <c r="W218" s="40">
        <v>0</v>
      </c>
      <c r="X218" s="2"/>
      <c r="Y218" s="2"/>
      <c r="Z218" s="2"/>
      <c r="AA218" s="2"/>
      <c r="AB218" s="2"/>
    </row>
    <row r="219" spans="1:28" ht="30" x14ac:dyDescent="0.25">
      <c r="A219" s="21"/>
      <c r="B219" s="45" t="s">
        <v>438</v>
      </c>
      <c r="C219" s="16" t="s">
        <v>439</v>
      </c>
      <c r="D219" s="18">
        <v>6175000</v>
      </c>
      <c r="E219" s="18">
        <v>0</v>
      </c>
      <c r="F219" s="18">
        <v>-218932</v>
      </c>
      <c r="G219" s="18">
        <v>5956068</v>
      </c>
      <c r="H219" s="18">
        <v>0</v>
      </c>
      <c r="I219" s="18">
        <v>5956068</v>
      </c>
      <c r="J219" s="18">
        <v>0</v>
      </c>
      <c r="K219" s="18">
        <v>5956068</v>
      </c>
      <c r="L219" s="18">
        <v>0</v>
      </c>
      <c r="M219" s="18">
        <v>0</v>
      </c>
      <c r="N219" s="18">
        <v>5956068</v>
      </c>
      <c r="O219" s="18">
        <v>0</v>
      </c>
      <c r="P219" s="55">
        <v>100</v>
      </c>
      <c r="Q219" s="18">
        <v>0</v>
      </c>
      <c r="R219" s="18">
        <v>1941988</v>
      </c>
      <c r="S219" s="18">
        <v>4014080</v>
      </c>
      <c r="T219" s="55">
        <v>32.605200000000004</v>
      </c>
      <c r="U219" s="18">
        <v>0</v>
      </c>
      <c r="V219" s="18">
        <v>1941988</v>
      </c>
      <c r="W219" s="40">
        <v>0</v>
      </c>
      <c r="X219" s="2"/>
      <c r="Y219" s="2"/>
      <c r="Z219" s="2"/>
      <c r="AA219" s="2"/>
      <c r="AB219" s="2"/>
    </row>
    <row r="220" spans="1:28" ht="30" x14ac:dyDescent="0.25">
      <c r="A220" s="21"/>
      <c r="B220" s="47" t="s">
        <v>440</v>
      </c>
      <c r="C220" s="16" t="s">
        <v>441</v>
      </c>
      <c r="D220" s="18">
        <v>19542000</v>
      </c>
      <c r="E220" s="18">
        <v>-1469754</v>
      </c>
      <c r="F220" s="18">
        <v>-1469754</v>
      </c>
      <c r="G220" s="18">
        <v>18072246</v>
      </c>
      <c r="H220" s="18">
        <v>0</v>
      </c>
      <c r="I220" s="18">
        <v>18072246</v>
      </c>
      <c r="J220" s="18">
        <v>0</v>
      </c>
      <c r="K220" s="18">
        <v>18072246</v>
      </c>
      <c r="L220" s="18">
        <v>0</v>
      </c>
      <c r="M220" s="18">
        <v>0</v>
      </c>
      <c r="N220" s="18">
        <v>18072246</v>
      </c>
      <c r="O220" s="18">
        <v>0</v>
      </c>
      <c r="P220" s="55">
        <v>100</v>
      </c>
      <c r="Q220" s="18">
        <v>0</v>
      </c>
      <c r="R220" s="18">
        <v>10850000</v>
      </c>
      <c r="S220" s="18">
        <v>7222246</v>
      </c>
      <c r="T220" s="55">
        <v>60.036799999999999</v>
      </c>
      <c r="U220" s="18">
        <v>0</v>
      </c>
      <c r="V220" s="18">
        <v>10850000</v>
      </c>
      <c r="W220" s="40">
        <v>0</v>
      </c>
      <c r="X220" s="2"/>
      <c r="Y220" s="2"/>
      <c r="Z220" s="2"/>
      <c r="AA220" s="2"/>
      <c r="AB220" s="2"/>
    </row>
    <row r="221" spans="1:28" ht="45" x14ac:dyDescent="0.25">
      <c r="A221" s="19"/>
      <c r="B221" s="43" t="s">
        <v>442</v>
      </c>
      <c r="C221" s="15" t="s">
        <v>443</v>
      </c>
      <c r="D221" s="20">
        <f t="shared" ref="D221:O221" si="178">+D222+D223+D224</f>
        <v>30346000</v>
      </c>
      <c r="E221" s="20">
        <f t="shared" si="178"/>
        <v>0</v>
      </c>
      <c r="F221" s="20">
        <f t="shared" si="178"/>
        <v>-454295</v>
      </c>
      <c r="G221" s="20">
        <f t="shared" si="178"/>
        <v>29891705</v>
      </c>
      <c r="H221" s="20">
        <f t="shared" si="178"/>
        <v>0</v>
      </c>
      <c r="I221" s="20">
        <f t="shared" si="178"/>
        <v>29891705</v>
      </c>
      <c r="J221" s="20">
        <f t="shared" si="178"/>
        <v>0</v>
      </c>
      <c r="K221" s="20">
        <f t="shared" si="178"/>
        <v>29891705</v>
      </c>
      <c r="L221" s="20">
        <f t="shared" si="178"/>
        <v>0</v>
      </c>
      <c r="M221" s="20">
        <f t="shared" si="178"/>
        <v>620042</v>
      </c>
      <c r="N221" s="20">
        <f t="shared" si="178"/>
        <v>22968490</v>
      </c>
      <c r="O221" s="20">
        <f t="shared" si="178"/>
        <v>6923215</v>
      </c>
      <c r="P221" s="54">
        <f>N221/I221*100</f>
        <v>76.839009350587389</v>
      </c>
      <c r="Q221" s="20">
        <f t="shared" ref="Q221:S221" si="179">+Q222+Q223+Q224</f>
        <v>2200434</v>
      </c>
      <c r="R221" s="20">
        <f t="shared" si="179"/>
        <v>16612065</v>
      </c>
      <c r="S221" s="20">
        <f t="shared" si="179"/>
        <v>6356425</v>
      </c>
      <c r="T221" s="54">
        <f>(R221/I221)*100</f>
        <v>55.574163467758034</v>
      </c>
      <c r="U221" s="20">
        <f t="shared" ref="U221:W221" si="180">+U222+U223+U224</f>
        <v>2200434</v>
      </c>
      <c r="V221" s="20">
        <f t="shared" si="180"/>
        <v>16612065</v>
      </c>
      <c r="W221" s="41">
        <f t="shared" si="180"/>
        <v>0</v>
      </c>
      <c r="X221" s="30"/>
      <c r="Y221" s="30"/>
      <c r="Z221" s="30"/>
      <c r="AA221" s="30"/>
      <c r="AB221" s="30"/>
    </row>
    <row r="222" spans="1:28" ht="15.75" customHeight="1" x14ac:dyDescent="0.25">
      <c r="A222" s="21"/>
      <c r="B222" s="45" t="s">
        <v>444</v>
      </c>
      <c r="C222" s="16" t="s">
        <v>445</v>
      </c>
      <c r="D222" s="18">
        <v>6452000</v>
      </c>
      <c r="E222" s="18">
        <v>0</v>
      </c>
      <c r="F222" s="18">
        <v>0</v>
      </c>
      <c r="G222" s="18">
        <v>6452000</v>
      </c>
      <c r="H222" s="18">
        <v>0</v>
      </c>
      <c r="I222" s="18">
        <v>6452000</v>
      </c>
      <c r="J222" s="18">
        <v>0</v>
      </c>
      <c r="K222" s="18">
        <v>6452000</v>
      </c>
      <c r="L222" s="18">
        <v>0</v>
      </c>
      <c r="M222" s="18">
        <v>444414</v>
      </c>
      <c r="N222" s="18">
        <v>3858318</v>
      </c>
      <c r="O222" s="18">
        <v>2593682</v>
      </c>
      <c r="P222" s="55">
        <v>59.8003</v>
      </c>
      <c r="Q222" s="18">
        <v>444414</v>
      </c>
      <c r="R222" s="18">
        <v>3858318</v>
      </c>
      <c r="S222" s="18">
        <v>0</v>
      </c>
      <c r="T222" s="55">
        <v>59.8003</v>
      </c>
      <c r="U222" s="18">
        <v>444414</v>
      </c>
      <c r="V222" s="18">
        <v>3858318</v>
      </c>
      <c r="W222" s="40">
        <v>0</v>
      </c>
      <c r="X222" s="2"/>
      <c r="Y222" s="2"/>
      <c r="Z222" s="2"/>
      <c r="AA222" s="2"/>
      <c r="AB222" s="2"/>
    </row>
    <row r="223" spans="1:28" ht="15.75" customHeight="1" x14ac:dyDescent="0.25">
      <c r="A223" s="21"/>
      <c r="B223" s="45" t="s">
        <v>446</v>
      </c>
      <c r="C223" s="16" t="s">
        <v>447</v>
      </c>
      <c r="D223" s="18">
        <v>6575000</v>
      </c>
      <c r="E223" s="18">
        <v>0</v>
      </c>
      <c r="F223" s="18">
        <v>0</v>
      </c>
      <c r="G223" s="18">
        <v>6575000</v>
      </c>
      <c r="H223" s="18">
        <v>0</v>
      </c>
      <c r="I223" s="18">
        <v>6575000</v>
      </c>
      <c r="J223" s="18">
        <v>0</v>
      </c>
      <c r="K223" s="18">
        <v>6575000</v>
      </c>
      <c r="L223" s="18">
        <v>0</v>
      </c>
      <c r="M223" s="18">
        <v>175628</v>
      </c>
      <c r="N223" s="18">
        <v>2245467</v>
      </c>
      <c r="O223" s="18">
        <v>4329533</v>
      </c>
      <c r="P223" s="55">
        <v>34.151600000000002</v>
      </c>
      <c r="Q223" s="18">
        <v>175628</v>
      </c>
      <c r="R223" s="18">
        <v>2245467</v>
      </c>
      <c r="S223" s="18">
        <v>0</v>
      </c>
      <c r="T223" s="55">
        <v>34.151600000000002</v>
      </c>
      <c r="U223" s="18">
        <v>175628</v>
      </c>
      <c r="V223" s="18">
        <v>2245467</v>
      </c>
      <c r="W223" s="40">
        <v>0</v>
      </c>
      <c r="X223" s="2"/>
      <c r="Y223" s="2"/>
      <c r="Z223" s="2"/>
      <c r="AA223" s="2"/>
      <c r="AB223" s="2"/>
    </row>
    <row r="224" spans="1:28" ht="30" x14ac:dyDescent="0.25">
      <c r="A224" s="21"/>
      <c r="B224" s="45" t="s">
        <v>448</v>
      </c>
      <c r="C224" s="16" t="s">
        <v>449</v>
      </c>
      <c r="D224" s="18">
        <v>17319000</v>
      </c>
      <c r="E224" s="18">
        <v>0</v>
      </c>
      <c r="F224" s="18">
        <v>-454295</v>
      </c>
      <c r="G224" s="18">
        <v>16864705</v>
      </c>
      <c r="H224" s="18">
        <v>0</v>
      </c>
      <c r="I224" s="18">
        <v>16864705</v>
      </c>
      <c r="J224" s="18">
        <v>0</v>
      </c>
      <c r="K224" s="18">
        <v>16864705</v>
      </c>
      <c r="L224" s="18">
        <v>0</v>
      </c>
      <c r="M224" s="18">
        <v>0</v>
      </c>
      <c r="N224" s="18">
        <v>16864705</v>
      </c>
      <c r="O224" s="18">
        <v>0</v>
      </c>
      <c r="P224" s="55">
        <v>100</v>
      </c>
      <c r="Q224" s="18">
        <v>1580392</v>
      </c>
      <c r="R224" s="18">
        <v>10508280</v>
      </c>
      <c r="S224" s="18">
        <v>6356425</v>
      </c>
      <c r="T224" s="55">
        <v>62.3093</v>
      </c>
      <c r="U224" s="18">
        <v>1580392</v>
      </c>
      <c r="V224" s="18">
        <v>10508280</v>
      </c>
      <c r="W224" s="40">
        <v>0</v>
      </c>
      <c r="X224" s="2"/>
      <c r="Y224" s="2"/>
      <c r="Z224" s="2"/>
      <c r="AA224" s="2"/>
      <c r="AB224" s="2"/>
    </row>
    <row r="225" spans="1:28" ht="15.75" customHeight="1" x14ac:dyDescent="0.25">
      <c r="A225" s="19"/>
      <c r="B225" s="44" t="s">
        <v>450</v>
      </c>
      <c r="C225" s="15" t="s">
        <v>451</v>
      </c>
      <c r="D225" s="20">
        <f t="shared" ref="D225:O225" si="181">+D226+D227+D228</f>
        <v>276585000</v>
      </c>
      <c r="E225" s="20">
        <f t="shared" si="181"/>
        <v>-1400000</v>
      </c>
      <c r="F225" s="20">
        <f t="shared" si="181"/>
        <v>20766478</v>
      </c>
      <c r="G225" s="20">
        <f t="shared" si="181"/>
        <v>297351478</v>
      </c>
      <c r="H225" s="20">
        <f t="shared" si="181"/>
        <v>0</v>
      </c>
      <c r="I225" s="20">
        <f t="shared" si="181"/>
        <v>297351478</v>
      </c>
      <c r="J225" s="20">
        <f t="shared" si="181"/>
        <v>0</v>
      </c>
      <c r="K225" s="20">
        <f t="shared" si="181"/>
        <v>269698401</v>
      </c>
      <c r="L225" s="20">
        <f t="shared" si="181"/>
        <v>27653077</v>
      </c>
      <c r="M225" s="20">
        <f t="shared" si="181"/>
        <v>0</v>
      </c>
      <c r="N225" s="20">
        <f t="shared" si="181"/>
        <v>269374952</v>
      </c>
      <c r="O225" s="20">
        <f t="shared" si="181"/>
        <v>323449</v>
      </c>
      <c r="P225" s="54">
        <f>N225/I225*100</f>
        <v>90.591428639207905</v>
      </c>
      <c r="Q225" s="20">
        <f t="shared" ref="Q225:S225" si="182">+Q226+Q227+Q228</f>
        <v>22710307</v>
      </c>
      <c r="R225" s="20">
        <f t="shared" si="182"/>
        <v>186772355</v>
      </c>
      <c r="S225" s="20">
        <f t="shared" si="182"/>
        <v>82602597</v>
      </c>
      <c r="T225" s="54">
        <f>(R225/I225)*100</f>
        <v>62.811981381844681</v>
      </c>
      <c r="U225" s="20">
        <f t="shared" ref="U225:W225" si="183">+U226+U227+U228</f>
        <v>22710307</v>
      </c>
      <c r="V225" s="20">
        <f t="shared" si="183"/>
        <v>186772355</v>
      </c>
      <c r="W225" s="41">
        <f t="shared" si="183"/>
        <v>0</v>
      </c>
      <c r="X225" s="30"/>
      <c r="Y225" s="30"/>
      <c r="Z225" s="30"/>
      <c r="AA225" s="30"/>
      <c r="AB225" s="30"/>
    </row>
    <row r="226" spans="1:28" ht="30" x14ac:dyDescent="0.25">
      <c r="A226" s="21"/>
      <c r="B226" s="45" t="s">
        <v>452</v>
      </c>
      <c r="C226" s="16" t="s">
        <v>453</v>
      </c>
      <c r="D226" s="18">
        <v>131408000</v>
      </c>
      <c r="E226" s="18">
        <v>0</v>
      </c>
      <c r="F226" s="18">
        <v>23000000</v>
      </c>
      <c r="G226" s="18">
        <v>154408000</v>
      </c>
      <c r="H226" s="18">
        <v>0</v>
      </c>
      <c r="I226" s="18">
        <v>154408000</v>
      </c>
      <c r="J226" s="18">
        <v>0</v>
      </c>
      <c r="K226" s="18">
        <v>154408000</v>
      </c>
      <c r="L226" s="18">
        <v>0</v>
      </c>
      <c r="M226" s="18">
        <v>0</v>
      </c>
      <c r="N226" s="18">
        <v>154408000</v>
      </c>
      <c r="O226" s="18">
        <v>0</v>
      </c>
      <c r="P226" s="55">
        <v>100</v>
      </c>
      <c r="Q226" s="18">
        <v>12754830</v>
      </c>
      <c r="R226" s="18">
        <v>106528980</v>
      </c>
      <c r="S226" s="18">
        <v>47879020</v>
      </c>
      <c r="T226" s="55">
        <v>68.991900000000001</v>
      </c>
      <c r="U226" s="18">
        <v>12754830</v>
      </c>
      <c r="V226" s="18">
        <v>106528980</v>
      </c>
      <c r="W226" s="40">
        <v>0</v>
      </c>
      <c r="X226" s="2"/>
      <c r="Y226" s="2"/>
      <c r="Z226" s="2"/>
      <c r="AA226" s="2"/>
      <c r="AB226" s="2"/>
    </row>
    <row r="227" spans="1:28" ht="15.75" customHeight="1" x14ac:dyDescent="0.25">
      <c r="A227" s="21"/>
      <c r="B227" s="45" t="s">
        <v>454</v>
      </c>
      <c r="C227" s="16" t="s">
        <v>455</v>
      </c>
      <c r="D227" s="18">
        <v>142229000</v>
      </c>
      <c r="E227" s="18">
        <v>-1400000</v>
      </c>
      <c r="F227" s="18">
        <v>-2399200</v>
      </c>
      <c r="G227" s="18">
        <v>139829800</v>
      </c>
      <c r="H227" s="18">
        <v>0</v>
      </c>
      <c r="I227" s="18">
        <v>139829800</v>
      </c>
      <c r="J227" s="18">
        <v>0</v>
      </c>
      <c r="K227" s="18">
        <v>112176723</v>
      </c>
      <c r="L227" s="18">
        <v>27653077</v>
      </c>
      <c r="M227" s="18">
        <v>0</v>
      </c>
      <c r="N227" s="18">
        <v>111853274</v>
      </c>
      <c r="O227" s="18">
        <v>323449</v>
      </c>
      <c r="P227" s="55">
        <v>79.992400000000004</v>
      </c>
      <c r="Q227" s="18">
        <v>9955477</v>
      </c>
      <c r="R227" s="18">
        <v>77323375</v>
      </c>
      <c r="S227" s="18">
        <v>34529899</v>
      </c>
      <c r="T227" s="55">
        <v>55.298200000000001</v>
      </c>
      <c r="U227" s="18">
        <v>9955477</v>
      </c>
      <c r="V227" s="18">
        <v>77323375</v>
      </c>
      <c r="W227" s="40">
        <v>0</v>
      </c>
      <c r="X227" s="2"/>
      <c r="Y227" s="2"/>
      <c r="Z227" s="2"/>
      <c r="AA227" s="2"/>
      <c r="AB227" s="2"/>
    </row>
    <row r="228" spans="1:28" ht="30" x14ac:dyDescent="0.25">
      <c r="A228" s="21"/>
      <c r="B228" s="47" t="s">
        <v>456</v>
      </c>
      <c r="C228" s="16" t="s">
        <v>457</v>
      </c>
      <c r="D228" s="18">
        <v>2948000</v>
      </c>
      <c r="E228" s="18">
        <v>0</v>
      </c>
      <c r="F228" s="18">
        <v>165678</v>
      </c>
      <c r="G228" s="18">
        <v>3113678</v>
      </c>
      <c r="H228" s="18">
        <v>0</v>
      </c>
      <c r="I228" s="18">
        <v>3113678</v>
      </c>
      <c r="J228" s="18">
        <v>0</v>
      </c>
      <c r="K228" s="18">
        <v>3113678</v>
      </c>
      <c r="L228" s="18">
        <v>0</v>
      </c>
      <c r="M228" s="18">
        <v>0</v>
      </c>
      <c r="N228" s="18">
        <v>3113678</v>
      </c>
      <c r="O228" s="18">
        <v>0</v>
      </c>
      <c r="P228" s="55">
        <v>100</v>
      </c>
      <c r="Q228" s="18">
        <v>0</v>
      </c>
      <c r="R228" s="18">
        <v>2920000</v>
      </c>
      <c r="S228" s="18">
        <v>193678</v>
      </c>
      <c r="T228" s="55">
        <v>93.779799999999994</v>
      </c>
      <c r="U228" s="18">
        <v>0</v>
      </c>
      <c r="V228" s="18">
        <v>2920000</v>
      </c>
      <c r="W228" s="40">
        <v>0</v>
      </c>
      <c r="X228" s="2"/>
      <c r="Y228" s="2"/>
      <c r="Z228" s="2"/>
      <c r="AA228" s="2"/>
      <c r="AB228" s="2"/>
    </row>
    <row r="229" spans="1:28" ht="60" x14ac:dyDescent="0.25">
      <c r="A229" s="19"/>
      <c r="B229" s="44" t="s">
        <v>458</v>
      </c>
      <c r="C229" s="15" t="s">
        <v>459</v>
      </c>
      <c r="D229" s="20">
        <f t="shared" ref="D229:O229" si="184">+D230+D231+D232</f>
        <v>103757000</v>
      </c>
      <c r="E229" s="20">
        <f t="shared" si="184"/>
        <v>1000000</v>
      </c>
      <c r="F229" s="20">
        <f t="shared" si="184"/>
        <v>1000000</v>
      </c>
      <c r="G229" s="20">
        <f t="shared" si="184"/>
        <v>104757000</v>
      </c>
      <c r="H229" s="20">
        <f t="shared" si="184"/>
        <v>0</v>
      </c>
      <c r="I229" s="20">
        <f t="shared" si="184"/>
        <v>104757000</v>
      </c>
      <c r="J229" s="20">
        <f t="shared" si="184"/>
        <v>-2000000</v>
      </c>
      <c r="K229" s="20">
        <f t="shared" si="184"/>
        <v>101757000</v>
      </c>
      <c r="L229" s="20">
        <f t="shared" si="184"/>
        <v>3000000</v>
      </c>
      <c r="M229" s="20">
        <f t="shared" si="184"/>
        <v>282770</v>
      </c>
      <c r="N229" s="20">
        <f t="shared" si="184"/>
        <v>46717896</v>
      </c>
      <c r="O229" s="20">
        <f t="shared" si="184"/>
        <v>55039104</v>
      </c>
      <c r="P229" s="54">
        <f>N229/I229*100</f>
        <v>44.596443197113317</v>
      </c>
      <c r="Q229" s="20">
        <f t="shared" ref="Q229:S229" si="185">+Q230+Q231+Q232</f>
        <v>6403795</v>
      </c>
      <c r="R229" s="20">
        <f t="shared" si="185"/>
        <v>46647591</v>
      </c>
      <c r="S229" s="20">
        <f t="shared" si="185"/>
        <v>70305</v>
      </c>
      <c r="T229" s="54">
        <f>(R229/I229)*100</f>
        <v>44.529330736848131</v>
      </c>
      <c r="U229" s="20">
        <f t="shared" ref="U229:W229" si="186">+U230+U231+U232</f>
        <v>6403795</v>
      </c>
      <c r="V229" s="20">
        <f t="shared" si="186"/>
        <v>46647591</v>
      </c>
      <c r="W229" s="41">
        <f t="shared" si="186"/>
        <v>0</v>
      </c>
      <c r="X229" s="30"/>
      <c r="Y229" s="30"/>
      <c r="Z229" s="30"/>
      <c r="AA229" s="30"/>
      <c r="AB229" s="30"/>
    </row>
    <row r="230" spans="1:28" ht="30" x14ac:dyDescent="0.25">
      <c r="A230" s="21"/>
      <c r="B230" s="47" t="s">
        <v>460</v>
      </c>
      <c r="C230" s="16" t="s">
        <v>461</v>
      </c>
      <c r="D230" s="18">
        <v>86016000</v>
      </c>
      <c r="E230" s="18">
        <v>-2000000</v>
      </c>
      <c r="F230" s="18">
        <v>-2000000</v>
      </c>
      <c r="G230" s="18">
        <v>84016000</v>
      </c>
      <c r="H230" s="18">
        <v>0</v>
      </c>
      <c r="I230" s="18">
        <v>84016000</v>
      </c>
      <c r="J230" s="18">
        <v>-2000000</v>
      </c>
      <c r="K230" s="18">
        <v>84016000</v>
      </c>
      <c r="L230" s="18">
        <v>0</v>
      </c>
      <c r="M230" s="18">
        <v>0</v>
      </c>
      <c r="N230" s="18">
        <v>40397830</v>
      </c>
      <c r="O230" s="18">
        <v>43618170</v>
      </c>
      <c r="P230" s="55">
        <v>48.083500000000001</v>
      </c>
      <c r="Q230" s="18">
        <v>6191330</v>
      </c>
      <c r="R230" s="18">
        <v>40397830</v>
      </c>
      <c r="S230" s="18">
        <v>0</v>
      </c>
      <c r="T230" s="55">
        <v>48.083500000000001</v>
      </c>
      <c r="U230" s="18">
        <v>6191330</v>
      </c>
      <c r="V230" s="18">
        <v>40397830</v>
      </c>
      <c r="W230" s="40">
        <v>0</v>
      </c>
      <c r="X230" s="2"/>
      <c r="Y230" s="2"/>
      <c r="Z230" s="2"/>
      <c r="AA230" s="2"/>
      <c r="AB230" s="2"/>
    </row>
    <row r="231" spans="1:28" ht="30" x14ac:dyDescent="0.25">
      <c r="A231" s="21"/>
      <c r="B231" s="47" t="s">
        <v>462</v>
      </c>
      <c r="C231" s="16" t="s">
        <v>463</v>
      </c>
      <c r="D231" s="18">
        <v>1613000</v>
      </c>
      <c r="E231" s="18">
        <v>3000000</v>
      </c>
      <c r="F231" s="18">
        <v>3000000</v>
      </c>
      <c r="G231" s="18">
        <v>4613000</v>
      </c>
      <c r="H231" s="18">
        <v>0</v>
      </c>
      <c r="I231" s="18">
        <v>4613000</v>
      </c>
      <c r="J231" s="18">
        <v>0</v>
      </c>
      <c r="K231" s="18">
        <v>1613000</v>
      </c>
      <c r="L231" s="18">
        <v>3000000</v>
      </c>
      <c r="M231" s="18">
        <v>3790</v>
      </c>
      <c r="N231" s="18">
        <v>344550</v>
      </c>
      <c r="O231" s="18">
        <v>1268450</v>
      </c>
      <c r="P231" s="55">
        <v>7.4691000000000001</v>
      </c>
      <c r="Q231" s="18">
        <v>3790</v>
      </c>
      <c r="R231" s="18">
        <v>344550</v>
      </c>
      <c r="S231" s="18">
        <v>0</v>
      </c>
      <c r="T231" s="55">
        <v>7.4691000000000001</v>
      </c>
      <c r="U231" s="18">
        <v>3790</v>
      </c>
      <c r="V231" s="18">
        <v>344550</v>
      </c>
      <c r="W231" s="40">
        <v>0</v>
      </c>
      <c r="X231" s="2"/>
      <c r="Y231" s="2"/>
      <c r="Z231" s="2"/>
      <c r="AA231" s="2"/>
      <c r="AB231" s="2"/>
    </row>
    <row r="232" spans="1:28" ht="30" x14ac:dyDescent="0.25">
      <c r="A232" s="21"/>
      <c r="B232" s="47" t="s">
        <v>464</v>
      </c>
      <c r="C232" s="16" t="s">
        <v>465</v>
      </c>
      <c r="D232" s="18">
        <v>16128000</v>
      </c>
      <c r="E232" s="18">
        <v>0</v>
      </c>
      <c r="F232" s="18">
        <v>0</v>
      </c>
      <c r="G232" s="18">
        <v>16128000</v>
      </c>
      <c r="H232" s="18">
        <v>0</v>
      </c>
      <c r="I232" s="18">
        <v>16128000</v>
      </c>
      <c r="J232" s="18">
        <v>0</v>
      </c>
      <c r="K232" s="18">
        <v>16128000</v>
      </c>
      <c r="L232" s="18">
        <v>0</v>
      </c>
      <c r="M232" s="18">
        <v>278980</v>
      </c>
      <c r="N232" s="18">
        <v>5975516</v>
      </c>
      <c r="O232" s="18">
        <v>10152484</v>
      </c>
      <c r="P232" s="55">
        <v>37.050600000000003</v>
      </c>
      <c r="Q232" s="18">
        <v>208675</v>
      </c>
      <c r="R232" s="18">
        <v>5905211</v>
      </c>
      <c r="S232" s="18">
        <v>70305</v>
      </c>
      <c r="T232" s="55">
        <v>36.614699999999999</v>
      </c>
      <c r="U232" s="18">
        <v>208675</v>
      </c>
      <c r="V232" s="18">
        <v>5905211</v>
      </c>
      <c r="W232" s="40">
        <v>0</v>
      </c>
      <c r="X232" s="2"/>
      <c r="Y232" s="2"/>
      <c r="Z232" s="2"/>
      <c r="AA232" s="2"/>
      <c r="AB232" s="2"/>
    </row>
    <row r="233" spans="1:28" ht="45" x14ac:dyDescent="0.25">
      <c r="A233" s="19"/>
      <c r="B233" s="43" t="s">
        <v>466</v>
      </c>
      <c r="C233" s="15" t="s">
        <v>467</v>
      </c>
      <c r="D233" s="20">
        <f t="shared" ref="D233:O233" si="187">+D234+D235</f>
        <v>15106000</v>
      </c>
      <c r="E233" s="20">
        <f t="shared" si="187"/>
        <v>7212242</v>
      </c>
      <c r="F233" s="20">
        <f t="shared" si="187"/>
        <v>7185575</v>
      </c>
      <c r="G233" s="20">
        <f t="shared" si="187"/>
        <v>22291575</v>
      </c>
      <c r="H233" s="20">
        <f t="shared" si="187"/>
        <v>0</v>
      </c>
      <c r="I233" s="20">
        <f t="shared" si="187"/>
        <v>22291575</v>
      </c>
      <c r="J233" s="20">
        <f t="shared" si="187"/>
        <v>7475242</v>
      </c>
      <c r="K233" s="20">
        <f t="shared" si="187"/>
        <v>22291575</v>
      </c>
      <c r="L233" s="20">
        <f t="shared" si="187"/>
        <v>0</v>
      </c>
      <c r="M233" s="20">
        <f t="shared" si="187"/>
        <v>790000</v>
      </c>
      <c r="N233" s="20">
        <f t="shared" si="187"/>
        <v>14606333</v>
      </c>
      <c r="O233" s="20">
        <f t="shared" si="187"/>
        <v>7685242</v>
      </c>
      <c r="P233" s="54">
        <f>N233/I233*100</f>
        <v>65.524006266941655</v>
      </c>
      <c r="Q233" s="20">
        <f t="shared" ref="Q233:S233" si="188">+Q234+Q235</f>
        <v>2150382</v>
      </c>
      <c r="R233" s="20">
        <f t="shared" si="188"/>
        <v>3565467</v>
      </c>
      <c r="S233" s="20">
        <f t="shared" si="188"/>
        <v>11040866</v>
      </c>
      <c r="T233" s="54">
        <f>(R233/I233)*100</f>
        <v>15.994684090289718</v>
      </c>
      <c r="U233" s="20">
        <f t="shared" ref="U233:W233" si="189">+U234+U235</f>
        <v>2150382</v>
      </c>
      <c r="V233" s="20">
        <f t="shared" si="189"/>
        <v>3565467</v>
      </c>
      <c r="W233" s="41">
        <f t="shared" si="189"/>
        <v>0</v>
      </c>
      <c r="X233" s="30"/>
      <c r="Y233" s="30"/>
      <c r="Z233" s="30"/>
      <c r="AA233" s="30"/>
      <c r="AB233" s="30"/>
    </row>
    <row r="234" spans="1:28" ht="45" x14ac:dyDescent="0.25">
      <c r="A234" s="21"/>
      <c r="B234" s="47" t="s">
        <v>468</v>
      </c>
      <c r="C234" s="16" t="s">
        <v>469</v>
      </c>
      <c r="D234" s="18">
        <v>11806000</v>
      </c>
      <c r="E234" s="18">
        <v>-263000</v>
      </c>
      <c r="F234" s="18">
        <v>-289667</v>
      </c>
      <c r="G234" s="18">
        <v>11516333</v>
      </c>
      <c r="H234" s="18">
        <v>0</v>
      </c>
      <c r="I234" s="18">
        <v>11516333</v>
      </c>
      <c r="J234" s="18">
        <v>0</v>
      </c>
      <c r="K234" s="18">
        <v>11516333</v>
      </c>
      <c r="L234" s="18">
        <v>0</v>
      </c>
      <c r="M234" s="18">
        <v>790000</v>
      </c>
      <c r="N234" s="18">
        <v>11306333</v>
      </c>
      <c r="O234" s="18">
        <v>210000</v>
      </c>
      <c r="P234" s="55">
        <v>98.176500000000004</v>
      </c>
      <c r="Q234" s="18">
        <v>1278586</v>
      </c>
      <c r="R234" s="18">
        <v>2693671</v>
      </c>
      <c r="S234" s="18">
        <v>8612662</v>
      </c>
      <c r="T234" s="55">
        <v>23.39</v>
      </c>
      <c r="U234" s="18">
        <v>1278586</v>
      </c>
      <c r="V234" s="18">
        <v>2693671</v>
      </c>
      <c r="W234" s="40">
        <v>0</v>
      </c>
      <c r="X234" s="2"/>
      <c r="Y234" s="2"/>
      <c r="Z234" s="2"/>
      <c r="AA234" s="2"/>
      <c r="AB234" s="2"/>
    </row>
    <row r="235" spans="1:28" ht="45" x14ac:dyDescent="0.25">
      <c r="A235" s="21"/>
      <c r="B235" s="47" t="s">
        <v>470</v>
      </c>
      <c r="C235" s="16" t="s">
        <v>471</v>
      </c>
      <c r="D235" s="18">
        <v>3300000</v>
      </c>
      <c r="E235" s="18">
        <v>7475242</v>
      </c>
      <c r="F235" s="18">
        <v>7475242</v>
      </c>
      <c r="G235" s="18">
        <v>10775242</v>
      </c>
      <c r="H235" s="18">
        <v>0</v>
      </c>
      <c r="I235" s="18">
        <v>10775242</v>
      </c>
      <c r="J235" s="18">
        <v>7475242</v>
      </c>
      <c r="K235" s="18">
        <v>10775242</v>
      </c>
      <c r="L235" s="18">
        <v>0</v>
      </c>
      <c r="M235" s="18">
        <v>0</v>
      </c>
      <c r="N235" s="18">
        <v>3300000</v>
      </c>
      <c r="O235" s="18">
        <v>7475242</v>
      </c>
      <c r="P235" s="55">
        <v>30.625800000000002</v>
      </c>
      <c r="Q235" s="18">
        <v>871796</v>
      </c>
      <c r="R235" s="18">
        <v>871796</v>
      </c>
      <c r="S235" s="18">
        <v>2428204</v>
      </c>
      <c r="T235" s="55">
        <v>8.0907</v>
      </c>
      <c r="U235" s="18">
        <v>871796</v>
      </c>
      <c r="V235" s="18">
        <v>871796</v>
      </c>
      <c r="W235" s="40">
        <v>0</v>
      </c>
      <c r="X235" s="2"/>
      <c r="Y235" s="2"/>
      <c r="Z235" s="2"/>
      <c r="AA235" s="2"/>
      <c r="AB235" s="2"/>
    </row>
    <row r="236" spans="1:28" ht="45" x14ac:dyDescent="0.25">
      <c r="A236" s="19"/>
      <c r="B236" s="44" t="s">
        <v>472</v>
      </c>
      <c r="C236" s="15" t="s">
        <v>473</v>
      </c>
      <c r="D236" s="20">
        <f t="shared" ref="D236:O236" si="190">+D237</f>
        <v>800000</v>
      </c>
      <c r="E236" s="20">
        <f t="shared" si="190"/>
        <v>0</v>
      </c>
      <c r="F236" s="20">
        <f t="shared" si="190"/>
        <v>0</v>
      </c>
      <c r="G236" s="20">
        <f t="shared" si="190"/>
        <v>800000</v>
      </c>
      <c r="H236" s="20">
        <f t="shared" si="190"/>
        <v>0</v>
      </c>
      <c r="I236" s="20">
        <f t="shared" si="190"/>
        <v>800000</v>
      </c>
      <c r="J236" s="20">
        <f t="shared" si="190"/>
        <v>0</v>
      </c>
      <c r="K236" s="20">
        <f t="shared" si="190"/>
        <v>800000</v>
      </c>
      <c r="L236" s="20">
        <f t="shared" si="190"/>
        <v>0</v>
      </c>
      <c r="M236" s="20">
        <f t="shared" si="190"/>
        <v>60000</v>
      </c>
      <c r="N236" s="20">
        <f t="shared" si="190"/>
        <v>580700</v>
      </c>
      <c r="O236" s="20">
        <f t="shared" si="190"/>
        <v>219300</v>
      </c>
      <c r="P236" s="54">
        <f>N236/I236*100</f>
        <v>72.587500000000006</v>
      </c>
      <c r="Q236" s="20">
        <f t="shared" ref="Q236:S236" si="191">+Q237</f>
        <v>60000</v>
      </c>
      <c r="R236" s="20">
        <f t="shared" si="191"/>
        <v>580700</v>
      </c>
      <c r="S236" s="20">
        <f t="shared" si="191"/>
        <v>0</v>
      </c>
      <c r="T236" s="54">
        <f>(R236/I236)*100</f>
        <v>72.587500000000006</v>
      </c>
      <c r="U236" s="20">
        <f t="shared" ref="U236:W236" si="192">+U237</f>
        <v>60000</v>
      </c>
      <c r="V236" s="20">
        <f t="shared" si="192"/>
        <v>580700</v>
      </c>
      <c r="W236" s="41">
        <f t="shared" si="192"/>
        <v>0</v>
      </c>
      <c r="X236" s="30"/>
      <c r="Y236" s="30"/>
      <c r="Z236" s="30"/>
      <c r="AA236" s="30"/>
      <c r="AB236" s="30"/>
    </row>
    <row r="237" spans="1:28" ht="30" x14ac:dyDescent="0.25">
      <c r="A237" s="21"/>
      <c r="B237" s="45" t="s">
        <v>474</v>
      </c>
      <c r="C237" s="16" t="s">
        <v>475</v>
      </c>
      <c r="D237" s="18">
        <v>800000</v>
      </c>
      <c r="E237" s="18">
        <v>0</v>
      </c>
      <c r="F237" s="18">
        <v>0</v>
      </c>
      <c r="G237" s="18">
        <v>800000</v>
      </c>
      <c r="H237" s="18">
        <v>0</v>
      </c>
      <c r="I237" s="18">
        <v>800000</v>
      </c>
      <c r="J237" s="18">
        <v>0</v>
      </c>
      <c r="K237" s="18">
        <v>800000</v>
      </c>
      <c r="L237" s="18">
        <v>0</v>
      </c>
      <c r="M237" s="18">
        <v>60000</v>
      </c>
      <c r="N237" s="18">
        <v>580700</v>
      </c>
      <c r="O237" s="18">
        <v>219300</v>
      </c>
      <c r="P237" s="55">
        <v>72.587500000000006</v>
      </c>
      <c r="Q237" s="18">
        <v>60000</v>
      </c>
      <c r="R237" s="18">
        <v>580700</v>
      </c>
      <c r="S237" s="18">
        <v>0</v>
      </c>
      <c r="T237" s="55">
        <v>72.587500000000006</v>
      </c>
      <c r="U237" s="18">
        <v>60000</v>
      </c>
      <c r="V237" s="18">
        <v>580700</v>
      </c>
      <c r="W237" s="40">
        <v>0</v>
      </c>
      <c r="X237" s="2"/>
      <c r="Y237" s="2"/>
      <c r="Z237" s="2"/>
      <c r="AA237" s="2"/>
      <c r="AB237" s="2"/>
    </row>
    <row r="238" spans="1:28" ht="30" x14ac:dyDescent="0.25">
      <c r="A238" s="19"/>
      <c r="B238" s="43" t="s">
        <v>476</v>
      </c>
      <c r="C238" s="15" t="s">
        <v>477</v>
      </c>
      <c r="D238" s="20">
        <f>+D239+D241+D243+D245+D247</f>
        <v>138803000</v>
      </c>
      <c r="E238" s="20">
        <f t="shared" ref="E238:W238" si="193">+E239+E241+E243+E245+E247</f>
        <v>1119754</v>
      </c>
      <c r="F238" s="20">
        <f t="shared" si="193"/>
        <v>70453</v>
      </c>
      <c r="G238" s="20">
        <f t="shared" si="193"/>
        <v>138873453</v>
      </c>
      <c r="H238" s="20">
        <f t="shared" si="193"/>
        <v>0</v>
      </c>
      <c r="I238" s="20">
        <f t="shared" si="193"/>
        <v>138873453</v>
      </c>
      <c r="J238" s="20">
        <f t="shared" si="193"/>
        <v>0</v>
      </c>
      <c r="K238" s="20">
        <f t="shared" si="193"/>
        <v>137753699</v>
      </c>
      <c r="L238" s="20">
        <f t="shared" si="193"/>
        <v>1119754</v>
      </c>
      <c r="M238" s="20">
        <f t="shared" si="193"/>
        <v>135670</v>
      </c>
      <c r="N238" s="20">
        <f t="shared" si="193"/>
        <v>129743959</v>
      </c>
      <c r="O238" s="20">
        <f t="shared" si="193"/>
        <v>8009740</v>
      </c>
      <c r="P238" s="54">
        <f>N238/I238*100</f>
        <v>93.426033699903755</v>
      </c>
      <c r="Q238" s="20">
        <f t="shared" si="193"/>
        <v>5028209</v>
      </c>
      <c r="R238" s="20">
        <f t="shared" si="193"/>
        <v>29361401</v>
      </c>
      <c r="S238" s="20">
        <f t="shared" si="193"/>
        <v>100382558</v>
      </c>
      <c r="T238" s="20">
        <f t="shared" si="193"/>
        <v>69.698271156231471</v>
      </c>
      <c r="U238" s="20">
        <f t="shared" si="193"/>
        <v>5028209</v>
      </c>
      <c r="V238" s="20">
        <f t="shared" si="193"/>
        <v>29361401</v>
      </c>
      <c r="W238" s="20">
        <f t="shared" si="193"/>
        <v>0</v>
      </c>
      <c r="X238" s="30"/>
      <c r="Y238" s="30"/>
      <c r="Z238" s="30"/>
      <c r="AA238" s="30"/>
      <c r="AB238" s="30"/>
    </row>
    <row r="239" spans="1:28" ht="75" x14ac:dyDescent="0.25">
      <c r="A239" s="19"/>
      <c r="B239" s="43" t="s">
        <v>549</v>
      </c>
      <c r="C239" s="15" t="s">
        <v>551</v>
      </c>
      <c r="D239" s="20">
        <f>+D240</f>
        <v>0</v>
      </c>
      <c r="E239" s="20">
        <f t="shared" ref="E239:W239" si="194">+E240</f>
        <v>0</v>
      </c>
      <c r="F239" s="20">
        <f t="shared" si="194"/>
        <v>500000</v>
      </c>
      <c r="G239" s="20">
        <f t="shared" si="194"/>
        <v>500000</v>
      </c>
      <c r="H239" s="20">
        <f t="shared" si="194"/>
        <v>0</v>
      </c>
      <c r="I239" s="20">
        <f t="shared" si="194"/>
        <v>500000</v>
      </c>
      <c r="J239" s="20">
        <f t="shared" si="194"/>
        <v>0</v>
      </c>
      <c r="K239" s="20">
        <f t="shared" si="194"/>
        <v>500000</v>
      </c>
      <c r="L239" s="20">
        <f t="shared" si="194"/>
        <v>0</v>
      </c>
      <c r="M239" s="20">
        <f t="shared" si="194"/>
        <v>0</v>
      </c>
      <c r="N239" s="20">
        <f t="shared" si="194"/>
        <v>0</v>
      </c>
      <c r="O239" s="20">
        <f t="shared" si="194"/>
        <v>500000</v>
      </c>
      <c r="P239" s="20">
        <f t="shared" si="194"/>
        <v>0</v>
      </c>
      <c r="Q239" s="20">
        <f t="shared" si="194"/>
        <v>0</v>
      </c>
      <c r="R239" s="20">
        <f t="shared" si="194"/>
        <v>0</v>
      </c>
      <c r="S239" s="20">
        <f t="shared" si="194"/>
        <v>0</v>
      </c>
      <c r="T239" s="20">
        <f t="shared" si="194"/>
        <v>0</v>
      </c>
      <c r="U239" s="20">
        <f t="shared" si="194"/>
        <v>0</v>
      </c>
      <c r="V239" s="20">
        <f t="shared" si="194"/>
        <v>0</v>
      </c>
      <c r="W239" s="20">
        <f t="shared" si="194"/>
        <v>0</v>
      </c>
      <c r="X239" s="30"/>
      <c r="Y239" s="30"/>
      <c r="Z239" s="30"/>
      <c r="AA239" s="30"/>
      <c r="AB239" s="30"/>
    </row>
    <row r="240" spans="1:28" ht="30" x14ac:dyDescent="0.25">
      <c r="A240" s="61"/>
      <c r="B240" s="47" t="s">
        <v>550</v>
      </c>
      <c r="C240" s="16" t="s">
        <v>552</v>
      </c>
      <c r="D240" s="18">
        <v>0</v>
      </c>
      <c r="E240" s="18">
        <v>0</v>
      </c>
      <c r="F240" s="18">
        <v>500000</v>
      </c>
      <c r="G240" s="18">
        <v>500000</v>
      </c>
      <c r="H240" s="18">
        <v>0</v>
      </c>
      <c r="I240" s="18">
        <v>500000</v>
      </c>
      <c r="J240" s="18">
        <v>0</v>
      </c>
      <c r="K240" s="18">
        <v>500000</v>
      </c>
      <c r="L240" s="18">
        <v>0</v>
      </c>
      <c r="M240" s="18">
        <v>0</v>
      </c>
      <c r="N240" s="18">
        <v>0</v>
      </c>
      <c r="O240" s="18">
        <v>500000</v>
      </c>
      <c r="P240" s="57">
        <v>0</v>
      </c>
      <c r="Q240" s="18">
        <v>0</v>
      </c>
      <c r="R240" s="18">
        <v>0</v>
      </c>
      <c r="S240" s="18">
        <v>0</v>
      </c>
      <c r="T240" s="57">
        <v>0</v>
      </c>
      <c r="U240" s="18">
        <v>0</v>
      </c>
      <c r="V240" s="18">
        <v>0</v>
      </c>
      <c r="W240" s="40">
        <v>0</v>
      </c>
      <c r="X240" s="30"/>
      <c r="Y240" s="30"/>
      <c r="Z240" s="30"/>
      <c r="AA240" s="30"/>
      <c r="AB240" s="30"/>
    </row>
    <row r="241" spans="1:28" ht="15.75" customHeight="1" x14ac:dyDescent="0.25">
      <c r="A241" s="19"/>
      <c r="B241" s="44" t="s">
        <v>478</v>
      </c>
      <c r="C241" s="15" t="s">
        <v>479</v>
      </c>
      <c r="D241" s="20">
        <f t="shared" ref="D241:O241" si="195">+D242</f>
        <v>43244000</v>
      </c>
      <c r="E241" s="20">
        <f t="shared" si="195"/>
        <v>0</v>
      </c>
      <c r="F241" s="20">
        <f t="shared" si="195"/>
        <v>2430313</v>
      </c>
      <c r="G241" s="20">
        <f t="shared" si="195"/>
        <v>45674313</v>
      </c>
      <c r="H241" s="20">
        <f t="shared" si="195"/>
        <v>0</v>
      </c>
      <c r="I241" s="20">
        <f t="shared" si="195"/>
        <v>45674313</v>
      </c>
      <c r="J241" s="20">
        <f t="shared" si="195"/>
        <v>0</v>
      </c>
      <c r="K241" s="20">
        <f t="shared" si="195"/>
        <v>45674313</v>
      </c>
      <c r="L241" s="20">
        <f t="shared" si="195"/>
        <v>0</v>
      </c>
      <c r="M241" s="20">
        <f t="shared" si="195"/>
        <v>0</v>
      </c>
      <c r="N241" s="20">
        <f t="shared" si="195"/>
        <v>45674313</v>
      </c>
      <c r="O241" s="20">
        <f t="shared" si="195"/>
        <v>0</v>
      </c>
      <c r="P241" s="54">
        <f t="shared" ref="P241" si="196">N241/I241*100</f>
        <v>100</v>
      </c>
      <c r="Q241" s="20">
        <f t="shared" ref="Q241:S241" si="197">+Q242</f>
        <v>1677200</v>
      </c>
      <c r="R241" s="20">
        <f t="shared" si="197"/>
        <v>8633482</v>
      </c>
      <c r="S241" s="20">
        <f t="shared" si="197"/>
        <v>37040831</v>
      </c>
      <c r="T241" s="54">
        <f t="shared" ref="T241" si="198">(R241/I241)*100</f>
        <v>18.902270079026696</v>
      </c>
      <c r="U241" s="20">
        <f t="shared" ref="U241:W241" si="199">+U242</f>
        <v>1677200</v>
      </c>
      <c r="V241" s="20">
        <f t="shared" si="199"/>
        <v>8633482</v>
      </c>
      <c r="W241" s="41">
        <f t="shared" si="199"/>
        <v>0</v>
      </c>
      <c r="X241" s="30"/>
      <c r="Y241" s="30"/>
      <c r="Z241" s="30"/>
      <c r="AA241" s="30"/>
      <c r="AB241" s="30"/>
    </row>
    <row r="242" spans="1:28" ht="15.75" customHeight="1" x14ac:dyDescent="0.25">
      <c r="A242" s="21"/>
      <c r="B242" s="45" t="s">
        <v>480</v>
      </c>
      <c r="C242" s="16" t="s">
        <v>481</v>
      </c>
      <c r="D242" s="18">
        <v>43244000</v>
      </c>
      <c r="E242" s="18">
        <v>0</v>
      </c>
      <c r="F242" s="18">
        <v>2430313</v>
      </c>
      <c r="G242" s="18">
        <v>45674313</v>
      </c>
      <c r="H242" s="18">
        <v>0</v>
      </c>
      <c r="I242" s="18">
        <v>45674313</v>
      </c>
      <c r="J242" s="18">
        <v>0</v>
      </c>
      <c r="K242" s="18">
        <v>45674313</v>
      </c>
      <c r="L242" s="18">
        <v>0</v>
      </c>
      <c r="M242" s="18">
        <v>0</v>
      </c>
      <c r="N242" s="18">
        <v>45674313</v>
      </c>
      <c r="O242" s="18">
        <v>0</v>
      </c>
      <c r="P242" s="55">
        <v>100</v>
      </c>
      <c r="Q242" s="18">
        <v>1677200</v>
      </c>
      <c r="R242" s="18">
        <v>8633482</v>
      </c>
      <c r="S242" s="18">
        <v>37040831</v>
      </c>
      <c r="T242" s="55">
        <v>18.9023</v>
      </c>
      <c r="U242" s="18">
        <v>1677200</v>
      </c>
      <c r="V242" s="18">
        <v>8633482</v>
      </c>
      <c r="W242" s="40">
        <v>0</v>
      </c>
      <c r="X242" s="2"/>
      <c r="Y242" s="2"/>
      <c r="Z242" s="2"/>
      <c r="AA242" s="2"/>
      <c r="AB242" s="2"/>
    </row>
    <row r="243" spans="1:28" ht="30" x14ac:dyDescent="0.25">
      <c r="A243" s="19"/>
      <c r="B243" s="43" t="s">
        <v>482</v>
      </c>
      <c r="C243" s="15" t="s">
        <v>483</v>
      </c>
      <c r="D243" s="20">
        <f t="shared" ref="D243:O243" si="200">+D244</f>
        <v>36474000</v>
      </c>
      <c r="E243" s="20">
        <f t="shared" si="200"/>
        <v>1119754</v>
      </c>
      <c r="F243" s="20">
        <f t="shared" si="200"/>
        <v>-5697005</v>
      </c>
      <c r="G243" s="20">
        <f t="shared" si="200"/>
        <v>30776995</v>
      </c>
      <c r="H243" s="20">
        <f t="shared" si="200"/>
        <v>0</v>
      </c>
      <c r="I243" s="20">
        <f t="shared" si="200"/>
        <v>30776995</v>
      </c>
      <c r="J243" s="20">
        <f t="shared" si="200"/>
        <v>0</v>
      </c>
      <c r="K243" s="20">
        <f t="shared" si="200"/>
        <v>29657241</v>
      </c>
      <c r="L243" s="20">
        <f t="shared" si="200"/>
        <v>1119754</v>
      </c>
      <c r="M243" s="20">
        <f t="shared" si="200"/>
        <v>0</v>
      </c>
      <c r="N243" s="20">
        <f t="shared" si="200"/>
        <v>29657241</v>
      </c>
      <c r="O243" s="20">
        <f t="shared" si="200"/>
        <v>0</v>
      </c>
      <c r="P243" s="54">
        <f>N243/I243*100</f>
        <v>96.361717575091404</v>
      </c>
      <c r="Q243" s="20">
        <f t="shared" ref="Q243:S243" si="201">+Q244</f>
        <v>865766</v>
      </c>
      <c r="R243" s="20">
        <f t="shared" si="201"/>
        <v>926166</v>
      </c>
      <c r="S243" s="20">
        <f t="shared" si="201"/>
        <v>28731075</v>
      </c>
      <c r="T243" s="54">
        <f>(R243/I243)*100</f>
        <v>3.0092801457712164</v>
      </c>
      <c r="U243" s="20">
        <f t="shared" ref="U243:W243" si="202">+U244</f>
        <v>865766</v>
      </c>
      <c r="V243" s="20">
        <f t="shared" si="202"/>
        <v>926166</v>
      </c>
      <c r="W243" s="41">
        <f t="shared" si="202"/>
        <v>0</v>
      </c>
      <c r="X243" s="30"/>
      <c r="Y243" s="30"/>
      <c r="Z243" s="30"/>
      <c r="AA243" s="30"/>
      <c r="AB243" s="30"/>
    </row>
    <row r="244" spans="1:28" x14ac:dyDescent="0.25">
      <c r="A244" s="21"/>
      <c r="B244" s="45" t="s">
        <v>484</v>
      </c>
      <c r="C244" s="16" t="s">
        <v>485</v>
      </c>
      <c r="D244" s="18">
        <v>36474000</v>
      </c>
      <c r="E244" s="18">
        <v>1119754</v>
      </c>
      <c r="F244" s="18">
        <v>-5697005</v>
      </c>
      <c r="G244" s="18">
        <v>30776995</v>
      </c>
      <c r="H244" s="18">
        <v>0</v>
      </c>
      <c r="I244" s="18">
        <v>30776995</v>
      </c>
      <c r="J244" s="18">
        <v>0</v>
      </c>
      <c r="K244" s="18">
        <v>29657241</v>
      </c>
      <c r="L244" s="18">
        <v>1119754</v>
      </c>
      <c r="M244" s="18">
        <v>0</v>
      </c>
      <c r="N244" s="18">
        <v>29657241</v>
      </c>
      <c r="O244" s="18">
        <v>0</v>
      </c>
      <c r="P244" s="55">
        <v>96.361699999999999</v>
      </c>
      <c r="Q244" s="18">
        <v>865766</v>
      </c>
      <c r="R244" s="18">
        <v>926166</v>
      </c>
      <c r="S244" s="18">
        <v>28731075</v>
      </c>
      <c r="T244" s="55">
        <v>3.0093000000000001</v>
      </c>
      <c r="U244" s="18">
        <v>865766</v>
      </c>
      <c r="V244" s="18">
        <v>926166</v>
      </c>
      <c r="W244" s="40">
        <v>0</v>
      </c>
      <c r="X244" s="2"/>
      <c r="Y244" s="2"/>
      <c r="Z244" s="2"/>
      <c r="AA244" s="2"/>
      <c r="AB244" s="2"/>
    </row>
    <row r="245" spans="1:28" ht="60" x14ac:dyDescent="0.25">
      <c r="A245" s="19"/>
      <c r="B245" s="44" t="s">
        <v>486</v>
      </c>
      <c r="C245" s="15" t="s">
        <v>487</v>
      </c>
      <c r="D245" s="20">
        <f t="shared" ref="D245:O245" si="203">+D246</f>
        <v>8602000</v>
      </c>
      <c r="E245" s="20">
        <f t="shared" si="203"/>
        <v>0</v>
      </c>
      <c r="F245" s="20">
        <f t="shared" si="203"/>
        <v>0</v>
      </c>
      <c r="G245" s="20">
        <f t="shared" si="203"/>
        <v>8602000</v>
      </c>
      <c r="H245" s="20">
        <f t="shared" si="203"/>
        <v>0</v>
      </c>
      <c r="I245" s="20">
        <f t="shared" si="203"/>
        <v>8602000</v>
      </c>
      <c r="J245" s="20">
        <f t="shared" si="203"/>
        <v>0</v>
      </c>
      <c r="K245" s="20">
        <f t="shared" si="203"/>
        <v>8602000</v>
      </c>
      <c r="L245" s="20">
        <f t="shared" si="203"/>
        <v>0</v>
      </c>
      <c r="M245" s="20">
        <f t="shared" si="203"/>
        <v>135670</v>
      </c>
      <c r="N245" s="20">
        <f t="shared" si="203"/>
        <v>1092260</v>
      </c>
      <c r="O245" s="20">
        <f t="shared" si="203"/>
        <v>7509740</v>
      </c>
      <c r="P245" s="54">
        <f>N245/I245*100</f>
        <v>12.697744710532435</v>
      </c>
      <c r="Q245" s="20">
        <f t="shared" ref="Q245:S245" si="204">+Q246</f>
        <v>135670</v>
      </c>
      <c r="R245" s="20">
        <f t="shared" si="204"/>
        <v>1092260</v>
      </c>
      <c r="S245" s="20">
        <f t="shared" si="204"/>
        <v>0</v>
      </c>
      <c r="T245" s="54">
        <f>(R245/I245)*100</f>
        <v>12.697744710532435</v>
      </c>
      <c r="U245" s="20">
        <f t="shared" ref="U245:W245" si="205">+U246</f>
        <v>135670</v>
      </c>
      <c r="V245" s="20">
        <f t="shared" si="205"/>
        <v>1092260</v>
      </c>
      <c r="W245" s="41">
        <f t="shared" si="205"/>
        <v>0</v>
      </c>
      <c r="X245" s="30"/>
      <c r="Y245" s="30"/>
      <c r="Z245" s="30"/>
      <c r="AA245" s="30"/>
      <c r="AB245" s="30"/>
    </row>
    <row r="246" spans="1:28" ht="30" x14ac:dyDescent="0.25">
      <c r="A246" s="21"/>
      <c r="B246" s="47" t="s">
        <v>488</v>
      </c>
      <c r="C246" s="16" t="s">
        <v>489</v>
      </c>
      <c r="D246" s="18">
        <v>8602000</v>
      </c>
      <c r="E246" s="18">
        <v>0</v>
      </c>
      <c r="F246" s="18">
        <v>0</v>
      </c>
      <c r="G246" s="18">
        <v>8602000</v>
      </c>
      <c r="H246" s="18">
        <v>0</v>
      </c>
      <c r="I246" s="18">
        <v>8602000</v>
      </c>
      <c r="J246" s="18">
        <v>0</v>
      </c>
      <c r="K246" s="18">
        <v>8602000</v>
      </c>
      <c r="L246" s="18">
        <v>0</v>
      </c>
      <c r="M246" s="18">
        <v>135670</v>
      </c>
      <c r="N246" s="18">
        <v>1092260</v>
      </c>
      <c r="O246" s="18">
        <v>7509740</v>
      </c>
      <c r="P246" s="55">
        <v>12.697699999999999</v>
      </c>
      <c r="Q246" s="18">
        <v>135670</v>
      </c>
      <c r="R246" s="18">
        <v>1092260</v>
      </c>
      <c r="S246" s="18">
        <v>0</v>
      </c>
      <c r="T246" s="55">
        <v>12.697699999999999</v>
      </c>
      <c r="U246" s="18">
        <v>135670</v>
      </c>
      <c r="V246" s="18">
        <v>1092260</v>
      </c>
      <c r="W246" s="40">
        <v>0</v>
      </c>
      <c r="X246" s="2"/>
      <c r="Y246" s="2"/>
      <c r="Z246" s="2"/>
      <c r="AA246" s="2"/>
      <c r="AB246" s="2"/>
    </row>
    <row r="247" spans="1:28" ht="30" x14ac:dyDescent="0.25">
      <c r="A247" s="19"/>
      <c r="B247" s="44" t="s">
        <v>490</v>
      </c>
      <c r="C247" s="15" t="s">
        <v>491</v>
      </c>
      <c r="D247" s="20">
        <f t="shared" ref="D247:O247" si="206">+D248</f>
        <v>50483000</v>
      </c>
      <c r="E247" s="20">
        <f t="shared" si="206"/>
        <v>0</v>
      </c>
      <c r="F247" s="20">
        <f t="shared" si="206"/>
        <v>2837145</v>
      </c>
      <c r="G247" s="20">
        <f t="shared" si="206"/>
        <v>53320145</v>
      </c>
      <c r="H247" s="20">
        <f t="shared" si="206"/>
        <v>0</v>
      </c>
      <c r="I247" s="20">
        <f t="shared" si="206"/>
        <v>53320145</v>
      </c>
      <c r="J247" s="20">
        <f t="shared" si="206"/>
        <v>0</v>
      </c>
      <c r="K247" s="20">
        <f t="shared" si="206"/>
        <v>53320145</v>
      </c>
      <c r="L247" s="20">
        <f t="shared" si="206"/>
        <v>0</v>
      </c>
      <c r="M247" s="20">
        <f t="shared" si="206"/>
        <v>0</v>
      </c>
      <c r="N247" s="20">
        <f t="shared" si="206"/>
        <v>53320145</v>
      </c>
      <c r="O247" s="20">
        <f t="shared" si="206"/>
        <v>0</v>
      </c>
      <c r="P247" s="54">
        <f>N247/I247*100</f>
        <v>100</v>
      </c>
      <c r="Q247" s="20">
        <f t="shared" ref="Q247:S247" si="207">+Q248</f>
        <v>2349573</v>
      </c>
      <c r="R247" s="20">
        <f t="shared" si="207"/>
        <v>18709493</v>
      </c>
      <c r="S247" s="20">
        <f t="shared" si="207"/>
        <v>34610652</v>
      </c>
      <c r="T247" s="54">
        <f>(R247/I247)*100</f>
        <v>35.088976220901124</v>
      </c>
      <c r="U247" s="20">
        <f t="shared" ref="U247:W247" si="208">+U248</f>
        <v>2349573</v>
      </c>
      <c r="V247" s="20">
        <f t="shared" si="208"/>
        <v>18709493</v>
      </c>
      <c r="W247" s="41">
        <f t="shared" si="208"/>
        <v>0</v>
      </c>
      <c r="X247" s="30"/>
      <c r="Y247" s="30"/>
      <c r="Z247" s="30"/>
      <c r="AA247" s="30"/>
      <c r="AB247" s="30"/>
    </row>
    <row r="248" spans="1:28" ht="30" x14ac:dyDescent="0.25">
      <c r="A248" s="21"/>
      <c r="B248" s="45" t="s">
        <v>492</v>
      </c>
      <c r="C248" s="16" t="s">
        <v>493</v>
      </c>
      <c r="D248" s="18">
        <v>50483000</v>
      </c>
      <c r="E248" s="18">
        <v>0</v>
      </c>
      <c r="F248" s="18">
        <v>2837145</v>
      </c>
      <c r="G248" s="18">
        <v>53320145</v>
      </c>
      <c r="H248" s="18">
        <v>0</v>
      </c>
      <c r="I248" s="18">
        <v>53320145</v>
      </c>
      <c r="J248" s="18">
        <v>0</v>
      </c>
      <c r="K248" s="18">
        <v>53320145</v>
      </c>
      <c r="L248" s="18">
        <v>0</v>
      </c>
      <c r="M248" s="18">
        <v>0</v>
      </c>
      <c r="N248" s="18">
        <v>53320145</v>
      </c>
      <c r="O248" s="18">
        <v>0</v>
      </c>
      <c r="P248" s="55">
        <v>100</v>
      </c>
      <c r="Q248" s="18">
        <v>2349573</v>
      </c>
      <c r="R248" s="18">
        <v>18709493</v>
      </c>
      <c r="S248" s="18">
        <v>34610652</v>
      </c>
      <c r="T248" s="55">
        <v>35.088999999999999</v>
      </c>
      <c r="U248" s="18">
        <v>2349573</v>
      </c>
      <c r="V248" s="18">
        <v>18709493</v>
      </c>
      <c r="W248" s="40">
        <v>0</v>
      </c>
      <c r="X248" s="2"/>
      <c r="Y248" s="2"/>
      <c r="Z248" s="2"/>
      <c r="AA248" s="2"/>
      <c r="AB248" s="2"/>
    </row>
    <row r="249" spans="1:28" ht="30" x14ac:dyDescent="0.25">
      <c r="A249" s="19"/>
      <c r="B249" s="43" t="s">
        <v>555</v>
      </c>
      <c r="C249" s="15" t="s">
        <v>556</v>
      </c>
      <c r="D249" s="20">
        <v>0</v>
      </c>
      <c r="E249" s="20">
        <v>1400000</v>
      </c>
      <c r="F249" s="20">
        <v>1400000</v>
      </c>
      <c r="G249" s="20">
        <v>1400000</v>
      </c>
      <c r="H249" s="20">
        <v>0</v>
      </c>
      <c r="I249" s="20">
        <v>1400000</v>
      </c>
      <c r="J249" s="20">
        <v>1400000</v>
      </c>
      <c r="K249" s="20">
        <v>1400000</v>
      </c>
      <c r="L249" s="20">
        <v>0</v>
      </c>
      <c r="M249" s="20">
        <v>0</v>
      </c>
      <c r="N249" s="20">
        <v>0</v>
      </c>
      <c r="O249" s="20">
        <v>1400000</v>
      </c>
      <c r="P249" s="54">
        <v>0</v>
      </c>
      <c r="Q249" s="20">
        <v>0</v>
      </c>
      <c r="R249" s="20">
        <v>0</v>
      </c>
      <c r="S249" s="20">
        <v>0</v>
      </c>
      <c r="T249" s="54">
        <v>0</v>
      </c>
      <c r="U249" s="20">
        <v>0</v>
      </c>
      <c r="V249" s="20">
        <v>0</v>
      </c>
      <c r="W249" s="41">
        <v>0</v>
      </c>
      <c r="X249" s="30"/>
      <c r="Y249" s="30"/>
      <c r="Z249" s="30"/>
      <c r="AA249" s="30"/>
      <c r="AB249" s="30"/>
    </row>
    <row r="250" spans="1:28" ht="15.75" customHeight="1" x14ac:dyDescent="0.25">
      <c r="A250" s="24" t="s">
        <v>28</v>
      </c>
      <c r="B250" s="42" t="s">
        <v>494</v>
      </c>
      <c r="C250" s="13" t="s">
        <v>495</v>
      </c>
      <c r="D250" s="14">
        <f t="shared" ref="D250:O250" si="209">+D251</f>
        <v>15562917000</v>
      </c>
      <c r="E250" s="14">
        <f t="shared" si="209"/>
        <v>0</v>
      </c>
      <c r="F250" s="14">
        <f t="shared" si="209"/>
        <v>543773915</v>
      </c>
      <c r="G250" s="14">
        <f t="shared" si="209"/>
        <v>16106690915</v>
      </c>
      <c r="H250" s="14">
        <f t="shared" si="209"/>
        <v>0</v>
      </c>
      <c r="I250" s="14">
        <f t="shared" si="209"/>
        <v>16106690915</v>
      </c>
      <c r="J250" s="14">
        <f t="shared" si="209"/>
        <v>268973543</v>
      </c>
      <c r="K250" s="14">
        <f t="shared" si="209"/>
        <v>13052041086</v>
      </c>
      <c r="L250" s="14">
        <f t="shared" si="209"/>
        <v>3054649829</v>
      </c>
      <c r="M250" s="14">
        <f t="shared" si="209"/>
        <v>171340750</v>
      </c>
      <c r="N250" s="14">
        <f t="shared" si="209"/>
        <v>12165771812</v>
      </c>
      <c r="O250" s="14">
        <f t="shared" si="209"/>
        <v>886269274</v>
      </c>
      <c r="P250" s="54">
        <f t="shared" ref="P250:P255" si="210">N250/I250*100</f>
        <v>75.532409954363374</v>
      </c>
      <c r="Q250" s="14">
        <f t="shared" ref="Q250:S250" si="211">+Q251</f>
        <v>1182485190</v>
      </c>
      <c r="R250" s="14">
        <f t="shared" si="211"/>
        <v>7939940872</v>
      </c>
      <c r="S250" s="14">
        <f t="shared" si="211"/>
        <v>4225830940</v>
      </c>
      <c r="T250" s="54">
        <f t="shared" ref="T250:T255" si="212">(R250/I250)*100</f>
        <v>49.295916299018394</v>
      </c>
      <c r="U250" s="14">
        <f t="shared" ref="U250:W250" si="213">+U251</f>
        <v>1182485190</v>
      </c>
      <c r="V250" s="14">
        <f t="shared" si="213"/>
        <v>7939940872</v>
      </c>
      <c r="W250" s="36">
        <f t="shared" si="213"/>
        <v>0</v>
      </c>
      <c r="X250" s="29"/>
      <c r="Y250" s="29"/>
      <c r="Z250" s="29"/>
      <c r="AA250" s="29"/>
      <c r="AB250" s="29"/>
    </row>
    <row r="251" spans="1:28" ht="15.75" customHeight="1" x14ac:dyDescent="0.25">
      <c r="A251" s="24" t="s">
        <v>28</v>
      </c>
      <c r="B251" s="42">
        <v>2301</v>
      </c>
      <c r="C251" s="13" t="s">
        <v>496</v>
      </c>
      <c r="D251" s="14">
        <f t="shared" ref="D251:O251" si="214">+D252</f>
        <v>15562917000</v>
      </c>
      <c r="E251" s="14">
        <f t="shared" si="214"/>
        <v>0</v>
      </c>
      <c r="F251" s="14">
        <f t="shared" si="214"/>
        <v>543773915</v>
      </c>
      <c r="G251" s="14">
        <f t="shared" si="214"/>
        <v>16106690915</v>
      </c>
      <c r="H251" s="14">
        <f t="shared" si="214"/>
        <v>0</v>
      </c>
      <c r="I251" s="14">
        <f t="shared" si="214"/>
        <v>16106690915</v>
      </c>
      <c r="J251" s="14">
        <f t="shared" si="214"/>
        <v>268973543</v>
      </c>
      <c r="K251" s="14">
        <f t="shared" si="214"/>
        <v>13052041086</v>
      </c>
      <c r="L251" s="14">
        <f t="shared" si="214"/>
        <v>3054649829</v>
      </c>
      <c r="M251" s="14">
        <f t="shared" si="214"/>
        <v>171340750</v>
      </c>
      <c r="N251" s="14">
        <f t="shared" si="214"/>
        <v>12165771812</v>
      </c>
      <c r="O251" s="14">
        <f t="shared" si="214"/>
        <v>886269274</v>
      </c>
      <c r="P251" s="54">
        <f t="shared" si="210"/>
        <v>75.532409954363374</v>
      </c>
      <c r="Q251" s="14">
        <f t="shared" ref="Q251:S251" si="215">+Q252</f>
        <v>1182485190</v>
      </c>
      <c r="R251" s="14">
        <f t="shared" si="215"/>
        <v>7939940872</v>
      </c>
      <c r="S251" s="14">
        <f t="shared" si="215"/>
        <v>4225830940</v>
      </c>
      <c r="T251" s="54">
        <f t="shared" si="212"/>
        <v>49.295916299018394</v>
      </c>
      <c r="U251" s="14">
        <f t="shared" ref="U251:W251" si="216">+U252</f>
        <v>1182485190</v>
      </c>
      <c r="V251" s="14">
        <f t="shared" si="216"/>
        <v>7939940872</v>
      </c>
      <c r="W251" s="36">
        <f t="shared" si="216"/>
        <v>0</v>
      </c>
      <c r="X251" s="29"/>
      <c r="Y251" s="29"/>
      <c r="Z251" s="29"/>
      <c r="AA251" s="29"/>
      <c r="AB251" s="29"/>
    </row>
    <row r="252" spans="1:28" ht="30" x14ac:dyDescent="0.25">
      <c r="A252" s="19"/>
      <c r="B252" s="42" t="s">
        <v>497</v>
      </c>
      <c r="C252" s="13" t="s">
        <v>498</v>
      </c>
      <c r="D252" s="14">
        <f t="shared" ref="D252:O252" si="217">+D253+D274+D279</f>
        <v>15562917000</v>
      </c>
      <c r="E252" s="14">
        <f t="shared" si="217"/>
        <v>0</v>
      </c>
      <c r="F252" s="14">
        <f t="shared" si="217"/>
        <v>543773915</v>
      </c>
      <c r="G252" s="14">
        <f t="shared" si="217"/>
        <v>16106690915</v>
      </c>
      <c r="H252" s="14">
        <f t="shared" si="217"/>
        <v>0</v>
      </c>
      <c r="I252" s="14">
        <f t="shared" si="217"/>
        <v>16106690915</v>
      </c>
      <c r="J252" s="14">
        <f t="shared" si="217"/>
        <v>268973543</v>
      </c>
      <c r="K252" s="14">
        <f t="shared" si="217"/>
        <v>13052041086</v>
      </c>
      <c r="L252" s="14">
        <f t="shared" si="217"/>
        <v>3054649829</v>
      </c>
      <c r="M252" s="14">
        <f t="shared" si="217"/>
        <v>171340750</v>
      </c>
      <c r="N252" s="14">
        <f t="shared" si="217"/>
        <v>12165771812</v>
      </c>
      <c r="O252" s="14">
        <f t="shared" si="217"/>
        <v>886269274</v>
      </c>
      <c r="P252" s="54">
        <f t="shared" si="210"/>
        <v>75.532409954363374</v>
      </c>
      <c r="Q252" s="14">
        <f>+Q253+Q274+Q279</f>
        <v>1182485190</v>
      </c>
      <c r="R252" s="14">
        <f>+R253+R274+R279</f>
        <v>7939940872</v>
      </c>
      <c r="S252" s="14">
        <f>+S253+S274+S279</f>
        <v>4225830940</v>
      </c>
      <c r="T252" s="54">
        <f t="shared" si="212"/>
        <v>49.295916299018394</v>
      </c>
      <c r="U252" s="14">
        <f>+U253+U274+U279</f>
        <v>1182485190</v>
      </c>
      <c r="V252" s="14">
        <f>+V253+V274+V279</f>
        <v>7939940872</v>
      </c>
      <c r="W252" s="36">
        <f>+W253+W274+W279</f>
        <v>0</v>
      </c>
      <c r="X252" s="30"/>
      <c r="Y252" s="30"/>
      <c r="Z252" s="30"/>
      <c r="AA252" s="30"/>
      <c r="AB252" s="30"/>
    </row>
    <row r="253" spans="1:28" ht="45" x14ac:dyDescent="0.25">
      <c r="A253" s="19"/>
      <c r="B253" s="38" t="s">
        <v>499</v>
      </c>
      <c r="C253" s="15" t="s">
        <v>500</v>
      </c>
      <c r="D253" s="20">
        <f t="shared" ref="D253:O253" si="218">+D254+D263</f>
        <v>11562917000</v>
      </c>
      <c r="E253" s="20">
        <f t="shared" si="218"/>
        <v>0</v>
      </c>
      <c r="F253" s="20">
        <f t="shared" si="218"/>
        <v>543773915</v>
      </c>
      <c r="G253" s="20">
        <f t="shared" si="218"/>
        <v>12106690915</v>
      </c>
      <c r="H253" s="20">
        <f t="shared" si="218"/>
        <v>0</v>
      </c>
      <c r="I253" s="20">
        <f t="shared" si="218"/>
        <v>12106690915</v>
      </c>
      <c r="J253" s="20">
        <f t="shared" si="218"/>
        <v>239479971</v>
      </c>
      <c r="K253" s="20">
        <f t="shared" si="218"/>
        <v>9142687136</v>
      </c>
      <c r="L253" s="20">
        <f t="shared" si="218"/>
        <v>2964003779</v>
      </c>
      <c r="M253" s="20">
        <f t="shared" si="218"/>
        <v>131429797</v>
      </c>
      <c r="N253" s="20">
        <f t="shared" si="218"/>
        <v>8331350636</v>
      </c>
      <c r="O253" s="20">
        <f t="shared" si="218"/>
        <v>811336500</v>
      </c>
      <c r="P253" s="54">
        <f t="shared" si="210"/>
        <v>68.816084382542442</v>
      </c>
      <c r="Q253" s="20">
        <f t="shared" ref="Q253:S253" si="219">+Q254+Q263</f>
        <v>857055719</v>
      </c>
      <c r="R253" s="20">
        <f t="shared" si="219"/>
        <v>5530335857</v>
      </c>
      <c r="S253" s="20">
        <f t="shared" si="219"/>
        <v>2801014779</v>
      </c>
      <c r="T253" s="54">
        <f t="shared" si="212"/>
        <v>45.679995432509145</v>
      </c>
      <c r="U253" s="20">
        <f t="shared" ref="U253:W253" si="220">+U254+U263</f>
        <v>857055719</v>
      </c>
      <c r="V253" s="20">
        <f t="shared" si="220"/>
        <v>5530335857</v>
      </c>
      <c r="W253" s="41">
        <f t="shared" si="220"/>
        <v>0</v>
      </c>
      <c r="X253" s="30"/>
      <c r="Y253" s="30"/>
      <c r="Z253" s="30"/>
      <c r="AA253" s="30"/>
      <c r="AB253" s="30"/>
    </row>
    <row r="254" spans="1:28" ht="45" x14ac:dyDescent="0.25">
      <c r="A254" s="19"/>
      <c r="B254" s="38" t="s">
        <v>501</v>
      </c>
      <c r="C254" s="15" t="s">
        <v>502</v>
      </c>
      <c r="D254" s="20">
        <f t="shared" ref="D254:O254" si="221">+D255+D258</f>
        <v>7920630000</v>
      </c>
      <c r="E254" s="20">
        <f t="shared" si="221"/>
        <v>0</v>
      </c>
      <c r="F254" s="20">
        <f t="shared" si="221"/>
        <v>0</v>
      </c>
      <c r="G254" s="20">
        <f t="shared" si="221"/>
        <v>7920630000</v>
      </c>
      <c r="H254" s="20">
        <f t="shared" si="221"/>
        <v>0</v>
      </c>
      <c r="I254" s="20">
        <f t="shared" si="221"/>
        <v>7920630000</v>
      </c>
      <c r="J254" s="20">
        <f t="shared" si="221"/>
        <v>-1364209</v>
      </c>
      <c r="K254" s="20">
        <f t="shared" si="221"/>
        <v>4988380221</v>
      </c>
      <c r="L254" s="20">
        <f t="shared" si="221"/>
        <v>2932249779</v>
      </c>
      <c r="M254" s="20">
        <f t="shared" si="221"/>
        <v>82492853</v>
      </c>
      <c r="N254" s="20">
        <f t="shared" si="221"/>
        <v>4791057040</v>
      </c>
      <c r="O254" s="20">
        <f t="shared" si="221"/>
        <v>197323181</v>
      </c>
      <c r="P254" s="54">
        <f t="shared" si="210"/>
        <v>60.488332872511407</v>
      </c>
      <c r="Q254" s="20">
        <f t="shared" ref="Q254:S254" si="222">+Q255+Q258</f>
        <v>487696341</v>
      </c>
      <c r="R254" s="20">
        <f t="shared" si="222"/>
        <v>3177417226</v>
      </c>
      <c r="S254" s="20">
        <f t="shared" si="222"/>
        <v>1613639814</v>
      </c>
      <c r="T254" s="54">
        <f t="shared" si="212"/>
        <v>40.11571334603434</v>
      </c>
      <c r="U254" s="20">
        <f t="shared" ref="U254:W254" si="223">+U255+U258</f>
        <v>487696341</v>
      </c>
      <c r="V254" s="20">
        <f t="shared" si="223"/>
        <v>3177417226</v>
      </c>
      <c r="W254" s="41">
        <f t="shared" si="223"/>
        <v>0</v>
      </c>
      <c r="X254" s="30"/>
      <c r="Y254" s="30"/>
      <c r="Z254" s="30"/>
      <c r="AA254" s="30"/>
      <c r="AB254" s="30"/>
    </row>
    <row r="255" spans="1:28" ht="45" x14ac:dyDescent="0.25">
      <c r="A255" s="19"/>
      <c r="B255" s="38" t="s">
        <v>503</v>
      </c>
      <c r="C255" s="15" t="s">
        <v>504</v>
      </c>
      <c r="D255" s="20">
        <f t="shared" ref="D255:O255" si="224">+D256</f>
        <v>4195247000</v>
      </c>
      <c r="E255" s="20">
        <f t="shared" si="224"/>
        <v>0</v>
      </c>
      <c r="F255" s="20">
        <f t="shared" si="224"/>
        <v>0</v>
      </c>
      <c r="G255" s="20">
        <f t="shared" si="224"/>
        <v>4195247000</v>
      </c>
      <c r="H255" s="20">
        <f t="shared" si="224"/>
        <v>0</v>
      </c>
      <c r="I255" s="20">
        <f t="shared" si="224"/>
        <v>4195247000</v>
      </c>
      <c r="J255" s="20">
        <f t="shared" si="224"/>
        <v>-269956</v>
      </c>
      <c r="K255" s="20">
        <f t="shared" si="224"/>
        <v>4190977044</v>
      </c>
      <c r="L255" s="20">
        <f t="shared" si="224"/>
        <v>4269956</v>
      </c>
      <c r="M255" s="20">
        <f t="shared" si="224"/>
        <v>44541960</v>
      </c>
      <c r="N255" s="20">
        <f t="shared" si="224"/>
        <v>4066443374</v>
      </c>
      <c r="O255" s="20">
        <f t="shared" si="224"/>
        <v>124533670</v>
      </c>
      <c r="P255" s="54">
        <f t="shared" si="210"/>
        <v>96.92977252590849</v>
      </c>
      <c r="Q255" s="20">
        <f t="shared" ref="Q255:S255" si="225">+Q256</f>
        <v>391455331</v>
      </c>
      <c r="R255" s="20">
        <f t="shared" si="225"/>
        <v>2746611735</v>
      </c>
      <c r="S255" s="20">
        <f t="shared" si="225"/>
        <v>1319831639</v>
      </c>
      <c r="T255" s="54">
        <f t="shared" si="212"/>
        <v>65.469607272229737</v>
      </c>
      <c r="U255" s="20">
        <f t="shared" ref="U255:W255" si="226">+U256</f>
        <v>391455331</v>
      </c>
      <c r="V255" s="20">
        <f t="shared" si="226"/>
        <v>2746611735</v>
      </c>
      <c r="W255" s="41">
        <f t="shared" si="226"/>
        <v>0</v>
      </c>
      <c r="X255" s="30"/>
      <c r="Y255" s="30"/>
      <c r="Z255" s="30"/>
      <c r="AA255" s="30"/>
      <c r="AB255" s="30"/>
    </row>
    <row r="256" spans="1:28" ht="27.75" customHeight="1" x14ac:dyDescent="0.25">
      <c r="B256" s="39" t="s">
        <v>505</v>
      </c>
      <c r="C256" s="16" t="s">
        <v>506</v>
      </c>
      <c r="D256" s="18">
        <v>4195247000</v>
      </c>
      <c r="E256" s="18">
        <v>0</v>
      </c>
      <c r="F256" s="18">
        <v>0</v>
      </c>
      <c r="G256" s="18">
        <v>4195247000</v>
      </c>
      <c r="H256" s="18">
        <v>0</v>
      </c>
      <c r="I256" s="18">
        <v>4195247000</v>
      </c>
      <c r="J256" s="18">
        <v>-269956</v>
      </c>
      <c r="K256" s="18">
        <v>4190977044</v>
      </c>
      <c r="L256" s="18">
        <v>4269956</v>
      </c>
      <c r="M256" s="18">
        <v>44541960</v>
      </c>
      <c r="N256" s="18">
        <v>4066443374</v>
      </c>
      <c r="O256" s="18">
        <v>124533670</v>
      </c>
      <c r="P256" s="60">
        <v>96.9298</v>
      </c>
      <c r="Q256" s="18">
        <v>391455331</v>
      </c>
      <c r="R256" s="18">
        <v>2746611735</v>
      </c>
      <c r="S256" s="18">
        <v>1319831639</v>
      </c>
      <c r="T256" s="55">
        <v>65.4696</v>
      </c>
      <c r="U256" s="18">
        <v>391455331</v>
      </c>
      <c r="V256" s="18">
        <v>2746611735</v>
      </c>
      <c r="W256" s="40">
        <v>0</v>
      </c>
      <c r="X256" s="2"/>
      <c r="Y256" s="2"/>
      <c r="Z256" s="2"/>
      <c r="AA256" s="2"/>
      <c r="AB256" s="2"/>
    </row>
    <row r="257" spans="1:28" ht="15.75" customHeight="1" x14ac:dyDescent="0.25">
      <c r="B257" s="48" t="s">
        <v>33</v>
      </c>
      <c r="C257" s="16" t="s">
        <v>34</v>
      </c>
      <c r="D257" s="18">
        <v>4195247000</v>
      </c>
      <c r="E257" s="18">
        <v>0</v>
      </c>
      <c r="F257" s="18">
        <v>0</v>
      </c>
      <c r="G257" s="18">
        <v>4195247000</v>
      </c>
      <c r="H257" s="18">
        <v>0</v>
      </c>
      <c r="I257" s="18">
        <v>4195247000</v>
      </c>
      <c r="J257" s="18">
        <v>-269956</v>
      </c>
      <c r="K257" s="18">
        <v>4190977044</v>
      </c>
      <c r="L257" s="18">
        <v>4269956</v>
      </c>
      <c r="M257" s="18">
        <v>44541960</v>
      </c>
      <c r="N257" s="18">
        <v>4066443374</v>
      </c>
      <c r="O257" s="18">
        <v>124533670</v>
      </c>
      <c r="P257" s="55">
        <v>96.9298</v>
      </c>
      <c r="Q257" s="18">
        <v>391455331</v>
      </c>
      <c r="R257" s="18">
        <v>2746611735</v>
      </c>
      <c r="S257" s="18">
        <v>1319831639</v>
      </c>
      <c r="T257" s="55">
        <v>65.4696</v>
      </c>
      <c r="U257" s="18">
        <v>391455331</v>
      </c>
      <c r="V257" s="18">
        <v>2746611735</v>
      </c>
      <c r="W257" s="40">
        <v>0</v>
      </c>
      <c r="X257" s="2"/>
      <c r="Y257" s="2"/>
      <c r="Z257" s="2"/>
      <c r="AA257" s="2"/>
      <c r="AB257" s="2"/>
    </row>
    <row r="258" spans="1:28" ht="45" x14ac:dyDescent="0.25">
      <c r="A258" s="19"/>
      <c r="B258" s="38" t="s">
        <v>507</v>
      </c>
      <c r="C258" s="15" t="s">
        <v>508</v>
      </c>
      <c r="D258" s="20">
        <f t="shared" ref="D258:O258" si="227">+D259+D261</f>
        <v>3725383000</v>
      </c>
      <c r="E258" s="20">
        <f t="shared" si="227"/>
        <v>0</v>
      </c>
      <c r="F258" s="20">
        <f t="shared" si="227"/>
        <v>0</v>
      </c>
      <c r="G258" s="20">
        <f t="shared" si="227"/>
        <v>3725383000</v>
      </c>
      <c r="H258" s="20">
        <f t="shared" si="227"/>
        <v>0</v>
      </c>
      <c r="I258" s="20">
        <f t="shared" si="227"/>
        <v>3725383000</v>
      </c>
      <c r="J258" s="20">
        <f t="shared" si="227"/>
        <v>-1094253</v>
      </c>
      <c r="K258" s="20">
        <f t="shared" si="227"/>
        <v>797403177</v>
      </c>
      <c r="L258" s="20">
        <f t="shared" si="227"/>
        <v>2927979823</v>
      </c>
      <c r="M258" s="20">
        <f t="shared" si="227"/>
        <v>37950893</v>
      </c>
      <c r="N258" s="20">
        <f t="shared" si="227"/>
        <v>724613666</v>
      </c>
      <c r="O258" s="20">
        <f t="shared" si="227"/>
        <v>72789511</v>
      </c>
      <c r="P258" s="54">
        <f>N258/I258*100</f>
        <v>19.450715966653632</v>
      </c>
      <c r="Q258" s="20">
        <f t="shared" ref="Q258:S258" si="228">+Q259+Q261</f>
        <v>96241010</v>
      </c>
      <c r="R258" s="20">
        <f t="shared" si="228"/>
        <v>430805491</v>
      </c>
      <c r="S258" s="20">
        <f t="shared" si="228"/>
        <v>293808175</v>
      </c>
      <c r="T258" s="54">
        <f>(R258/I258)*100</f>
        <v>11.564059077952523</v>
      </c>
      <c r="U258" s="20">
        <f t="shared" ref="U258:W258" si="229">+U259+U261</f>
        <v>96241010</v>
      </c>
      <c r="V258" s="20">
        <f t="shared" si="229"/>
        <v>430805491</v>
      </c>
      <c r="W258" s="41">
        <f t="shared" si="229"/>
        <v>0</v>
      </c>
      <c r="X258" s="30"/>
      <c r="Y258" s="30"/>
      <c r="Z258" s="30"/>
      <c r="AA258" s="30"/>
      <c r="AB258" s="30"/>
    </row>
    <row r="259" spans="1:28" ht="30" x14ac:dyDescent="0.25">
      <c r="B259" s="39" t="s">
        <v>509</v>
      </c>
      <c r="C259" s="16" t="s">
        <v>510</v>
      </c>
      <c r="D259" s="18">
        <v>3332350000</v>
      </c>
      <c r="E259" s="18">
        <v>0</v>
      </c>
      <c r="F259" s="18">
        <v>-78722050</v>
      </c>
      <c r="G259" s="18">
        <v>3253627950</v>
      </c>
      <c r="H259" s="18">
        <v>0</v>
      </c>
      <c r="I259" s="18">
        <v>3253627950</v>
      </c>
      <c r="J259" s="18">
        <v>1131523</v>
      </c>
      <c r="K259" s="18">
        <v>327873903</v>
      </c>
      <c r="L259" s="18">
        <v>2925754047</v>
      </c>
      <c r="M259" s="18">
        <v>1131523</v>
      </c>
      <c r="N259" s="18">
        <v>327873903</v>
      </c>
      <c r="O259" s="18">
        <v>0</v>
      </c>
      <c r="P259" s="55">
        <v>10.077199999999999</v>
      </c>
      <c r="Q259" s="18">
        <v>66087866</v>
      </c>
      <c r="R259" s="18">
        <v>187123958</v>
      </c>
      <c r="S259" s="18">
        <v>140749945</v>
      </c>
      <c r="T259" s="55">
        <v>5.7511999999999999</v>
      </c>
      <c r="U259" s="18">
        <v>66087866</v>
      </c>
      <c r="V259" s="18">
        <v>187123958</v>
      </c>
      <c r="W259" s="40">
        <v>0</v>
      </c>
      <c r="X259" s="2"/>
      <c r="Y259" s="2"/>
      <c r="Z259" s="2"/>
      <c r="AA259" s="2"/>
      <c r="AB259" s="2"/>
    </row>
    <row r="260" spans="1:28" ht="15.75" customHeight="1" x14ac:dyDescent="0.25">
      <c r="B260" s="39" t="s">
        <v>33</v>
      </c>
      <c r="C260" s="16" t="s">
        <v>511</v>
      </c>
      <c r="D260" s="18">
        <v>3332350000</v>
      </c>
      <c r="E260" s="18">
        <v>0</v>
      </c>
      <c r="F260" s="18">
        <v>-78722050</v>
      </c>
      <c r="G260" s="18">
        <v>3253627950</v>
      </c>
      <c r="H260" s="18">
        <v>0</v>
      </c>
      <c r="I260" s="18">
        <v>3253627950</v>
      </c>
      <c r="J260" s="18">
        <v>1131523</v>
      </c>
      <c r="K260" s="18">
        <v>327873903</v>
      </c>
      <c r="L260" s="18">
        <v>2925754047</v>
      </c>
      <c r="M260" s="18">
        <v>1131523</v>
      </c>
      <c r="N260" s="18">
        <v>327873903</v>
      </c>
      <c r="O260" s="18">
        <v>0</v>
      </c>
      <c r="P260" s="55">
        <v>10.077199999999999</v>
      </c>
      <c r="Q260" s="18">
        <v>66087866</v>
      </c>
      <c r="R260" s="18">
        <v>187123958</v>
      </c>
      <c r="S260" s="18">
        <v>140749945</v>
      </c>
      <c r="T260" s="55">
        <v>5.7511999999999999</v>
      </c>
      <c r="U260" s="18">
        <v>66087866</v>
      </c>
      <c r="V260" s="18">
        <v>187123958</v>
      </c>
      <c r="W260" s="40">
        <v>0</v>
      </c>
      <c r="X260" s="2"/>
      <c r="Y260" s="2"/>
      <c r="Z260" s="2"/>
      <c r="AA260" s="2"/>
      <c r="AB260" s="2"/>
    </row>
    <row r="261" spans="1:28" ht="30" x14ac:dyDescent="0.25">
      <c r="B261" s="39" t="s">
        <v>512</v>
      </c>
      <c r="C261" s="16" t="s">
        <v>513</v>
      </c>
      <c r="D261" s="18">
        <v>393033000</v>
      </c>
      <c r="E261" s="18">
        <v>0</v>
      </c>
      <c r="F261" s="18">
        <v>78722050</v>
      </c>
      <c r="G261" s="18">
        <v>471755050</v>
      </c>
      <c r="H261" s="18">
        <v>0</v>
      </c>
      <c r="I261" s="18">
        <v>471755050</v>
      </c>
      <c r="J261" s="18">
        <v>-2225776</v>
      </c>
      <c r="K261" s="18">
        <v>469529274</v>
      </c>
      <c r="L261" s="18">
        <v>2225776</v>
      </c>
      <c r="M261" s="18">
        <v>36819370</v>
      </c>
      <c r="N261" s="18">
        <v>396739763</v>
      </c>
      <c r="O261" s="18">
        <v>72789511</v>
      </c>
      <c r="P261" s="55">
        <v>84.098699999999994</v>
      </c>
      <c r="Q261" s="18">
        <v>30153144</v>
      </c>
      <c r="R261" s="18">
        <v>243681533</v>
      </c>
      <c r="S261" s="18">
        <v>153058230</v>
      </c>
      <c r="T261" s="55">
        <v>51.654299999999999</v>
      </c>
      <c r="U261" s="18">
        <v>30153144</v>
      </c>
      <c r="V261" s="18">
        <v>243681533</v>
      </c>
      <c r="W261" s="40">
        <v>0</v>
      </c>
      <c r="X261" s="2"/>
      <c r="Y261" s="2"/>
      <c r="Z261" s="2"/>
      <c r="AA261" s="2"/>
      <c r="AB261" s="2"/>
    </row>
    <row r="262" spans="1:28" ht="15.75" customHeight="1" x14ac:dyDescent="0.25">
      <c r="B262" s="39" t="s">
        <v>33</v>
      </c>
      <c r="C262" s="16" t="s">
        <v>511</v>
      </c>
      <c r="D262" s="18">
        <v>393033000</v>
      </c>
      <c r="E262" s="18">
        <v>0</v>
      </c>
      <c r="F262" s="18">
        <v>78722050</v>
      </c>
      <c r="G262" s="18">
        <v>471755050</v>
      </c>
      <c r="H262" s="18">
        <v>0</v>
      </c>
      <c r="I262" s="18">
        <v>471755050</v>
      </c>
      <c r="J262" s="18">
        <v>-2225776</v>
      </c>
      <c r="K262" s="18">
        <v>469529274</v>
      </c>
      <c r="L262" s="18">
        <v>2225776</v>
      </c>
      <c r="M262" s="18">
        <v>36819370</v>
      </c>
      <c r="N262" s="18">
        <v>396739763</v>
      </c>
      <c r="O262" s="18">
        <v>72789511</v>
      </c>
      <c r="P262" s="55">
        <v>84.098699999999994</v>
      </c>
      <c r="Q262" s="18">
        <v>30153144</v>
      </c>
      <c r="R262" s="18">
        <v>243681533</v>
      </c>
      <c r="S262" s="18">
        <v>153058230</v>
      </c>
      <c r="T262" s="55">
        <v>51.654299999999999</v>
      </c>
      <c r="U262" s="18">
        <v>30153144</v>
      </c>
      <c r="V262" s="18">
        <v>243681533</v>
      </c>
      <c r="W262" s="40">
        <v>0</v>
      </c>
      <c r="X262" s="2"/>
      <c r="Y262" s="2"/>
      <c r="Z262" s="2"/>
      <c r="AA262" s="2"/>
      <c r="AB262" s="2"/>
    </row>
    <row r="263" spans="1:28" ht="30" x14ac:dyDescent="0.25">
      <c r="A263" s="19"/>
      <c r="B263" s="38" t="s">
        <v>514</v>
      </c>
      <c r="C263" s="15" t="s">
        <v>515</v>
      </c>
      <c r="D263" s="20">
        <f t="shared" ref="D263:O263" si="230">+D264+D269</f>
        <v>3642287000</v>
      </c>
      <c r="E263" s="20">
        <f t="shared" si="230"/>
        <v>0</v>
      </c>
      <c r="F263" s="20">
        <f t="shared" si="230"/>
        <v>543773915</v>
      </c>
      <c r="G263" s="20">
        <f t="shared" si="230"/>
        <v>4186060915</v>
      </c>
      <c r="H263" s="20">
        <f t="shared" si="230"/>
        <v>0</v>
      </c>
      <c r="I263" s="20">
        <f t="shared" si="230"/>
        <v>4186060915</v>
      </c>
      <c r="J263" s="20">
        <f t="shared" si="230"/>
        <v>240844180</v>
      </c>
      <c r="K263" s="20">
        <f t="shared" si="230"/>
        <v>4154306915</v>
      </c>
      <c r="L263" s="20">
        <f t="shared" si="230"/>
        <v>31754000</v>
      </c>
      <c r="M263" s="20">
        <f t="shared" si="230"/>
        <v>48936944</v>
      </c>
      <c r="N263" s="20">
        <f t="shared" si="230"/>
        <v>3540293596</v>
      </c>
      <c r="O263" s="20">
        <f t="shared" si="230"/>
        <v>614013319</v>
      </c>
      <c r="P263" s="54">
        <f t="shared" ref="P263:P264" si="231">N263/I263*100</f>
        <v>84.573389348300964</v>
      </c>
      <c r="Q263" s="20">
        <f t="shared" ref="Q263:S263" si="232">+Q264+Q269</f>
        <v>369359378</v>
      </c>
      <c r="R263" s="20">
        <f t="shared" si="232"/>
        <v>2352918631</v>
      </c>
      <c r="S263" s="20">
        <f t="shared" si="232"/>
        <v>1187374965</v>
      </c>
      <c r="T263" s="54">
        <f t="shared" ref="T263:T264" si="233">(R263/I263)*100</f>
        <v>56.208418338317465</v>
      </c>
      <c r="U263" s="20">
        <f t="shared" ref="U263:W263" si="234">+U264+U269</f>
        <v>369359378</v>
      </c>
      <c r="V263" s="20">
        <f t="shared" si="234"/>
        <v>2352918631</v>
      </c>
      <c r="W263" s="41">
        <f t="shared" si="234"/>
        <v>0</v>
      </c>
      <c r="X263" s="30"/>
      <c r="Y263" s="30"/>
      <c r="Z263" s="30"/>
      <c r="AA263" s="30"/>
      <c r="AB263" s="30"/>
    </row>
    <row r="264" spans="1:28" ht="30" x14ac:dyDescent="0.25">
      <c r="A264" s="19"/>
      <c r="B264" s="38" t="s">
        <v>516</v>
      </c>
      <c r="C264" s="15" t="s">
        <v>517</v>
      </c>
      <c r="D264" s="20">
        <f t="shared" ref="D264:O264" si="235">+D265+D267</f>
        <v>1873444000</v>
      </c>
      <c r="E264" s="20">
        <f t="shared" si="235"/>
        <v>0</v>
      </c>
      <c r="F264" s="20">
        <f t="shared" si="235"/>
        <v>0</v>
      </c>
      <c r="G264" s="20">
        <f t="shared" si="235"/>
        <v>1873444000</v>
      </c>
      <c r="H264" s="20">
        <f t="shared" si="235"/>
        <v>0</v>
      </c>
      <c r="I264" s="20">
        <f t="shared" si="235"/>
        <v>1873444000</v>
      </c>
      <c r="J264" s="20">
        <f t="shared" si="235"/>
        <v>128906915</v>
      </c>
      <c r="K264" s="20">
        <f t="shared" si="235"/>
        <v>1844244000</v>
      </c>
      <c r="L264" s="20">
        <f t="shared" si="235"/>
        <v>29200000</v>
      </c>
      <c r="M264" s="20">
        <f t="shared" si="235"/>
        <v>18109244</v>
      </c>
      <c r="N264" s="20">
        <f t="shared" si="235"/>
        <v>1689003979</v>
      </c>
      <c r="O264" s="20">
        <f t="shared" si="235"/>
        <v>155240021</v>
      </c>
      <c r="P264" s="54">
        <f t="shared" si="231"/>
        <v>90.155028866622118</v>
      </c>
      <c r="Q264" s="20">
        <f t="shared" ref="Q264:S264" si="236">+Q265+Q267</f>
        <v>92529449</v>
      </c>
      <c r="R264" s="20">
        <f t="shared" si="236"/>
        <v>1304167502</v>
      </c>
      <c r="S264" s="20">
        <f t="shared" si="236"/>
        <v>384836477</v>
      </c>
      <c r="T264" s="54">
        <f t="shared" si="233"/>
        <v>69.613369921919201</v>
      </c>
      <c r="U264" s="20">
        <f t="shared" ref="U264:W264" si="237">+U265+U267</f>
        <v>92529449</v>
      </c>
      <c r="V264" s="20">
        <f t="shared" si="237"/>
        <v>1304167502</v>
      </c>
      <c r="W264" s="41">
        <f t="shared" si="237"/>
        <v>0</v>
      </c>
      <c r="X264" s="30"/>
      <c r="Y264" s="30"/>
      <c r="Z264" s="30"/>
      <c r="AA264" s="30"/>
      <c r="AB264" s="30"/>
    </row>
    <row r="265" spans="1:28" ht="30" x14ac:dyDescent="0.25">
      <c r="B265" s="39" t="s">
        <v>518</v>
      </c>
      <c r="C265" s="16" t="s">
        <v>506</v>
      </c>
      <c r="D265" s="18">
        <v>1174494000</v>
      </c>
      <c r="E265" s="18">
        <v>0</v>
      </c>
      <c r="F265" s="18">
        <v>130660000</v>
      </c>
      <c r="G265" s="18">
        <v>1305154000</v>
      </c>
      <c r="H265" s="18">
        <v>0</v>
      </c>
      <c r="I265" s="18">
        <v>1305154000</v>
      </c>
      <c r="J265" s="18">
        <v>71195693</v>
      </c>
      <c r="K265" s="18">
        <v>1282154000</v>
      </c>
      <c r="L265" s="18">
        <v>23000000</v>
      </c>
      <c r="M265" s="18">
        <v>-4939010</v>
      </c>
      <c r="N265" s="18">
        <v>1191576947</v>
      </c>
      <c r="O265" s="18">
        <v>90577053</v>
      </c>
      <c r="P265" s="55">
        <v>91.297799999999995</v>
      </c>
      <c r="Q265" s="18">
        <v>52688697</v>
      </c>
      <c r="R265" s="18">
        <v>1002039620</v>
      </c>
      <c r="S265" s="18">
        <v>189537327</v>
      </c>
      <c r="T265" s="55">
        <v>76.775599999999997</v>
      </c>
      <c r="U265" s="18">
        <v>52688697</v>
      </c>
      <c r="V265" s="18">
        <v>1002039620</v>
      </c>
      <c r="W265" s="40">
        <v>0</v>
      </c>
      <c r="X265" s="2"/>
      <c r="Y265" s="2"/>
      <c r="Z265" s="2"/>
      <c r="AA265" s="2"/>
      <c r="AB265" s="2"/>
    </row>
    <row r="266" spans="1:28" ht="15.75" customHeight="1" x14ac:dyDescent="0.25">
      <c r="B266" s="39" t="s">
        <v>33</v>
      </c>
      <c r="C266" s="16" t="s">
        <v>511</v>
      </c>
      <c r="D266" s="18">
        <v>1174494000</v>
      </c>
      <c r="E266" s="18">
        <v>0</v>
      </c>
      <c r="F266" s="18">
        <v>130660000</v>
      </c>
      <c r="G266" s="18">
        <v>1305154000</v>
      </c>
      <c r="H266" s="18">
        <v>0</v>
      </c>
      <c r="I266" s="18">
        <v>1305154000</v>
      </c>
      <c r="J266" s="18">
        <v>71195693</v>
      </c>
      <c r="K266" s="18">
        <v>1282154000</v>
      </c>
      <c r="L266" s="18">
        <v>23000000</v>
      </c>
      <c r="M266" s="18">
        <v>-4939010</v>
      </c>
      <c r="N266" s="18">
        <v>1191576947</v>
      </c>
      <c r="O266" s="18">
        <v>90577053</v>
      </c>
      <c r="P266" s="55">
        <v>91.297799999999995</v>
      </c>
      <c r="Q266" s="18">
        <v>52688697</v>
      </c>
      <c r="R266" s="18">
        <v>1002039620</v>
      </c>
      <c r="S266" s="18">
        <v>189537327</v>
      </c>
      <c r="T266" s="55">
        <v>76.775599999999997</v>
      </c>
      <c r="U266" s="18">
        <v>52688697</v>
      </c>
      <c r="V266" s="18">
        <v>1002039620</v>
      </c>
      <c r="W266" s="40">
        <v>0</v>
      </c>
      <c r="X266" s="2"/>
      <c r="Y266" s="2"/>
      <c r="Z266" s="2"/>
      <c r="AA266" s="2"/>
      <c r="AB266" s="2"/>
    </row>
    <row r="267" spans="1:28" ht="30" x14ac:dyDescent="0.25">
      <c r="B267" s="39" t="s">
        <v>512</v>
      </c>
      <c r="C267" s="16" t="s">
        <v>513</v>
      </c>
      <c r="D267" s="18">
        <v>698950000</v>
      </c>
      <c r="E267" s="18">
        <v>0</v>
      </c>
      <c r="F267" s="18">
        <v>-130660000</v>
      </c>
      <c r="G267" s="18">
        <v>568290000</v>
      </c>
      <c r="H267" s="18">
        <v>0</v>
      </c>
      <c r="I267" s="18">
        <v>568290000</v>
      </c>
      <c r="J267" s="18">
        <v>57711222</v>
      </c>
      <c r="K267" s="18">
        <v>562090000</v>
      </c>
      <c r="L267" s="18">
        <v>6200000</v>
      </c>
      <c r="M267" s="18">
        <v>23048254</v>
      </c>
      <c r="N267" s="18">
        <v>497427032</v>
      </c>
      <c r="O267" s="18">
        <v>64662968</v>
      </c>
      <c r="P267" s="55">
        <v>87.530500000000004</v>
      </c>
      <c r="Q267" s="18">
        <v>39840752</v>
      </c>
      <c r="R267" s="18">
        <v>302127882</v>
      </c>
      <c r="S267" s="18">
        <v>195299150</v>
      </c>
      <c r="T267" s="55">
        <v>53.164400000000001</v>
      </c>
      <c r="U267" s="18">
        <v>39840752</v>
      </c>
      <c r="V267" s="18">
        <v>302127882</v>
      </c>
      <c r="W267" s="40">
        <v>0</v>
      </c>
      <c r="X267" s="2"/>
      <c r="Y267" s="2"/>
      <c r="Z267" s="2"/>
      <c r="AA267" s="2"/>
      <c r="AB267" s="2"/>
    </row>
    <row r="268" spans="1:28" ht="15.75" customHeight="1" x14ac:dyDescent="0.25">
      <c r="B268" s="39" t="s">
        <v>33</v>
      </c>
      <c r="C268" s="16" t="s">
        <v>511</v>
      </c>
      <c r="D268" s="18">
        <v>698950000</v>
      </c>
      <c r="E268" s="18">
        <v>0</v>
      </c>
      <c r="F268" s="18">
        <v>-130660000</v>
      </c>
      <c r="G268" s="18">
        <v>568290000</v>
      </c>
      <c r="H268" s="18">
        <v>0</v>
      </c>
      <c r="I268" s="18">
        <v>568290000</v>
      </c>
      <c r="J268" s="18">
        <v>57711222</v>
      </c>
      <c r="K268" s="18">
        <v>562090000</v>
      </c>
      <c r="L268" s="18">
        <v>6200000</v>
      </c>
      <c r="M268" s="18">
        <v>23048254</v>
      </c>
      <c r="N268" s="18">
        <v>497427032</v>
      </c>
      <c r="O268" s="18">
        <v>64662968</v>
      </c>
      <c r="P268" s="55">
        <v>87.530500000000004</v>
      </c>
      <c r="Q268" s="18">
        <v>39840752</v>
      </c>
      <c r="R268" s="18">
        <v>302127882</v>
      </c>
      <c r="S268" s="18">
        <v>195299150</v>
      </c>
      <c r="T268" s="55">
        <v>53.164400000000001</v>
      </c>
      <c r="U268" s="18">
        <v>39840752</v>
      </c>
      <c r="V268" s="18">
        <v>302127882</v>
      </c>
      <c r="W268" s="40">
        <v>0</v>
      </c>
      <c r="X268" s="2"/>
      <c r="Y268" s="2"/>
      <c r="Z268" s="2"/>
      <c r="AA268" s="2"/>
      <c r="AB268" s="2"/>
    </row>
    <row r="269" spans="1:28" ht="45" x14ac:dyDescent="0.25">
      <c r="A269" s="19"/>
      <c r="B269" s="38" t="s">
        <v>519</v>
      </c>
      <c r="C269" s="15" t="s">
        <v>520</v>
      </c>
      <c r="D269" s="20">
        <f t="shared" ref="D269:O269" si="238">+D270</f>
        <v>1768843000</v>
      </c>
      <c r="E269" s="20">
        <f t="shared" si="238"/>
        <v>0</v>
      </c>
      <c r="F269" s="20">
        <f t="shared" si="238"/>
        <v>543773915</v>
      </c>
      <c r="G269" s="20">
        <f t="shared" si="238"/>
        <v>2312616915</v>
      </c>
      <c r="H269" s="20">
        <f t="shared" si="238"/>
        <v>0</v>
      </c>
      <c r="I269" s="20">
        <f t="shared" si="238"/>
        <v>2312616915</v>
      </c>
      <c r="J269" s="20">
        <f t="shared" si="238"/>
        <v>111937265</v>
      </c>
      <c r="K269" s="20">
        <f t="shared" si="238"/>
        <v>2310062915</v>
      </c>
      <c r="L269" s="20">
        <f t="shared" si="238"/>
        <v>2554000</v>
      </c>
      <c r="M269" s="20">
        <f t="shared" si="238"/>
        <v>30827700</v>
      </c>
      <c r="N269" s="20">
        <f t="shared" si="238"/>
        <v>1851289617</v>
      </c>
      <c r="O269" s="20">
        <f t="shared" si="238"/>
        <v>458773298</v>
      </c>
      <c r="P269" s="54">
        <f>N269/I269*100</f>
        <v>80.051719979744234</v>
      </c>
      <c r="Q269" s="20">
        <f t="shared" ref="Q269:S269" si="239">+Q270</f>
        <v>276829929</v>
      </c>
      <c r="R269" s="20">
        <f t="shared" si="239"/>
        <v>1048751129</v>
      </c>
      <c r="S269" s="20">
        <f t="shared" si="239"/>
        <v>802538488</v>
      </c>
      <c r="T269" s="54">
        <f>(R269/I269)*100</f>
        <v>45.349107420153935</v>
      </c>
      <c r="U269" s="20">
        <f t="shared" ref="U269:W269" si="240">+U270</f>
        <v>276829929</v>
      </c>
      <c r="V269" s="20">
        <f t="shared" si="240"/>
        <v>1048751129</v>
      </c>
      <c r="W269" s="41">
        <f t="shared" si="240"/>
        <v>0</v>
      </c>
      <c r="X269" s="30"/>
      <c r="Y269" s="30"/>
      <c r="Z269" s="30"/>
      <c r="AA269" s="30"/>
      <c r="AB269" s="30"/>
    </row>
    <row r="270" spans="1:28" ht="30" x14ac:dyDescent="0.25">
      <c r="B270" s="39" t="s">
        <v>518</v>
      </c>
      <c r="C270" s="16" t="s">
        <v>506</v>
      </c>
      <c r="D270" s="18">
        <v>1768843000</v>
      </c>
      <c r="E270" s="18">
        <v>0</v>
      </c>
      <c r="F270" s="18">
        <v>543773915</v>
      </c>
      <c r="G270" s="18">
        <v>2312616915</v>
      </c>
      <c r="H270" s="18">
        <v>0</v>
      </c>
      <c r="I270" s="18">
        <v>2312616915</v>
      </c>
      <c r="J270" s="18">
        <v>111937265</v>
      </c>
      <c r="K270" s="18">
        <v>2310062915</v>
      </c>
      <c r="L270" s="18">
        <v>2554000</v>
      </c>
      <c r="M270" s="18">
        <v>30827700</v>
      </c>
      <c r="N270" s="18">
        <v>1851289617</v>
      </c>
      <c r="O270" s="18">
        <v>458773298</v>
      </c>
      <c r="P270" s="55">
        <v>80.051699999999997</v>
      </c>
      <c r="Q270" s="18">
        <v>276829929</v>
      </c>
      <c r="R270" s="18">
        <v>1048751129</v>
      </c>
      <c r="S270" s="18">
        <v>802538488</v>
      </c>
      <c r="T270" s="55">
        <v>45.3491</v>
      </c>
      <c r="U270" s="18">
        <v>276829929</v>
      </c>
      <c r="V270" s="18">
        <v>1048751129</v>
      </c>
      <c r="W270" s="18">
        <v>0</v>
      </c>
      <c r="X270" s="2"/>
      <c r="Y270" s="2"/>
      <c r="Z270" s="2"/>
      <c r="AA270" s="2"/>
      <c r="AB270" s="2"/>
    </row>
    <row r="271" spans="1:28" ht="15.75" customHeight="1" x14ac:dyDescent="0.25">
      <c r="B271" s="39" t="s">
        <v>33</v>
      </c>
      <c r="C271" s="16" t="s">
        <v>511</v>
      </c>
      <c r="D271" s="18">
        <v>1768843000</v>
      </c>
      <c r="E271" s="18">
        <v>0</v>
      </c>
      <c r="F271" s="18">
        <v>0</v>
      </c>
      <c r="G271" s="18">
        <v>1768843000</v>
      </c>
      <c r="H271" s="18">
        <v>0</v>
      </c>
      <c r="I271" s="18">
        <v>1768843000</v>
      </c>
      <c r="J271" s="18">
        <v>111937265</v>
      </c>
      <c r="K271" s="18">
        <v>1766289000</v>
      </c>
      <c r="L271" s="18">
        <v>2554000</v>
      </c>
      <c r="M271" s="18">
        <v>30827700</v>
      </c>
      <c r="N271" s="18">
        <v>1497424372</v>
      </c>
      <c r="O271" s="18">
        <v>268864628</v>
      </c>
      <c r="P271" s="55">
        <v>84.655600000000007</v>
      </c>
      <c r="Q271" s="18">
        <v>251222873</v>
      </c>
      <c r="R271" s="18">
        <v>778002433</v>
      </c>
      <c r="S271" s="18">
        <v>719421939</v>
      </c>
      <c r="T271" s="55">
        <v>43.983699999999999</v>
      </c>
      <c r="U271" s="18">
        <v>251222873</v>
      </c>
      <c r="V271" s="18">
        <v>778002433</v>
      </c>
      <c r="W271" s="40">
        <v>0</v>
      </c>
      <c r="X271" s="2"/>
      <c r="Y271" s="2"/>
      <c r="Z271" s="2"/>
      <c r="AA271" s="2"/>
      <c r="AB271" s="2"/>
    </row>
    <row r="272" spans="1:28" ht="30" x14ac:dyDescent="0.25">
      <c r="B272" s="39" t="s">
        <v>545</v>
      </c>
      <c r="C272" s="16" t="s">
        <v>546</v>
      </c>
      <c r="D272" s="18">
        <v>0</v>
      </c>
      <c r="E272" s="18">
        <v>0</v>
      </c>
      <c r="F272" s="18">
        <v>333506048</v>
      </c>
      <c r="G272" s="18">
        <v>333506048</v>
      </c>
      <c r="H272" s="18">
        <v>0</v>
      </c>
      <c r="I272" s="18">
        <v>333506048</v>
      </c>
      <c r="J272" s="18">
        <v>0</v>
      </c>
      <c r="K272" s="18">
        <v>333506048</v>
      </c>
      <c r="L272" s="18">
        <v>0</v>
      </c>
      <c r="M272" s="18">
        <v>0</v>
      </c>
      <c r="N272" s="18">
        <v>163457642</v>
      </c>
      <c r="O272" s="18">
        <v>170048406</v>
      </c>
      <c r="P272" s="55">
        <v>49.011899999999997</v>
      </c>
      <c r="Q272" s="18">
        <v>5335372</v>
      </c>
      <c r="R272" s="18">
        <v>116506788</v>
      </c>
      <c r="S272" s="18">
        <v>46950854</v>
      </c>
      <c r="T272" s="55">
        <v>34.933900000000001</v>
      </c>
      <c r="U272" s="18">
        <v>5335372</v>
      </c>
      <c r="V272" s="18">
        <v>116506788</v>
      </c>
      <c r="W272" s="40">
        <v>0</v>
      </c>
      <c r="X272" s="2"/>
      <c r="Y272" s="2"/>
      <c r="Z272" s="2"/>
      <c r="AA272" s="2"/>
      <c r="AB272" s="2"/>
    </row>
    <row r="273" spans="1:28" ht="30" x14ac:dyDescent="0.25">
      <c r="B273" s="39" t="s">
        <v>547</v>
      </c>
      <c r="C273" s="16" t="s">
        <v>548</v>
      </c>
      <c r="D273" s="18">
        <v>0</v>
      </c>
      <c r="E273" s="18">
        <v>0</v>
      </c>
      <c r="F273" s="18">
        <v>210267867</v>
      </c>
      <c r="G273" s="18">
        <v>210267867</v>
      </c>
      <c r="H273" s="18">
        <v>0</v>
      </c>
      <c r="I273" s="18">
        <v>210267867</v>
      </c>
      <c r="J273" s="18">
        <v>0</v>
      </c>
      <c r="K273" s="18">
        <v>210267867</v>
      </c>
      <c r="L273" s="18">
        <v>0</v>
      </c>
      <c r="M273" s="18">
        <v>0</v>
      </c>
      <c r="N273" s="18">
        <v>190407603</v>
      </c>
      <c r="O273" s="18">
        <v>19860264</v>
      </c>
      <c r="P273" s="55">
        <v>90.5548</v>
      </c>
      <c r="Q273" s="18">
        <v>20271684</v>
      </c>
      <c r="R273" s="18">
        <v>154241908</v>
      </c>
      <c r="S273" s="18">
        <v>36165695</v>
      </c>
      <c r="T273" s="55">
        <v>73.355000000000004</v>
      </c>
      <c r="U273" s="18">
        <v>20271684</v>
      </c>
      <c r="V273" s="18">
        <v>154241908</v>
      </c>
      <c r="W273" s="40">
        <v>0</v>
      </c>
      <c r="X273" s="2"/>
      <c r="Y273" s="2"/>
      <c r="Z273" s="2"/>
      <c r="AA273" s="2"/>
      <c r="AB273" s="2"/>
    </row>
    <row r="274" spans="1:28" ht="45" x14ac:dyDescent="0.25">
      <c r="A274" s="19"/>
      <c r="B274" s="38" t="s">
        <v>521</v>
      </c>
      <c r="C274" s="15" t="s">
        <v>522</v>
      </c>
      <c r="D274" s="20">
        <f t="shared" ref="D274:O274" si="241">+D275</f>
        <v>750000000</v>
      </c>
      <c r="E274" s="20">
        <f t="shared" si="241"/>
        <v>0</v>
      </c>
      <c r="F274" s="20">
        <f t="shared" si="241"/>
        <v>0</v>
      </c>
      <c r="G274" s="20">
        <f t="shared" si="241"/>
        <v>750000000</v>
      </c>
      <c r="H274" s="20">
        <f t="shared" si="241"/>
        <v>0</v>
      </c>
      <c r="I274" s="20">
        <f t="shared" si="241"/>
        <v>750000000</v>
      </c>
      <c r="J274" s="20">
        <f t="shared" si="241"/>
        <v>7412300</v>
      </c>
      <c r="K274" s="20">
        <f t="shared" si="241"/>
        <v>750000000</v>
      </c>
      <c r="L274" s="20">
        <f t="shared" si="241"/>
        <v>0</v>
      </c>
      <c r="M274" s="20">
        <f t="shared" si="241"/>
        <v>0</v>
      </c>
      <c r="N274" s="20">
        <f t="shared" si="241"/>
        <v>735662705</v>
      </c>
      <c r="O274" s="20">
        <f t="shared" si="241"/>
        <v>14337295</v>
      </c>
      <c r="P274" s="54">
        <f t="shared" ref="P274:P276" si="242">N274/I274*100</f>
        <v>98.088360666666659</v>
      </c>
      <c r="Q274" s="20">
        <f t="shared" ref="Q274:S274" si="243">+Q275</f>
        <v>76904992</v>
      </c>
      <c r="R274" s="20">
        <f t="shared" si="243"/>
        <v>513855763</v>
      </c>
      <c r="S274" s="20">
        <f t="shared" si="243"/>
        <v>221806942</v>
      </c>
      <c r="T274" s="54">
        <f t="shared" ref="T274:T276" si="244">(R274/I274)*100</f>
        <v>68.514101733333334</v>
      </c>
      <c r="U274" s="20">
        <f t="shared" ref="U274:W274" si="245">+U275</f>
        <v>76904992</v>
      </c>
      <c r="V274" s="20">
        <f t="shared" si="245"/>
        <v>513855763</v>
      </c>
      <c r="W274" s="41">
        <f t="shared" si="245"/>
        <v>0</v>
      </c>
      <c r="X274" s="30"/>
      <c r="Y274" s="30"/>
      <c r="Z274" s="30"/>
      <c r="AA274" s="30"/>
      <c r="AB274" s="30"/>
    </row>
    <row r="275" spans="1:28" ht="30" x14ac:dyDescent="0.25">
      <c r="A275" s="19"/>
      <c r="B275" s="38" t="s">
        <v>523</v>
      </c>
      <c r="C275" s="15" t="s">
        <v>524</v>
      </c>
      <c r="D275" s="20">
        <f t="shared" ref="D275:O275" si="246">+D276</f>
        <v>750000000</v>
      </c>
      <c r="E275" s="20">
        <f t="shared" si="246"/>
        <v>0</v>
      </c>
      <c r="F275" s="20">
        <f t="shared" si="246"/>
        <v>0</v>
      </c>
      <c r="G275" s="20">
        <f t="shared" si="246"/>
        <v>750000000</v>
      </c>
      <c r="H275" s="20">
        <f t="shared" si="246"/>
        <v>0</v>
      </c>
      <c r="I275" s="20">
        <f t="shared" si="246"/>
        <v>750000000</v>
      </c>
      <c r="J275" s="20">
        <f t="shared" si="246"/>
        <v>7412300</v>
      </c>
      <c r="K275" s="20">
        <f t="shared" si="246"/>
        <v>750000000</v>
      </c>
      <c r="L275" s="20">
        <f t="shared" si="246"/>
        <v>0</v>
      </c>
      <c r="M275" s="20">
        <f t="shared" si="246"/>
        <v>0</v>
      </c>
      <c r="N275" s="20">
        <f t="shared" si="246"/>
        <v>735662705</v>
      </c>
      <c r="O275" s="20">
        <f t="shared" si="246"/>
        <v>14337295</v>
      </c>
      <c r="P275" s="54">
        <f t="shared" si="242"/>
        <v>98.088360666666659</v>
      </c>
      <c r="Q275" s="20">
        <f t="shared" ref="Q275:S275" si="247">+Q276</f>
        <v>76904992</v>
      </c>
      <c r="R275" s="20">
        <f t="shared" si="247"/>
        <v>513855763</v>
      </c>
      <c r="S275" s="20">
        <f t="shared" si="247"/>
        <v>221806942</v>
      </c>
      <c r="T275" s="54">
        <f t="shared" si="244"/>
        <v>68.514101733333334</v>
      </c>
      <c r="U275" s="20">
        <f t="shared" ref="U275:W275" si="248">+U276</f>
        <v>76904992</v>
      </c>
      <c r="V275" s="20">
        <f t="shared" si="248"/>
        <v>513855763</v>
      </c>
      <c r="W275" s="41">
        <f t="shared" si="248"/>
        <v>0</v>
      </c>
      <c r="X275" s="30"/>
      <c r="Y275" s="30"/>
      <c r="Z275" s="30"/>
      <c r="AA275" s="30"/>
      <c r="AB275" s="30"/>
    </row>
    <row r="276" spans="1:28" ht="25.5" customHeight="1" x14ac:dyDescent="0.25">
      <c r="A276" s="19"/>
      <c r="B276" s="38" t="s">
        <v>525</v>
      </c>
      <c r="C276" s="15" t="s">
        <v>526</v>
      </c>
      <c r="D276" s="20">
        <f t="shared" ref="D276:O276" si="249">+D277</f>
        <v>750000000</v>
      </c>
      <c r="E276" s="20">
        <f t="shared" si="249"/>
        <v>0</v>
      </c>
      <c r="F276" s="20">
        <f t="shared" si="249"/>
        <v>0</v>
      </c>
      <c r="G276" s="20">
        <f t="shared" si="249"/>
        <v>750000000</v>
      </c>
      <c r="H276" s="20">
        <f t="shared" si="249"/>
        <v>0</v>
      </c>
      <c r="I276" s="20">
        <f t="shared" si="249"/>
        <v>750000000</v>
      </c>
      <c r="J276" s="20">
        <f t="shared" si="249"/>
        <v>7412300</v>
      </c>
      <c r="K276" s="20">
        <f t="shared" si="249"/>
        <v>750000000</v>
      </c>
      <c r="L276" s="20">
        <f t="shared" si="249"/>
        <v>0</v>
      </c>
      <c r="M276" s="20">
        <f t="shared" si="249"/>
        <v>0</v>
      </c>
      <c r="N276" s="20">
        <f t="shared" si="249"/>
        <v>735662705</v>
      </c>
      <c r="O276" s="20">
        <f t="shared" si="249"/>
        <v>14337295</v>
      </c>
      <c r="P276" s="54">
        <f t="shared" si="242"/>
        <v>98.088360666666659</v>
      </c>
      <c r="Q276" s="20">
        <f t="shared" ref="Q276:S276" si="250">+Q277</f>
        <v>76904992</v>
      </c>
      <c r="R276" s="20">
        <f t="shared" si="250"/>
        <v>513855763</v>
      </c>
      <c r="S276" s="20">
        <f t="shared" si="250"/>
        <v>221806942</v>
      </c>
      <c r="T276" s="54">
        <f t="shared" si="244"/>
        <v>68.514101733333334</v>
      </c>
      <c r="U276" s="20">
        <f t="shared" ref="U276:W276" si="251">+U277</f>
        <v>76904992</v>
      </c>
      <c r="V276" s="20">
        <f t="shared" si="251"/>
        <v>513855763</v>
      </c>
      <c r="W276" s="41">
        <f t="shared" si="251"/>
        <v>0</v>
      </c>
      <c r="X276" s="30"/>
      <c r="Y276" s="30"/>
      <c r="Z276" s="30"/>
      <c r="AA276" s="30"/>
      <c r="AB276" s="30"/>
    </row>
    <row r="277" spans="1:28" ht="30" x14ac:dyDescent="0.25">
      <c r="B277" s="39" t="s">
        <v>518</v>
      </c>
      <c r="C277" s="16" t="s">
        <v>506</v>
      </c>
      <c r="D277" s="18">
        <v>750000000</v>
      </c>
      <c r="E277" s="18">
        <v>0</v>
      </c>
      <c r="F277" s="18">
        <v>0</v>
      </c>
      <c r="G277" s="18">
        <v>750000000</v>
      </c>
      <c r="H277" s="18">
        <v>0</v>
      </c>
      <c r="I277" s="18">
        <v>750000000</v>
      </c>
      <c r="J277" s="18">
        <v>7412300</v>
      </c>
      <c r="K277" s="18">
        <v>750000000</v>
      </c>
      <c r="L277" s="18">
        <v>0</v>
      </c>
      <c r="M277" s="18">
        <v>0</v>
      </c>
      <c r="N277" s="18">
        <v>735662705</v>
      </c>
      <c r="O277" s="18">
        <v>14337295</v>
      </c>
      <c r="P277" s="55">
        <v>98.088399999999993</v>
      </c>
      <c r="Q277" s="18">
        <v>76904992</v>
      </c>
      <c r="R277" s="18">
        <v>513855763</v>
      </c>
      <c r="S277" s="18">
        <v>221806942</v>
      </c>
      <c r="T277" s="55">
        <v>68.514099999999999</v>
      </c>
      <c r="U277" s="18">
        <v>76904992</v>
      </c>
      <c r="V277" s="18">
        <v>513855763</v>
      </c>
      <c r="W277" s="40">
        <v>0</v>
      </c>
      <c r="X277" s="2"/>
      <c r="Y277" s="2"/>
      <c r="Z277" s="2"/>
      <c r="AA277" s="2"/>
      <c r="AB277" s="2"/>
    </row>
    <row r="278" spans="1:28" ht="15.75" customHeight="1" x14ac:dyDescent="0.25">
      <c r="B278" s="39" t="s">
        <v>33</v>
      </c>
      <c r="C278" s="16" t="s">
        <v>34</v>
      </c>
      <c r="D278" s="18">
        <v>750000000</v>
      </c>
      <c r="E278" s="18">
        <v>0</v>
      </c>
      <c r="F278" s="18">
        <v>0</v>
      </c>
      <c r="G278" s="18">
        <v>750000000</v>
      </c>
      <c r="H278" s="18">
        <v>0</v>
      </c>
      <c r="I278" s="18">
        <v>750000000</v>
      </c>
      <c r="J278" s="18">
        <v>7412300</v>
      </c>
      <c r="K278" s="18">
        <v>750000000</v>
      </c>
      <c r="L278" s="18">
        <v>0</v>
      </c>
      <c r="M278" s="18">
        <v>0</v>
      </c>
      <c r="N278" s="18">
        <v>735662705</v>
      </c>
      <c r="O278" s="18">
        <v>14337295</v>
      </c>
      <c r="P278" s="55">
        <v>98.088399999999993</v>
      </c>
      <c r="Q278" s="18">
        <v>76904992</v>
      </c>
      <c r="R278" s="18">
        <v>513855763</v>
      </c>
      <c r="S278" s="18">
        <v>221806942</v>
      </c>
      <c r="T278" s="55">
        <v>68.514099999999999</v>
      </c>
      <c r="U278" s="18">
        <v>76904992</v>
      </c>
      <c r="V278" s="18">
        <v>513855763</v>
      </c>
      <c r="W278" s="40">
        <v>0</v>
      </c>
      <c r="X278" s="2"/>
      <c r="Y278" s="2"/>
      <c r="Z278" s="2"/>
      <c r="AA278" s="2"/>
      <c r="AB278" s="2"/>
    </row>
    <row r="279" spans="1:28" ht="27" customHeight="1" x14ac:dyDescent="0.25">
      <c r="A279" s="19"/>
      <c r="B279" s="38" t="s">
        <v>527</v>
      </c>
      <c r="C279" s="15" t="s">
        <v>528</v>
      </c>
      <c r="D279" s="20">
        <f t="shared" ref="D279:O279" si="252">+D280</f>
        <v>3250000000</v>
      </c>
      <c r="E279" s="20">
        <f t="shared" si="252"/>
        <v>0</v>
      </c>
      <c r="F279" s="20">
        <f t="shared" si="252"/>
        <v>0</v>
      </c>
      <c r="G279" s="20">
        <f t="shared" si="252"/>
        <v>3250000000</v>
      </c>
      <c r="H279" s="20">
        <f t="shared" si="252"/>
        <v>0</v>
      </c>
      <c r="I279" s="20">
        <f t="shared" si="252"/>
        <v>3250000000</v>
      </c>
      <c r="J279" s="20">
        <f t="shared" si="252"/>
        <v>22081272</v>
      </c>
      <c r="K279" s="20">
        <f t="shared" si="252"/>
        <v>3159353950</v>
      </c>
      <c r="L279" s="20">
        <f t="shared" si="252"/>
        <v>90646050</v>
      </c>
      <c r="M279" s="20">
        <f t="shared" si="252"/>
        <v>39910953</v>
      </c>
      <c r="N279" s="20">
        <f t="shared" si="252"/>
        <v>3098758471</v>
      </c>
      <c r="O279" s="20">
        <f t="shared" si="252"/>
        <v>60595479</v>
      </c>
      <c r="P279" s="54">
        <f t="shared" ref="P279:P281" si="253">N279/I279*100</f>
        <v>95.346414492307701</v>
      </c>
      <c r="Q279" s="20">
        <f t="shared" ref="Q279:S279" si="254">+Q280</f>
        <v>248524479</v>
      </c>
      <c r="R279" s="20">
        <f t="shared" si="254"/>
        <v>1895749252</v>
      </c>
      <c r="S279" s="20">
        <f t="shared" si="254"/>
        <v>1203009219</v>
      </c>
      <c r="T279" s="54">
        <f t="shared" ref="T279:T281" si="255">(R279/I279)*100</f>
        <v>58.330746215384607</v>
      </c>
      <c r="U279" s="20">
        <f t="shared" ref="U279:W279" si="256">+U280</f>
        <v>248524479</v>
      </c>
      <c r="V279" s="20">
        <f t="shared" si="256"/>
        <v>1895749252</v>
      </c>
      <c r="W279" s="41">
        <f t="shared" si="256"/>
        <v>0</v>
      </c>
      <c r="X279" s="30"/>
      <c r="Y279" s="30"/>
      <c r="Z279" s="30"/>
      <c r="AA279" s="30"/>
      <c r="AB279" s="30"/>
    </row>
    <row r="280" spans="1:28" ht="15.75" customHeight="1" x14ac:dyDescent="0.25">
      <c r="A280" s="19"/>
      <c r="B280" s="38" t="s">
        <v>529</v>
      </c>
      <c r="C280" s="15" t="s">
        <v>530</v>
      </c>
      <c r="D280" s="20">
        <f t="shared" ref="D280:O280" si="257">+D281</f>
        <v>3250000000</v>
      </c>
      <c r="E280" s="20">
        <f t="shared" si="257"/>
        <v>0</v>
      </c>
      <c r="F280" s="20">
        <f t="shared" si="257"/>
        <v>0</v>
      </c>
      <c r="G280" s="20">
        <f t="shared" si="257"/>
        <v>3250000000</v>
      </c>
      <c r="H280" s="20">
        <f t="shared" si="257"/>
        <v>0</v>
      </c>
      <c r="I280" s="20">
        <f t="shared" si="257"/>
        <v>3250000000</v>
      </c>
      <c r="J280" s="20">
        <f t="shared" si="257"/>
        <v>22081272</v>
      </c>
      <c r="K280" s="20">
        <f t="shared" si="257"/>
        <v>3159353950</v>
      </c>
      <c r="L280" s="20">
        <f t="shared" si="257"/>
        <v>90646050</v>
      </c>
      <c r="M280" s="20">
        <f t="shared" si="257"/>
        <v>39910953</v>
      </c>
      <c r="N280" s="20">
        <f t="shared" si="257"/>
        <v>3098758471</v>
      </c>
      <c r="O280" s="20">
        <f t="shared" si="257"/>
        <v>60595479</v>
      </c>
      <c r="P280" s="54">
        <f t="shared" si="253"/>
        <v>95.346414492307701</v>
      </c>
      <c r="Q280" s="20">
        <f t="shared" ref="Q280:S280" si="258">+Q281</f>
        <v>248524479</v>
      </c>
      <c r="R280" s="20">
        <f t="shared" si="258"/>
        <v>1895749252</v>
      </c>
      <c r="S280" s="20">
        <f t="shared" si="258"/>
        <v>1203009219</v>
      </c>
      <c r="T280" s="54">
        <f t="shared" si="255"/>
        <v>58.330746215384607</v>
      </c>
      <c r="U280" s="20">
        <f t="shared" ref="U280:W280" si="259">+U281</f>
        <v>248524479</v>
      </c>
      <c r="V280" s="20">
        <f t="shared" si="259"/>
        <v>1895749252</v>
      </c>
      <c r="W280" s="41">
        <f t="shared" si="259"/>
        <v>0</v>
      </c>
      <c r="X280" s="30"/>
      <c r="Y280" s="30"/>
      <c r="Z280" s="30"/>
      <c r="AA280" s="30"/>
      <c r="AB280" s="30"/>
    </row>
    <row r="281" spans="1:28" ht="29.25" customHeight="1" x14ac:dyDescent="0.25">
      <c r="A281" s="19" t="s">
        <v>28</v>
      </c>
      <c r="B281" s="38" t="s">
        <v>531</v>
      </c>
      <c r="C281" s="15" t="s">
        <v>532</v>
      </c>
      <c r="D281" s="20">
        <f t="shared" ref="D281:O281" si="260">+D282+D285</f>
        <v>3250000000</v>
      </c>
      <c r="E281" s="20">
        <f t="shared" si="260"/>
        <v>0</v>
      </c>
      <c r="F281" s="20">
        <f t="shared" si="260"/>
        <v>0</v>
      </c>
      <c r="G281" s="20">
        <f t="shared" si="260"/>
        <v>3250000000</v>
      </c>
      <c r="H281" s="20">
        <f t="shared" si="260"/>
        <v>0</v>
      </c>
      <c r="I281" s="20">
        <f t="shared" si="260"/>
        <v>3250000000</v>
      </c>
      <c r="J281" s="20">
        <f t="shared" si="260"/>
        <v>22081272</v>
      </c>
      <c r="K281" s="20">
        <f t="shared" si="260"/>
        <v>3159353950</v>
      </c>
      <c r="L281" s="20">
        <f t="shared" si="260"/>
        <v>90646050</v>
      </c>
      <c r="M281" s="20">
        <f t="shared" si="260"/>
        <v>39910953</v>
      </c>
      <c r="N281" s="20">
        <f t="shared" si="260"/>
        <v>3098758471</v>
      </c>
      <c r="O281" s="20">
        <f t="shared" si="260"/>
        <v>60595479</v>
      </c>
      <c r="P281" s="54">
        <f t="shared" si="253"/>
        <v>95.346414492307701</v>
      </c>
      <c r="Q281" s="20">
        <f t="shared" ref="Q281:S281" si="261">+Q282+Q285</f>
        <v>248524479</v>
      </c>
      <c r="R281" s="20">
        <f t="shared" si="261"/>
        <v>1895749252</v>
      </c>
      <c r="S281" s="20">
        <f t="shared" si="261"/>
        <v>1203009219</v>
      </c>
      <c r="T281" s="54">
        <f t="shared" si="255"/>
        <v>58.330746215384607</v>
      </c>
      <c r="U281" s="20">
        <f t="shared" ref="U281:W281" si="262">+U282+U285</f>
        <v>248524479</v>
      </c>
      <c r="V281" s="20">
        <f t="shared" si="262"/>
        <v>1895749252</v>
      </c>
      <c r="W281" s="41">
        <f t="shared" si="262"/>
        <v>0</v>
      </c>
      <c r="X281" s="30"/>
      <c r="Y281" s="30"/>
      <c r="Z281" s="30"/>
      <c r="AA281" s="30"/>
      <c r="AB281" s="30"/>
    </row>
    <row r="282" spans="1:28" ht="30" x14ac:dyDescent="0.25">
      <c r="B282" s="39" t="s">
        <v>533</v>
      </c>
      <c r="C282" s="16" t="s">
        <v>534</v>
      </c>
      <c r="D282" s="18">
        <v>2771947000</v>
      </c>
      <c r="E282" s="18">
        <v>-627200</v>
      </c>
      <c r="F282" s="18">
        <v>26283390</v>
      </c>
      <c r="G282" s="18">
        <v>2798230390</v>
      </c>
      <c r="H282" s="18">
        <v>0</v>
      </c>
      <c r="I282" s="18">
        <v>2798230390</v>
      </c>
      <c r="J282" s="18">
        <v>22081272</v>
      </c>
      <c r="K282" s="18">
        <v>2708211540</v>
      </c>
      <c r="L282" s="18">
        <v>90018850</v>
      </c>
      <c r="M282" s="18">
        <v>37992533</v>
      </c>
      <c r="N282" s="18">
        <v>2647616061</v>
      </c>
      <c r="O282" s="18">
        <v>60595479</v>
      </c>
      <c r="P282" s="57">
        <v>94.617500000000007</v>
      </c>
      <c r="Q282" s="18">
        <v>197053010</v>
      </c>
      <c r="R282" s="18">
        <v>1654108838</v>
      </c>
      <c r="S282" s="18">
        <v>993507223</v>
      </c>
      <c r="T282" s="55">
        <v>59.112699999999997</v>
      </c>
      <c r="U282" s="18">
        <v>197053010</v>
      </c>
      <c r="V282" s="18">
        <v>1654108838</v>
      </c>
      <c r="W282" s="40">
        <v>0</v>
      </c>
      <c r="X282" s="2"/>
      <c r="Y282" s="2"/>
      <c r="Z282" s="2"/>
      <c r="AA282" s="2"/>
      <c r="AB282" s="2"/>
    </row>
    <row r="283" spans="1:28" ht="15.75" customHeight="1" x14ac:dyDescent="0.25">
      <c r="B283" s="39" t="s">
        <v>33</v>
      </c>
      <c r="C283" s="16" t="s">
        <v>511</v>
      </c>
      <c r="D283" s="18">
        <v>2711387000</v>
      </c>
      <c r="E283" s="18">
        <v>-627200</v>
      </c>
      <c r="F283" s="18">
        <v>26283390</v>
      </c>
      <c r="G283" s="18">
        <v>2737670390</v>
      </c>
      <c r="H283" s="18">
        <v>0</v>
      </c>
      <c r="I283" s="18">
        <v>2737670390</v>
      </c>
      <c r="J283" s="18">
        <v>-26491685</v>
      </c>
      <c r="K283" s="18">
        <v>2659638583</v>
      </c>
      <c r="L283" s="18">
        <v>78031807</v>
      </c>
      <c r="M283" s="18">
        <v>37992533</v>
      </c>
      <c r="N283" s="18">
        <v>2647616061</v>
      </c>
      <c r="O283" s="18">
        <v>12022522</v>
      </c>
      <c r="P283" s="55">
        <v>96.710499999999996</v>
      </c>
      <c r="Q283" s="18">
        <v>197053010</v>
      </c>
      <c r="R283" s="18">
        <v>1654108838</v>
      </c>
      <c r="S283" s="18">
        <v>993507223</v>
      </c>
      <c r="T283" s="55">
        <v>60.420299999999997</v>
      </c>
      <c r="U283" s="18">
        <v>197053010</v>
      </c>
      <c r="V283" s="18">
        <v>1654108838</v>
      </c>
      <c r="W283" s="40">
        <v>0</v>
      </c>
      <c r="X283" s="2"/>
      <c r="Y283" s="2"/>
      <c r="Z283" s="2"/>
      <c r="AA283" s="2"/>
      <c r="AB283" s="2"/>
    </row>
    <row r="284" spans="1:28" ht="15.75" customHeight="1" x14ac:dyDescent="0.25">
      <c r="B284" s="39" t="s">
        <v>535</v>
      </c>
      <c r="C284" s="16" t="s">
        <v>536</v>
      </c>
      <c r="D284" s="18">
        <v>60560000</v>
      </c>
      <c r="E284" s="18">
        <v>0</v>
      </c>
      <c r="F284" s="18">
        <v>0</v>
      </c>
      <c r="G284" s="18">
        <v>60560000</v>
      </c>
      <c r="H284" s="18">
        <v>0</v>
      </c>
      <c r="I284" s="18">
        <v>60560000</v>
      </c>
      <c r="J284" s="18">
        <v>48572957</v>
      </c>
      <c r="K284" s="18">
        <v>48572957</v>
      </c>
      <c r="L284" s="18">
        <v>11987043</v>
      </c>
      <c r="M284" s="18">
        <v>0</v>
      </c>
      <c r="N284" s="18">
        <v>0</v>
      </c>
      <c r="O284" s="18">
        <v>48572957</v>
      </c>
      <c r="P284" s="55">
        <v>0</v>
      </c>
      <c r="Q284" s="18">
        <v>0</v>
      </c>
      <c r="R284" s="18">
        <v>0</v>
      </c>
      <c r="S284" s="18">
        <v>0</v>
      </c>
      <c r="T284" s="55">
        <v>0</v>
      </c>
      <c r="U284" s="18">
        <v>0</v>
      </c>
      <c r="V284" s="18">
        <v>0</v>
      </c>
      <c r="W284" s="40">
        <v>0</v>
      </c>
      <c r="X284" s="2"/>
      <c r="Y284" s="2"/>
      <c r="Z284" s="2"/>
      <c r="AA284" s="2"/>
      <c r="AB284" s="2"/>
    </row>
    <row r="285" spans="1:28" ht="30" x14ac:dyDescent="0.25">
      <c r="B285" s="39" t="s">
        <v>518</v>
      </c>
      <c r="C285" s="16" t="s">
        <v>506</v>
      </c>
      <c r="D285" s="18">
        <v>478053000</v>
      </c>
      <c r="E285" s="18">
        <v>627200</v>
      </c>
      <c r="F285" s="18">
        <v>-26283390</v>
      </c>
      <c r="G285" s="18">
        <v>451769610</v>
      </c>
      <c r="H285" s="18">
        <v>0</v>
      </c>
      <c r="I285" s="18">
        <v>451769610</v>
      </c>
      <c r="J285" s="18">
        <v>0</v>
      </c>
      <c r="K285" s="18">
        <v>451142410</v>
      </c>
      <c r="L285" s="18">
        <v>627200</v>
      </c>
      <c r="M285" s="18">
        <v>1918420</v>
      </c>
      <c r="N285" s="18">
        <v>451142410</v>
      </c>
      <c r="O285" s="18">
        <v>0</v>
      </c>
      <c r="P285" s="55">
        <v>99.861199999999997</v>
      </c>
      <c r="Q285" s="18">
        <v>51471469</v>
      </c>
      <c r="R285" s="18">
        <v>241640414</v>
      </c>
      <c r="S285" s="18">
        <v>209501996</v>
      </c>
      <c r="T285" s="55">
        <v>53.487499999999997</v>
      </c>
      <c r="U285" s="18">
        <v>51471469</v>
      </c>
      <c r="V285" s="18">
        <v>241640414</v>
      </c>
      <c r="W285" s="40">
        <v>0</v>
      </c>
      <c r="X285" s="2"/>
      <c r="Y285" s="2"/>
      <c r="Z285" s="2"/>
      <c r="AA285" s="2"/>
      <c r="AB285" s="2"/>
    </row>
    <row r="286" spans="1:28" ht="15.75" customHeight="1" x14ac:dyDescent="0.25">
      <c r="B286" s="49" t="s">
        <v>33</v>
      </c>
      <c r="C286" s="50" t="s">
        <v>511</v>
      </c>
      <c r="D286" s="51">
        <v>478053000</v>
      </c>
      <c r="E286" s="51">
        <v>627200</v>
      </c>
      <c r="F286" s="51">
        <v>-26283390</v>
      </c>
      <c r="G286" s="51">
        <v>451769610</v>
      </c>
      <c r="H286" s="51">
        <v>0</v>
      </c>
      <c r="I286" s="51">
        <v>451769610</v>
      </c>
      <c r="J286" s="51">
        <v>0</v>
      </c>
      <c r="K286" s="51">
        <v>451142410</v>
      </c>
      <c r="L286" s="51">
        <v>627200</v>
      </c>
      <c r="M286" s="51">
        <v>1918420</v>
      </c>
      <c r="N286" s="51">
        <v>451142410</v>
      </c>
      <c r="O286" s="51">
        <v>0</v>
      </c>
      <c r="P286" s="58">
        <v>99.861199999999997</v>
      </c>
      <c r="Q286" s="51">
        <v>51471469</v>
      </c>
      <c r="R286" s="51">
        <v>241640414</v>
      </c>
      <c r="S286" s="51">
        <v>209501996</v>
      </c>
      <c r="T286" s="58">
        <v>53.487499999999997</v>
      </c>
      <c r="U286" s="51">
        <v>51471469</v>
      </c>
      <c r="V286" s="51">
        <v>241640414</v>
      </c>
      <c r="W286" s="52">
        <v>0</v>
      </c>
      <c r="X286" s="2"/>
      <c r="Y286" s="2"/>
      <c r="Z286" s="2"/>
      <c r="AA286" s="2"/>
      <c r="AB286" s="2"/>
    </row>
    <row r="287" spans="1:28" ht="7.5" customHeight="1" x14ac:dyDescent="0.25">
      <c r="A287" s="6"/>
      <c r="B287" s="25"/>
      <c r="C287" s="10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Q287" s="2"/>
      <c r="R287" s="2"/>
      <c r="S287" s="2"/>
      <c r="U287" s="2"/>
      <c r="V287" s="2"/>
      <c r="W287" s="2"/>
      <c r="Y287" s="6"/>
      <c r="Z287" s="6"/>
      <c r="AA287" s="6"/>
      <c r="AB287" s="6"/>
    </row>
    <row r="288" spans="1:28" ht="15.75" customHeight="1" x14ac:dyDescent="0.25">
      <c r="A288" s="6"/>
      <c r="B288" s="25"/>
      <c r="C288" s="10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7"/>
      <c r="Q288" s="8"/>
      <c r="R288" s="8"/>
      <c r="S288" s="8"/>
      <c r="T288" s="7"/>
      <c r="U288" s="8"/>
      <c r="V288" s="8"/>
      <c r="W288" s="8"/>
      <c r="X288" s="6"/>
      <c r="Y288" s="6"/>
      <c r="Z288" s="6"/>
      <c r="AA288" s="6"/>
      <c r="AB288" s="6"/>
    </row>
    <row r="289" spans="1:28" ht="15.75" customHeight="1" x14ac:dyDescent="0.25">
      <c r="A289" s="6"/>
      <c r="B289" s="25"/>
      <c r="C289" s="73" t="s">
        <v>537</v>
      </c>
      <c r="D289" s="74"/>
      <c r="E289" s="74"/>
      <c r="F289" s="8"/>
      <c r="G289" s="8"/>
      <c r="H289" s="8"/>
      <c r="I289" s="8"/>
      <c r="J289" s="8"/>
      <c r="K289" s="8"/>
      <c r="L289" s="26"/>
      <c r="M289" s="73" t="s">
        <v>538</v>
      </c>
      <c r="N289" s="74"/>
      <c r="O289" s="74"/>
      <c r="P289" s="27"/>
      <c r="Q289" s="8"/>
      <c r="R289" s="8"/>
      <c r="S289" s="8"/>
      <c r="T289" s="7"/>
      <c r="U289" s="8"/>
      <c r="V289" s="8"/>
      <c r="W289" s="8"/>
      <c r="X289" s="6"/>
      <c r="Y289" s="6"/>
      <c r="Z289" s="6"/>
      <c r="AA289" s="6"/>
      <c r="AB289" s="6"/>
    </row>
    <row r="290" spans="1:28" ht="15.75" customHeight="1" x14ac:dyDescent="0.25">
      <c r="A290" s="6"/>
      <c r="B290" s="25"/>
      <c r="C290" s="69" t="s">
        <v>539</v>
      </c>
      <c r="D290" s="68"/>
      <c r="E290" s="68"/>
      <c r="F290" s="8"/>
      <c r="G290" s="8"/>
      <c r="H290" s="8"/>
      <c r="I290" s="8"/>
      <c r="J290" s="8"/>
      <c r="K290" s="8"/>
      <c r="L290" s="8"/>
      <c r="M290" s="69" t="s">
        <v>540</v>
      </c>
      <c r="N290" s="68"/>
      <c r="O290" s="68"/>
      <c r="P290" s="7"/>
      <c r="Q290" s="8"/>
      <c r="R290" s="8"/>
      <c r="S290" s="8"/>
      <c r="T290" s="7"/>
      <c r="U290" s="8"/>
      <c r="V290" s="8"/>
      <c r="W290" s="8"/>
      <c r="X290" s="6"/>
      <c r="Y290" s="6"/>
      <c r="Z290" s="6"/>
      <c r="AA290" s="6"/>
      <c r="AB290" s="6"/>
    </row>
    <row r="291" spans="1:28" ht="15.75" customHeight="1" x14ac:dyDescent="0.25">
      <c r="A291" s="6"/>
      <c r="B291" s="25"/>
      <c r="C291" s="69" t="s">
        <v>541</v>
      </c>
      <c r="D291" s="68"/>
      <c r="E291" s="68"/>
      <c r="F291" s="8"/>
      <c r="G291" s="8"/>
      <c r="H291" s="8"/>
      <c r="I291" s="8"/>
      <c r="J291" s="8"/>
      <c r="K291" s="8"/>
      <c r="L291" s="8"/>
      <c r="M291" s="69" t="s">
        <v>542</v>
      </c>
      <c r="N291" s="68"/>
      <c r="O291" s="68"/>
      <c r="P291" s="7"/>
      <c r="Q291" s="8"/>
      <c r="R291" s="8"/>
      <c r="S291" s="8"/>
      <c r="T291" s="7"/>
      <c r="U291" s="8"/>
      <c r="V291" s="8"/>
      <c r="W291" s="8"/>
      <c r="X291" s="6"/>
      <c r="Y291" s="6"/>
      <c r="Z291" s="6"/>
      <c r="AA291" s="6"/>
      <c r="AB291" s="6"/>
    </row>
    <row r="292" spans="1:28" ht="15.75" customHeight="1" x14ac:dyDescent="0.25">
      <c r="A292" s="6"/>
      <c r="B292" s="25"/>
      <c r="C292" s="69" t="s">
        <v>543</v>
      </c>
      <c r="D292" s="68"/>
      <c r="E292" s="68"/>
      <c r="F292" s="8"/>
      <c r="G292" s="8"/>
      <c r="H292" s="8"/>
      <c r="I292" s="8"/>
      <c r="J292" s="8"/>
      <c r="K292" s="8"/>
      <c r="L292" s="8"/>
      <c r="M292" s="69" t="s">
        <v>543</v>
      </c>
      <c r="N292" s="68"/>
      <c r="O292" s="68"/>
      <c r="P292" s="7"/>
      <c r="Q292" s="8"/>
      <c r="R292" s="8"/>
      <c r="S292" s="8"/>
      <c r="T292" s="7"/>
      <c r="U292" s="8"/>
      <c r="V292" s="8"/>
      <c r="W292" s="8"/>
      <c r="X292" s="6"/>
      <c r="Y292" s="6"/>
      <c r="Z292" s="6"/>
      <c r="AA292" s="6"/>
      <c r="AB292" s="6"/>
    </row>
    <row r="293" spans="1:28" ht="15.75" customHeight="1" x14ac:dyDescent="0.25">
      <c r="A293" s="6"/>
      <c r="B293" s="25"/>
      <c r="C293" s="11"/>
      <c r="F293" s="8"/>
      <c r="G293" s="8"/>
      <c r="H293" s="8"/>
      <c r="I293" s="8"/>
      <c r="J293" s="8"/>
      <c r="K293" s="8"/>
      <c r="L293" s="8"/>
      <c r="M293" s="11"/>
      <c r="P293" s="7"/>
      <c r="Q293" s="8"/>
      <c r="R293" s="8"/>
      <c r="S293" s="8"/>
      <c r="T293" s="7"/>
      <c r="U293" s="8"/>
      <c r="V293" s="8"/>
      <c r="W293" s="8"/>
      <c r="X293" s="6"/>
      <c r="Y293" s="6"/>
      <c r="Z293" s="6"/>
      <c r="AA293" s="6"/>
      <c r="AB293" s="6"/>
    </row>
    <row r="294" spans="1:28" ht="15.75" customHeight="1" x14ac:dyDescent="0.25">
      <c r="A294" s="6"/>
      <c r="B294" s="25"/>
      <c r="C294" s="11"/>
      <c r="F294" s="8"/>
      <c r="G294" s="8"/>
      <c r="H294" s="8"/>
      <c r="I294" s="8"/>
      <c r="J294" s="8"/>
      <c r="K294" s="8"/>
      <c r="L294" s="8"/>
      <c r="M294" s="11"/>
      <c r="P294" s="7"/>
      <c r="Q294" s="8"/>
      <c r="R294" s="8"/>
      <c r="S294" s="8"/>
      <c r="T294" s="7"/>
      <c r="U294" s="8"/>
      <c r="V294" s="8"/>
      <c r="W294" s="8"/>
      <c r="X294" s="6"/>
      <c r="Y294" s="6"/>
      <c r="Z294" s="6"/>
      <c r="AA294" s="6"/>
      <c r="AB294" s="6"/>
    </row>
    <row r="295" spans="1:28" ht="18" customHeight="1" x14ac:dyDescent="0.25">
      <c r="B295" s="6"/>
      <c r="C295" s="10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7"/>
      <c r="Q295" s="9"/>
      <c r="R295" s="9"/>
      <c r="S295" s="9"/>
      <c r="T295" s="7"/>
      <c r="U295" s="9"/>
      <c r="V295" s="9"/>
      <c r="W295" s="9"/>
      <c r="X295" s="2"/>
      <c r="Y295" s="2"/>
      <c r="Z295" s="2"/>
      <c r="AA295" s="2"/>
      <c r="AB295" s="2"/>
    </row>
    <row r="296" spans="1:28" ht="15.75" customHeight="1" x14ac:dyDescent="0.25">
      <c r="B296" s="6"/>
      <c r="C296" s="69" t="s">
        <v>558</v>
      </c>
      <c r="D296" s="69"/>
      <c r="E296" s="6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7"/>
      <c r="Q296" s="9"/>
      <c r="R296" s="9"/>
      <c r="S296" s="9"/>
      <c r="T296" s="7"/>
      <c r="U296" s="9"/>
      <c r="V296" s="9"/>
      <c r="W296" s="9"/>
      <c r="X296" s="2"/>
      <c r="Y296" s="2"/>
      <c r="Z296" s="2"/>
      <c r="AA296" s="2"/>
      <c r="AB296" s="2"/>
    </row>
    <row r="297" spans="1:28" ht="15.75" customHeight="1" x14ac:dyDescent="0.25">
      <c r="B297" s="6"/>
      <c r="C297" s="69" t="s">
        <v>557</v>
      </c>
      <c r="D297" s="69"/>
      <c r="E297" s="6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7"/>
      <c r="Q297" s="9"/>
      <c r="R297" s="9"/>
      <c r="S297" s="9"/>
      <c r="T297" s="7"/>
      <c r="U297" s="9"/>
      <c r="V297" s="9"/>
      <c r="W297" s="9"/>
      <c r="X297" s="2"/>
      <c r="Y297" s="2"/>
      <c r="Z297" s="2"/>
      <c r="AA297" s="2"/>
      <c r="AB297" s="2"/>
    </row>
    <row r="298" spans="1:28" ht="15.75" customHeight="1" x14ac:dyDescent="0.25">
      <c r="B298" s="6"/>
      <c r="C298" s="10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7"/>
      <c r="Q298" s="9"/>
      <c r="R298" s="9"/>
      <c r="S298" s="9"/>
      <c r="T298" s="7"/>
      <c r="U298" s="9"/>
      <c r="V298" s="9"/>
      <c r="W298" s="9"/>
      <c r="X298" s="2"/>
      <c r="Y298" s="2"/>
      <c r="Z298" s="2"/>
      <c r="AA298" s="2"/>
      <c r="AB298" s="2"/>
    </row>
    <row r="299" spans="1:28" ht="15.75" customHeight="1" x14ac:dyDescent="0.25">
      <c r="B299" s="6"/>
      <c r="C299" s="10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7"/>
      <c r="Q299" s="9"/>
      <c r="R299" s="9"/>
      <c r="S299" s="9"/>
      <c r="T299" s="7"/>
      <c r="U299" s="9"/>
      <c r="V299" s="9"/>
      <c r="W299" s="9"/>
      <c r="X299" s="2"/>
      <c r="Y299" s="2"/>
      <c r="Z299" s="2"/>
      <c r="AA299" s="2"/>
      <c r="AB299" s="2"/>
    </row>
    <row r="300" spans="1:28" ht="15.75" customHeight="1" x14ac:dyDescent="0.25">
      <c r="B300" s="6"/>
      <c r="C300" s="10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7"/>
      <c r="Q300" s="9"/>
      <c r="R300" s="9"/>
      <c r="S300" s="9"/>
      <c r="T300" s="7"/>
      <c r="U300" s="9"/>
      <c r="V300" s="9"/>
      <c r="W300" s="9"/>
      <c r="X300" s="2"/>
      <c r="Y300" s="2"/>
      <c r="Z300" s="2"/>
      <c r="AA300" s="2"/>
      <c r="AB300" s="2"/>
    </row>
    <row r="301" spans="1:28" ht="15.75" customHeight="1" x14ac:dyDescent="0.25">
      <c r="B301" s="6"/>
      <c r="C301" s="10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7"/>
      <c r="Q301" s="9"/>
      <c r="R301" s="9"/>
      <c r="S301" s="9"/>
      <c r="T301" s="7"/>
      <c r="U301" s="9"/>
      <c r="V301" s="9"/>
      <c r="W301" s="9"/>
      <c r="X301" s="2"/>
      <c r="Y301" s="2"/>
      <c r="Z301" s="2"/>
      <c r="AA301" s="2"/>
      <c r="AB301" s="2"/>
    </row>
    <row r="302" spans="1:28" ht="15.75" customHeight="1" x14ac:dyDescent="0.25">
      <c r="B302" s="6"/>
      <c r="C302" s="10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7"/>
      <c r="Q302" s="9"/>
      <c r="R302" s="9"/>
      <c r="S302" s="9"/>
      <c r="T302" s="7"/>
      <c r="U302" s="9"/>
      <c r="V302" s="9"/>
      <c r="W302" s="9"/>
      <c r="X302" s="2"/>
      <c r="Y302" s="2"/>
      <c r="Z302" s="2"/>
      <c r="AA302" s="2"/>
      <c r="AB302" s="2"/>
    </row>
    <row r="303" spans="1:28" ht="15.75" customHeight="1" x14ac:dyDescent="0.25">
      <c r="B303" s="6"/>
      <c r="C303" s="10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7"/>
      <c r="Q303" s="9"/>
      <c r="R303" s="9"/>
      <c r="S303" s="9"/>
      <c r="T303" s="7"/>
      <c r="U303" s="9"/>
      <c r="V303" s="9"/>
      <c r="W303" s="9"/>
      <c r="X303" s="2"/>
      <c r="Y303" s="2"/>
      <c r="Z303" s="2"/>
      <c r="AA303" s="2"/>
      <c r="AB303" s="2"/>
    </row>
    <row r="304" spans="1:28" ht="15.75" customHeight="1" x14ac:dyDescent="0.25">
      <c r="B304" s="6"/>
      <c r="C304" s="10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7"/>
      <c r="Q304" s="9"/>
      <c r="R304" s="9"/>
      <c r="S304" s="9"/>
      <c r="T304" s="7"/>
      <c r="U304" s="9"/>
      <c r="V304" s="9"/>
      <c r="W304" s="9"/>
      <c r="X304" s="2"/>
      <c r="Y304" s="2"/>
      <c r="Z304" s="2"/>
      <c r="AA304" s="2"/>
      <c r="AB304" s="2"/>
    </row>
    <row r="305" spans="2:28" ht="15.75" customHeight="1" x14ac:dyDescent="0.25">
      <c r="B305" s="6"/>
      <c r="C305" s="10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7"/>
      <c r="Q305" s="9"/>
      <c r="R305" s="9"/>
      <c r="S305" s="9"/>
      <c r="T305" s="7"/>
      <c r="U305" s="9"/>
      <c r="V305" s="9"/>
      <c r="W305" s="9"/>
      <c r="X305" s="2"/>
      <c r="Y305" s="2"/>
      <c r="Z305" s="2"/>
      <c r="AA305" s="2"/>
      <c r="AB305" s="2"/>
    </row>
    <row r="306" spans="2:28" ht="15.75" customHeight="1" x14ac:dyDescent="0.25">
      <c r="B306" s="6"/>
      <c r="C306" s="10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7"/>
      <c r="Q306" s="9"/>
      <c r="R306" s="9"/>
      <c r="S306" s="9"/>
      <c r="T306" s="7"/>
      <c r="U306" s="9"/>
      <c r="V306" s="9"/>
      <c r="W306" s="9"/>
      <c r="X306" s="2"/>
      <c r="Y306" s="2"/>
      <c r="Z306" s="2"/>
      <c r="AA306" s="2"/>
      <c r="AB306" s="2"/>
    </row>
    <row r="307" spans="2:28" ht="15.75" customHeight="1" x14ac:dyDescent="0.25">
      <c r="B307" s="6"/>
      <c r="C307" s="10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7"/>
      <c r="Q307" s="9"/>
      <c r="R307" s="9"/>
      <c r="S307" s="9"/>
      <c r="T307" s="7"/>
      <c r="U307" s="9"/>
      <c r="V307" s="9"/>
      <c r="W307" s="9"/>
      <c r="X307" s="2"/>
      <c r="Y307" s="2"/>
      <c r="Z307" s="2"/>
      <c r="AA307" s="2"/>
      <c r="AB307" s="2"/>
    </row>
    <row r="308" spans="2:28" ht="15.75" customHeight="1" x14ac:dyDescent="0.25">
      <c r="B308" s="6"/>
      <c r="C308" s="10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7"/>
      <c r="Q308" s="9"/>
      <c r="R308" s="9"/>
      <c r="S308" s="9"/>
      <c r="T308" s="7"/>
      <c r="U308" s="9"/>
      <c r="V308" s="9"/>
      <c r="W308" s="9"/>
      <c r="X308" s="2"/>
      <c r="Y308" s="2"/>
      <c r="Z308" s="2"/>
      <c r="AA308" s="2"/>
      <c r="AB308" s="2"/>
    </row>
    <row r="309" spans="2:28" ht="15.75" customHeight="1" x14ac:dyDescent="0.25">
      <c r="B309" s="6"/>
      <c r="C309" s="10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7"/>
      <c r="Q309" s="9"/>
      <c r="R309" s="9"/>
      <c r="S309" s="9"/>
      <c r="T309" s="7"/>
      <c r="U309" s="9"/>
      <c r="V309" s="9"/>
      <c r="W309" s="9"/>
      <c r="X309" s="2"/>
      <c r="Y309" s="2"/>
      <c r="Z309" s="2"/>
      <c r="AA309" s="2"/>
      <c r="AB309" s="2"/>
    </row>
    <row r="310" spans="2:28" ht="15.75" customHeight="1" x14ac:dyDescent="0.25">
      <c r="B310" s="6"/>
      <c r="C310" s="10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7"/>
      <c r="Q310" s="9"/>
      <c r="R310" s="9"/>
      <c r="S310" s="9"/>
      <c r="T310" s="7"/>
      <c r="U310" s="9"/>
      <c r="V310" s="9"/>
      <c r="W310" s="9"/>
      <c r="X310" s="2"/>
      <c r="Y310" s="2"/>
      <c r="Z310" s="2"/>
      <c r="AA310" s="2"/>
      <c r="AB310" s="2"/>
    </row>
    <row r="311" spans="2:28" ht="15.75" customHeight="1" x14ac:dyDescent="0.25">
      <c r="B311" s="6"/>
      <c r="C311" s="10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7"/>
      <c r="Q311" s="9"/>
      <c r="R311" s="9"/>
      <c r="S311" s="9"/>
      <c r="T311" s="7"/>
      <c r="U311" s="9"/>
      <c r="V311" s="9"/>
      <c r="W311" s="9"/>
      <c r="X311" s="2"/>
      <c r="Y311" s="2"/>
      <c r="Z311" s="2"/>
      <c r="AA311" s="2"/>
      <c r="AB311" s="2"/>
    </row>
    <row r="312" spans="2:28" ht="15.75" customHeight="1" x14ac:dyDescent="0.25">
      <c r="B312" s="6"/>
      <c r="C312" s="10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7"/>
      <c r="Q312" s="9"/>
      <c r="R312" s="9"/>
      <c r="S312" s="9"/>
      <c r="T312" s="7"/>
      <c r="U312" s="9"/>
      <c r="V312" s="9"/>
      <c r="W312" s="9"/>
      <c r="X312" s="2"/>
      <c r="Y312" s="2"/>
      <c r="Z312" s="2"/>
      <c r="AA312" s="2"/>
      <c r="AB312" s="2"/>
    </row>
    <row r="313" spans="2:28" ht="15.75" customHeight="1" x14ac:dyDescent="0.25">
      <c r="B313" s="6"/>
      <c r="C313" s="10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7"/>
      <c r="Q313" s="9"/>
      <c r="R313" s="9"/>
      <c r="S313" s="9"/>
      <c r="T313" s="7"/>
      <c r="U313" s="9"/>
      <c r="V313" s="9"/>
      <c r="W313" s="9"/>
      <c r="X313" s="2"/>
      <c r="Y313" s="2"/>
      <c r="Z313" s="2"/>
      <c r="AA313" s="2"/>
      <c r="AB313" s="2"/>
    </row>
    <row r="314" spans="2:28" ht="15.75" customHeight="1" x14ac:dyDescent="0.25">
      <c r="B314" s="6"/>
      <c r="C314" s="10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7"/>
      <c r="Q314" s="9"/>
      <c r="R314" s="9"/>
      <c r="S314" s="9"/>
      <c r="T314" s="7"/>
      <c r="U314" s="9"/>
      <c r="V314" s="9"/>
      <c r="W314" s="9"/>
      <c r="X314" s="2"/>
      <c r="Y314" s="2"/>
      <c r="Z314" s="2"/>
      <c r="AA314" s="2"/>
      <c r="AB314" s="2"/>
    </row>
    <row r="315" spans="2:28" ht="15.75" customHeight="1" x14ac:dyDescent="0.25">
      <c r="B315" s="6"/>
      <c r="C315" s="10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7"/>
      <c r="Q315" s="9"/>
      <c r="R315" s="9"/>
      <c r="S315" s="9"/>
      <c r="T315" s="7"/>
      <c r="U315" s="9"/>
      <c r="V315" s="9"/>
      <c r="W315" s="9"/>
      <c r="X315" s="2"/>
      <c r="Y315" s="2"/>
      <c r="Z315" s="2"/>
      <c r="AA315" s="2"/>
      <c r="AB315" s="2"/>
    </row>
    <row r="316" spans="2:28" ht="15.75" customHeight="1" x14ac:dyDescent="0.25">
      <c r="B316" s="6"/>
      <c r="C316" s="10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7"/>
      <c r="Q316" s="9"/>
      <c r="R316" s="9"/>
      <c r="S316" s="9"/>
      <c r="T316" s="7"/>
      <c r="U316" s="9"/>
      <c r="V316" s="9"/>
      <c r="W316" s="9"/>
      <c r="X316" s="2"/>
      <c r="Y316" s="2"/>
      <c r="Z316" s="2"/>
      <c r="AA316" s="2"/>
      <c r="AB316" s="2"/>
    </row>
    <row r="317" spans="2:28" ht="15.75" customHeight="1" x14ac:dyDescent="0.25">
      <c r="B317" s="6"/>
      <c r="C317" s="10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7"/>
      <c r="Q317" s="9"/>
      <c r="R317" s="9"/>
      <c r="S317" s="9"/>
      <c r="T317" s="7"/>
      <c r="U317" s="9"/>
      <c r="V317" s="9"/>
      <c r="W317" s="9"/>
      <c r="X317" s="2"/>
      <c r="Y317" s="2"/>
      <c r="Z317" s="2"/>
      <c r="AA317" s="2"/>
      <c r="AB317" s="2"/>
    </row>
    <row r="318" spans="2:28" ht="15.75" customHeight="1" x14ac:dyDescent="0.25">
      <c r="B318" s="6"/>
      <c r="C318" s="10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7"/>
      <c r="Q318" s="9"/>
      <c r="R318" s="9"/>
      <c r="S318" s="9"/>
      <c r="T318" s="7"/>
      <c r="U318" s="9"/>
      <c r="V318" s="9"/>
      <c r="W318" s="9"/>
      <c r="X318" s="2"/>
      <c r="Y318" s="2"/>
      <c r="Z318" s="2"/>
      <c r="AA318" s="2"/>
      <c r="AB318" s="2"/>
    </row>
    <row r="319" spans="2:28" ht="15.75" customHeight="1" x14ac:dyDescent="0.25">
      <c r="B319" s="6"/>
      <c r="C319" s="10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7"/>
      <c r="Q319" s="9"/>
      <c r="R319" s="9"/>
      <c r="S319" s="9"/>
      <c r="T319" s="7"/>
      <c r="U319" s="9"/>
      <c r="V319" s="9"/>
      <c r="W319" s="9"/>
      <c r="X319" s="2"/>
      <c r="Y319" s="2"/>
      <c r="Z319" s="2"/>
      <c r="AA319" s="2"/>
      <c r="AB319" s="2"/>
    </row>
    <row r="320" spans="2:28" ht="15.75" customHeight="1" x14ac:dyDescent="0.25">
      <c r="B320" s="6"/>
      <c r="C320" s="10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7"/>
      <c r="Q320" s="9"/>
      <c r="R320" s="9"/>
      <c r="S320" s="9"/>
      <c r="T320" s="7"/>
      <c r="U320" s="9"/>
      <c r="V320" s="9"/>
      <c r="W320" s="9"/>
      <c r="X320" s="2"/>
      <c r="Y320" s="2"/>
      <c r="Z320" s="2"/>
      <c r="AA320" s="2"/>
      <c r="AB320" s="2"/>
    </row>
    <row r="321" spans="2:28" ht="15.75" customHeight="1" x14ac:dyDescent="0.25">
      <c r="B321" s="6"/>
      <c r="C321" s="10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7"/>
      <c r="Q321" s="9"/>
      <c r="R321" s="9"/>
      <c r="S321" s="9"/>
      <c r="T321" s="7"/>
      <c r="U321" s="9"/>
      <c r="V321" s="9"/>
      <c r="W321" s="9"/>
      <c r="X321" s="2"/>
      <c r="Y321" s="2"/>
      <c r="Z321" s="2"/>
      <c r="AA321" s="2"/>
      <c r="AB321" s="2"/>
    </row>
    <row r="322" spans="2:28" ht="15.75" customHeight="1" x14ac:dyDescent="0.25">
      <c r="B322" s="6"/>
      <c r="C322" s="10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7"/>
      <c r="Q322" s="9"/>
      <c r="R322" s="9"/>
      <c r="S322" s="9"/>
      <c r="T322" s="7"/>
      <c r="U322" s="9"/>
      <c r="V322" s="9"/>
      <c r="W322" s="9"/>
      <c r="X322" s="2"/>
      <c r="Y322" s="2"/>
      <c r="Z322" s="2"/>
      <c r="AA322" s="2"/>
      <c r="AB322" s="2"/>
    </row>
  </sheetData>
  <mergeCells count="18">
    <mergeCell ref="C296:E296"/>
    <mergeCell ref="C297:E297"/>
    <mergeCell ref="B1:W1"/>
    <mergeCell ref="B2:W2"/>
    <mergeCell ref="B3:W3"/>
    <mergeCell ref="B5:W5"/>
    <mergeCell ref="B6:W6"/>
    <mergeCell ref="B7:W7"/>
    <mergeCell ref="B8:W8"/>
    <mergeCell ref="M291:O291"/>
    <mergeCell ref="M292:O292"/>
    <mergeCell ref="B9:W9"/>
    <mergeCell ref="C289:E289"/>
    <mergeCell ref="M289:O289"/>
    <mergeCell ref="C290:E290"/>
    <mergeCell ref="M290:O290"/>
    <mergeCell ref="C291:E291"/>
    <mergeCell ref="C292:E292"/>
  </mergeCells>
  <printOptions horizontalCentered="1"/>
  <pageMargins left="0.23622047244094491" right="0.23622047244094491" top="0.74803149606299213" bottom="0.74803149606299213" header="0" footer="0"/>
  <pageSetup paperSize="3" scale="60" orientation="landscape" r:id="rId1"/>
  <headerFooter>
    <oddFooter>&amp;C&amp;P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CBELTRAN</dc:creator>
  <cp:lastModifiedBy>CBELTRAN</cp:lastModifiedBy>
  <cp:lastPrinted>2022-10-06T13:35:28Z</cp:lastPrinted>
  <dcterms:created xsi:type="dcterms:W3CDTF">2022-02-01T13:26:23Z</dcterms:created>
  <dcterms:modified xsi:type="dcterms:W3CDTF">2022-10-06T13:37:30Z</dcterms:modified>
</cp:coreProperties>
</file>