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cely\Desktop\Yina Paola Cely\Empalme\04- BALANCE ESTRATÉGICO\"/>
    </mc:Choice>
  </mc:AlternateContent>
  <bookViews>
    <workbookView xWindow="0" yWindow="0" windowWidth="24000" windowHeight="9435"/>
  </bookViews>
  <sheets>
    <sheet name="Ind Balance Estratégico" sheetId="1" r:id="rId1"/>
    <sheet name="Hoj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F68" i="1"/>
  <c r="E68" i="1"/>
  <c r="D68" i="1"/>
  <c r="H67" i="1"/>
  <c r="H66" i="1"/>
  <c r="H65" i="1"/>
  <c r="H64" i="1"/>
  <c r="G49" i="1"/>
  <c r="F49" i="1"/>
  <c r="E49" i="1"/>
  <c r="D49" i="1"/>
  <c r="H48" i="1"/>
  <c r="H47" i="1"/>
  <c r="H46" i="1"/>
  <c r="H45" i="1"/>
  <c r="H44" i="1"/>
  <c r="G30" i="1"/>
  <c r="F30" i="1"/>
  <c r="E30" i="1"/>
  <c r="D30" i="1"/>
  <c r="H29" i="1"/>
  <c r="H28" i="1"/>
  <c r="H27" i="1"/>
  <c r="H26" i="1"/>
  <c r="D19" i="2"/>
  <c r="C19" i="2"/>
  <c r="B19" i="2"/>
  <c r="A19" i="2"/>
  <c r="H12" i="2"/>
  <c r="G12" i="2"/>
  <c r="E12" i="2"/>
  <c r="D12" i="2"/>
  <c r="C12" i="2"/>
  <c r="B12" i="2"/>
  <c r="I11" i="2"/>
  <c r="I12" i="2" s="1"/>
  <c r="F11" i="2"/>
  <c r="F12" i="2" s="1"/>
  <c r="J10" i="2"/>
  <c r="J7" i="2"/>
  <c r="I7" i="2"/>
  <c r="H7" i="2"/>
  <c r="G7" i="2"/>
  <c r="N6" i="2" s="1"/>
  <c r="N7" i="2" s="1"/>
  <c r="F7" i="2"/>
  <c r="E7" i="2"/>
  <c r="D7" i="2"/>
  <c r="C7" i="2"/>
  <c r="B7" i="2"/>
  <c r="K6" i="2"/>
  <c r="K5" i="2"/>
  <c r="G10" i="1"/>
  <c r="F10" i="1"/>
  <c r="E10" i="1"/>
  <c r="D10" i="1"/>
  <c r="H68" i="1" l="1"/>
  <c r="K7" i="2"/>
  <c r="J11" i="2"/>
  <c r="H30" i="1"/>
  <c r="H49" i="1"/>
  <c r="J12" i="2"/>
  <c r="M6" i="2"/>
  <c r="N8" i="2" s="1"/>
</calcChain>
</file>

<file path=xl/sharedStrings.xml><?xml version="1.0" encoding="utf-8"?>
<sst xmlns="http://schemas.openxmlformats.org/spreadsheetml/2006/main" count="48" uniqueCount="26">
  <si>
    <t>Gráfica 1. Nidos en cifras </t>
  </si>
  <si>
    <t xml:space="preserve">Año </t>
  </si>
  <si>
    <t xml:space="preserve">Atenciones </t>
  </si>
  <si>
    <t xml:space="preserve">Total </t>
  </si>
  <si>
    <t>TOTAL ATENCIONES 2012 - 2018</t>
  </si>
  <si>
    <t>ENTIDAD</t>
  </si>
  <si>
    <r>
      <t xml:space="preserve">2016 
</t>
    </r>
    <r>
      <rPr>
        <b/>
        <sz val="8"/>
        <color theme="0"/>
        <rFont val="Calibri"/>
        <family val="2"/>
        <scheme val="minor"/>
      </rPr>
      <t>(enero -mayo)</t>
    </r>
  </si>
  <si>
    <r>
      <t xml:space="preserve">2016
</t>
    </r>
    <r>
      <rPr>
        <b/>
        <sz val="8"/>
        <color theme="0"/>
        <rFont val="Calibri"/>
        <family val="2"/>
        <scheme val="minor"/>
      </rPr>
      <t>(junio - dic)</t>
    </r>
  </si>
  <si>
    <t>TOTALES</t>
  </si>
  <si>
    <t>SCRD</t>
  </si>
  <si>
    <t>bh</t>
  </si>
  <si>
    <t>bmpt</t>
  </si>
  <si>
    <t>IDARTES</t>
  </si>
  <si>
    <t>TOTAL</t>
  </si>
  <si>
    <t>Gráfica 2. Jornada en cifras </t>
  </si>
  <si>
    <t>IDPC</t>
  </si>
  <si>
    <t>OFB</t>
  </si>
  <si>
    <t>IDRD</t>
  </si>
  <si>
    <t xml:space="preserve">Entidades </t>
  </si>
  <si>
    <r>
      <t>Gráfica 3 Número de estímulos entregados</t>
    </r>
    <r>
      <rPr>
        <b/>
        <sz val="11"/>
        <color rgb="FF000000"/>
        <rFont val="Calibri"/>
        <family val="2"/>
        <scheme val="minor"/>
      </rPr>
      <t xml:space="preserve">  </t>
    </r>
  </si>
  <si>
    <t>FUGA</t>
  </si>
  <si>
    <t xml:space="preserve">Totales </t>
  </si>
  <si>
    <t>Gráfica 4. Número de apoyos concertados</t>
  </si>
  <si>
    <t>Totales</t>
  </si>
  <si>
    <t>Fuente: SCRD- Dirección de Planeación septiembre 2019</t>
  </si>
  <si>
    <t>SECRETARÍA DE CULTURA, RECREACIÓN Y DEPORTE 
BALANCE ESTRATÉGICO 
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</si>
</sst>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vertical="center" wrapText="1"/>
    </xf>
    <xf numFmtId="9" fontId="1" fillId="0" borderId="0" xfId="1"/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2" fontId="11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5.0925925925925923E-2"/>
          <c:w val="0.93888888888888888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numFmt formatCode="#,##0" sourceLinked="0"/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[1]PI!$A$17:$D$17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'Ind Balance Estratégico'!$D$9:$G$9</c:f>
              <c:numCache>
                <c:formatCode>_(* #,##0_);_(* \(#,##0\);_(* "-"??_);_(@_)</c:formatCode>
                <c:ptCount val="4"/>
                <c:pt idx="0">
                  <c:v>47009</c:v>
                </c:pt>
                <c:pt idx="1">
                  <c:v>80901</c:v>
                </c:pt>
                <c:pt idx="2">
                  <c:v>83903</c:v>
                </c:pt>
                <c:pt idx="3">
                  <c:v>81757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89-4996-AAFA-416A1CE97E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66416112"/>
        <c:axId val="266416504"/>
        <c:axId val="0"/>
      </c:bar3DChart>
      <c:catAx>
        <c:axId val="2664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416504"/>
        <c:crosses val="autoZero"/>
        <c:auto val="1"/>
        <c:lblAlgn val="ctr"/>
        <c:lblOffset val="100"/>
        <c:noMultiLvlLbl val="0"/>
      </c:catAx>
      <c:valAx>
        <c:axId val="26641650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6641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 Balance Estratégico'!$C$26</c:f>
              <c:strCache>
                <c:ptCount val="1"/>
                <c:pt idx="0">
                  <c:v>IDPC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'[1]jornada única'!$P$34:$S$34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'Ind Balance Estratégico'!$D$26:$G$26</c:f>
              <c:numCache>
                <c:formatCode>_(* #,##0_);_(* \(#,##0\);_(* "-"??_);_(@_)</c:formatCode>
                <c:ptCount val="4"/>
                <c:pt idx="0">
                  <c:v>645</c:v>
                </c:pt>
                <c:pt idx="1">
                  <c:v>1221</c:v>
                </c:pt>
                <c:pt idx="2">
                  <c:v>2718</c:v>
                </c:pt>
                <c:pt idx="3">
                  <c:v>2459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5B-4BD4-8E6C-0D59CEE278DB}"/>
            </c:ext>
          </c:extLst>
        </c:ser>
        <c:ser>
          <c:idx val="1"/>
          <c:order val="1"/>
          <c:tx>
            <c:strRef>
              <c:f>'Ind Balance Estratégico'!$C$27</c:f>
              <c:strCache>
                <c:ptCount val="1"/>
                <c:pt idx="0">
                  <c:v>OFB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'[1]jornada única'!$P$34:$S$34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'Ind Balance Estratégico'!$D$27:$G$27</c:f>
              <c:numCache>
                <c:formatCode>_(* #,##0_);_(* \(#,##0\);_(* "-"??_);_(@_)</c:formatCode>
                <c:ptCount val="4"/>
                <c:pt idx="0">
                  <c:v>19282</c:v>
                </c:pt>
                <c:pt idx="1">
                  <c:v>20213</c:v>
                </c:pt>
                <c:pt idx="2">
                  <c:v>22067</c:v>
                </c:pt>
                <c:pt idx="3">
                  <c:v>22352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5B-4BD4-8E6C-0D59CEE278DB}"/>
            </c:ext>
          </c:extLst>
        </c:ser>
        <c:ser>
          <c:idx val="2"/>
          <c:order val="2"/>
          <c:tx>
            <c:strRef>
              <c:f>'Ind Balance Estratégico'!$C$28</c:f>
              <c:strCache>
                <c:ptCount val="1"/>
                <c:pt idx="0">
                  <c:v>IDARTES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'[1]jornada única'!$P$34:$S$34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'Ind Balance Estratégico'!$D$28:$G$28</c:f>
              <c:numCache>
                <c:formatCode>_(* #,##0_);_(* \(#,##0\);_(* "-"??_);_(@_)</c:formatCode>
                <c:ptCount val="4"/>
                <c:pt idx="0">
                  <c:v>49831</c:v>
                </c:pt>
                <c:pt idx="1">
                  <c:v>66074</c:v>
                </c:pt>
                <c:pt idx="2">
                  <c:v>53459</c:v>
                </c:pt>
                <c:pt idx="3">
                  <c:v>49765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5B-4BD4-8E6C-0D59CEE278DB}"/>
            </c:ext>
          </c:extLst>
        </c:ser>
        <c:ser>
          <c:idx val="3"/>
          <c:order val="3"/>
          <c:tx>
            <c:strRef>
              <c:f>'Ind Balance Estratégico'!$C$29</c:f>
              <c:strCache>
                <c:ptCount val="1"/>
                <c:pt idx="0">
                  <c:v>IDRD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'[1]jornada única'!$P$34:$S$34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'Ind Balance Estratégico'!$D$29:$G$29</c:f>
              <c:numCache>
                <c:formatCode>_(* #,##0_);_(* \(#,##0\);_(* "-"??_);_(@_)</c:formatCode>
                <c:ptCount val="4"/>
                <c:pt idx="0">
                  <c:v>79874</c:v>
                </c:pt>
                <c:pt idx="1">
                  <c:v>69109</c:v>
                </c:pt>
                <c:pt idx="2">
                  <c:v>71369</c:v>
                </c:pt>
                <c:pt idx="3">
                  <c:v>69409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5B-4BD4-8E6C-0D59CEE2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6417288"/>
        <c:axId val="266417680"/>
      </c:barChart>
      <c:catAx>
        <c:axId val="266417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417680"/>
        <c:crosses val="autoZero"/>
        <c:auto val="1"/>
        <c:lblAlgn val="ctr"/>
        <c:lblOffset val="100"/>
        <c:noMultiLvlLbl val="0"/>
      </c:catAx>
      <c:valAx>
        <c:axId val="26641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41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33585173975221"/>
          <c:y val="0.91081825298153518"/>
          <c:w val="0.53089279297280245"/>
          <c:h val="6.5789934152967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415135608049"/>
          <c:y val="5.0925925925925923E-2"/>
          <c:w val="0.81042804024496939"/>
          <c:h val="0.920956547098279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 Balance Estratégico'!$D$43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concertados'!$A$4:$A$8</c:f>
              <c:strCache>
                <c:ptCount val="5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FUGA</c:v>
                </c:pt>
                <c:pt idx="4">
                  <c:v>IDARTES</c:v>
                </c:pt>
              </c:strCache>
            </c:strRef>
          </c:cat>
          <c:val>
            <c:numRef>
              <c:f>'Ind Balance Estratégico'!$D$44:$D$48</c:f>
              <c:numCache>
                <c:formatCode>#,##0</c:formatCode>
                <c:ptCount val="5"/>
                <c:pt idx="1">
                  <c:v>19</c:v>
                </c:pt>
                <c:pt idx="2">
                  <c:v>57</c:v>
                </c:pt>
                <c:pt idx="3">
                  <c:v>96</c:v>
                </c:pt>
                <c:pt idx="4">
                  <c:v>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CE-4BBB-9A41-A2DAAE0B8198}"/>
            </c:ext>
          </c:extLst>
        </c:ser>
        <c:ser>
          <c:idx val="1"/>
          <c:order val="1"/>
          <c:tx>
            <c:strRef>
              <c:f>'Ind Balance Estratégico'!$E$43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concertados'!$A$4:$A$8</c:f>
              <c:strCache>
                <c:ptCount val="5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FUGA</c:v>
                </c:pt>
                <c:pt idx="4">
                  <c:v>IDARTES</c:v>
                </c:pt>
              </c:strCache>
            </c:strRef>
          </c:cat>
          <c:val>
            <c:numRef>
              <c:f>'Ind Balance Estratégico'!$E$44:$E$48</c:f>
              <c:numCache>
                <c:formatCode>#,##0</c:formatCode>
                <c:ptCount val="5"/>
                <c:pt idx="1">
                  <c:v>89</c:v>
                </c:pt>
                <c:pt idx="2">
                  <c:v>60</c:v>
                </c:pt>
                <c:pt idx="3">
                  <c:v>164</c:v>
                </c:pt>
                <c:pt idx="4">
                  <c:v>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CE-4BBB-9A41-A2DAAE0B8198}"/>
            </c:ext>
          </c:extLst>
        </c:ser>
        <c:ser>
          <c:idx val="2"/>
          <c:order val="2"/>
          <c:tx>
            <c:strRef>
              <c:f>'Ind Balance Estratégico'!$F$43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concertados'!$A$4:$A$8</c:f>
              <c:strCache>
                <c:ptCount val="5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FUGA</c:v>
                </c:pt>
                <c:pt idx="4">
                  <c:v>IDARTES</c:v>
                </c:pt>
              </c:strCache>
            </c:strRef>
          </c:cat>
          <c:val>
            <c:numRef>
              <c:f>'Ind Balance Estratégico'!$F$44:$F$48</c:f>
              <c:numCache>
                <c:formatCode>#,##0</c:formatCode>
                <c:ptCount val="5"/>
                <c:pt idx="0">
                  <c:v>53</c:v>
                </c:pt>
                <c:pt idx="1">
                  <c:v>98</c:v>
                </c:pt>
                <c:pt idx="2">
                  <c:v>118</c:v>
                </c:pt>
                <c:pt idx="3">
                  <c:v>204</c:v>
                </c:pt>
                <c:pt idx="4">
                  <c:v>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8CE-4BBB-9A41-A2DAAE0B8198}"/>
            </c:ext>
          </c:extLst>
        </c:ser>
        <c:ser>
          <c:idx val="3"/>
          <c:order val="3"/>
          <c:tx>
            <c:strRef>
              <c:f>'Ind Balance Estratégico'!$G$43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concertados'!$A$4:$A$8</c:f>
              <c:strCache>
                <c:ptCount val="5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FUGA</c:v>
                </c:pt>
                <c:pt idx="4">
                  <c:v>IDARTES</c:v>
                </c:pt>
              </c:strCache>
            </c:strRef>
          </c:cat>
          <c:val>
            <c:numRef>
              <c:f>'Ind Balance Estratégico'!$G$44:$G$48</c:f>
              <c:numCache>
                <c:formatCode>#,##0</c:formatCode>
                <c:ptCount val="5"/>
                <c:pt idx="0">
                  <c:v>42</c:v>
                </c:pt>
                <c:pt idx="1">
                  <c:v>76</c:v>
                </c:pt>
                <c:pt idx="2">
                  <c:v>58</c:v>
                </c:pt>
                <c:pt idx="3">
                  <c:v>76</c:v>
                </c:pt>
                <c:pt idx="4">
                  <c:v>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8CE-4BBB-9A41-A2DAAE0B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8868120"/>
        <c:axId val="388868512"/>
      </c:barChart>
      <c:catAx>
        <c:axId val="388868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868512"/>
        <c:crosses val="autoZero"/>
        <c:auto val="1"/>
        <c:lblAlgn val="ctr"/>
        <c:lblOffset val="100"/>
        <c:noMultiLvlLbl val="0"/>
      </c:catAx>
      <c:valAx>
        <c:axId val="388868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8886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415135608049"/>
          <c:y val="5.0925925925925923E-2"/>
          <c:w val="0.81042804024496939"/>
          <c:h val="0.920956547098279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 Balance Estratégico'!$D$63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concertados'!$I$4:$I$7</c:f>
              <c:strCache>
                <c:ptCount val="4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IDARTES</c:v>
                </c:pt>
              </c:strCache>
            </c:strRef>
          </c:cat>
          <c:val>
            <c:numRef>
              <c:f>'Ind Balance Estratégico'!$D$64:$D$67</c:f>
              <c:numCache>
                <c:formatCode>#,##0.0</c:formatCode>
                <c:ptCount val="4"/>
                <c:pt idx="1">
                  <c:v>0</c:v>
                </c:pt>
                <c:pt idx="2">
                  <c:v>34</c:v>
                </c:pt>
                <c:pt idx="3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9D-4E9B-8579-DB9AD7008942}"/>
            </c:ext>
          </c:extLst>
        </c:ser>
        <c:ser>
          <c:idx val="1"/>
          <c:order val="1"/>
          <c:tx>
            <c:strRef>
              <c:f>'Ind Balance Estratégico'!$E$63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concertados'!$I$4:$I$7</c:f>
              <c:strCache>
                <c:ptCount val="4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IDARTES</c:v>
                </c:pt>
              </c:strCache>
            </c:strRef>
          </c:cat>
          <c:val>
            <c:numRef>
              <c:f>'Ind Balance Estratégico'!$E$64:$E$67</c:f>
              <c:numCache>
                <c:formatCode>#,##0.0</c:formatCode>
                <c:ptCount val="4"/>
                <c:pt idx="1">
                  <c:v>4</c:v>
                </c:pt>
                <c:pt idx="2">
                  <c:v>25</c:v>
                </c:pt>
                <c:pt idx="3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9D-4E9B-8579-DB9AD7008942}"/>
            </c:ext>
          </c:extLst>
        </c:ser>
        <c:ser>
          <c:idx val="2"/>
          <c:order val="2"/>
          <c:tx>
            <c:strRef>
              <c:f>'Ind Balance Estratégico'!$F$63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concertados'!$I$4:$I$7</c:f>
              <c:strCache>
                <c:ptCount val="4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IDARTES</c:v>
                </c:pt>
              </c:strCache>
            </c:strRef>
          </c:cat>
          <c:val>
            <c:numRef>
              <c:f>'Ind Balance Estratégico'!$F$64:$F$67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 formatCode="0.00">
                  <c:v>21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9D-4E9B-8579-DB9AD7008942}"/>
            </c:ext>
          </c:extLst>
        </c:ser>
        <c:ser>
          <c:idx val="3"/>
          <c:order val="3"/>
          <c:tx>
            <c:strRef>
              <c:f>'Ind Balance Estratégico'!$G$63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'[1]estimulos y apoyos concertados'!$I$4:$I$7</c:f>
              <c:strCache>
                <c:ptCount val="4"/>
                <c:pt idx="0">
                  <c:v>IDPC</c:v>
                </c:pt>
                <c:pt idx="1">
                  <c:v>OFB</c:v>
                </c:pt>
                <c:pt idx="2">
                  <c:v>SCRD</c:v>
                </c:pt>
                <c:pt idx="3">
                  <c:v>IDARTES</c:v>
                </c:pt>
              </c:strCache>
            </c:strRef>
          </c:cat>
          <c:val>
            <c:numRef>
              <c:f>'Ind Balance Estratégico'!$G$64:$G$67</c:f>
              <c:numCache>
                <c:formatCode>#,##0.0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22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59D-4E9B-8579-DB9AD7008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88869296"/>
        <c:axId val="266159840"/>
      </c:barChart>
      <c:catAx>
        <c:axId val="388869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159840"/>
        <c:crosses val="autoZero"/>
        <c:auto val="1"/>
        <c:lblAlgn val="ctr"/>
        <c:lblOffset val="100"/>
        <c:noMultiLvlLbl val="0"/>
      </c:catAx>
      <c:valAx>
        <c:axId val="2661598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38886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6.17283950617285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69-49AF-822F-1FEDDAAB10C6}"/>
                </c:ex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[1]PI!$A$17:$D$17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Hoja2!$A$18:$D$18</c:f>
              <c:numCache>
                <c:formatCode>_(* #,##0_);_(* \(#,##0\);_(* "-"??_);_(@_)</c:formatCode>
                <c:ptCount val="4"/>
                <c:pt idx="0">
                  <c:v>47009</c:v>
                </c:pt>
                <c:pt idx="1">
                  <c:v>80901</c:v>
                </c:pt>
                <c:pt idx="2">
                  <c:v>83903</c:v>
                </c:pt>
                <c:pt idx="3">
                  <c:v>81757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69-49AF-822F-1FEDDAAB10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66161016"/>
        <c:axId val="266161408"/>
        <c:axId val="0"/>
      </c:bar3DChart>
      <c:catAx>
        <c:axId val="26616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6161408"/>
        <c:crosses val="autoZero"/>
        <c:auto val="1"/>
        <c:lblAlgn val="ctr"/>
        <c:lblOffset val="100"/>
        <c:noMultiLvlLbl val="0"/>
      </c:catAx>
      <c:valAx>
        <c:axId val="26616140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6616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5</xdr:row>
      <xdr:rowOff>19050</xdr:rowOff>
    </xdr:from>
    <xdr:to>
      <xdr:col>13</xdr:col>
      <xdr:colOff>733425</xdr:colOff>
      <xdr:row>19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F9F4305-2E92-430B-9E4D-F2B2B148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214312</xdr:colOff>
      <xdr:row>22</xdr:row>
      <xdr:rowOff>0</xdr:rowOff>
    </xdr:from>
    <xdr:to>
      <xdr:col>16</xdr:col>
      <xdr:colOff>190500</xdr:colOff>
      <xdr:row>39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A3BE701-D57E-4C0C-BB72-F3DD19BFC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</xdr:colOff>
      <xdr:row>42</xdr:row>
      <xdr:rowOff>19050</xdr:rowOff>
    </xdr:from>
    <xdr:to>
      <xdr:col>15</xdr:col>
      <xdr:colOff>100012</xdr:colOff>
      <xdr:row>57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6DBC89B7-512B-458C-AA2C-57008D5C8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61</xdr:row>
      <xdr:rowOff>0</xdr:rowOff>
    </xdr:from>
    <xdr:to>
      <xdr:col>15</xdr:col>
      <xdr:colOff>95250</xdr:colOff>
      <xdr:row>76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DF8C7317-94F0-4BEE-9B28-EC834E3CB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738187</xdr:colOff>
      <xdr:row>16</xdr:row>
      <xdr:rowOff>0</xdr:rowOff>
    </xdr:from>
    <xdr:to>
      <xdr:col>13</xdr:col>
      <xdr:colOff>280987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9F1CBEB-4FC6-4FE9-B20B-0B14A99E1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lovel/Downloads/JORNADA%20UNICA%20y%20AIPI%202013_2019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16 - atenciones y organizaci"/>
      <sheetName val="jornada única"/>
      <sheetName val="estimulos y apoyos concertados"/>
      <sheetName val="PI"/>
      <sheetName val="primera infancia"/>
      <sheetName val="2016- empleos y colegios"/>
      <sheetName val="2016"/>
      <sheetName val="Acumulado 2012 a Agosto 2015"/>
    </sheetNames>
    <sheetDataSet>
      <sheetData sheetId="0"/>
      <sheetData sheetId="1">
        <row r="34">
          <cell r="P34">
            <v>2016</v>
          </cell>
          <cell r="Q34">
            <v>2017</v>
          </cell>
          <cell r="R34">
            <v>2018</v>
          </cell>
          <cell r="S34">
            <v>2019</v>
          </cell>
        </row>
      </sheetData>
      <sheetData sheetId="2">
        <row r="3">
          <cell r="B3">
            <v>2016</v>
          </cell>
        </row>
        <row r="4">
          <cell r="A4" t="str">
            <v>IDPC</v>
          </cell>
          <cell r="I4" t="str">
            <v>IDPC</v>
          </cell>
        </row>
        <row r="5">
          <cell r="A5" t="str">
            <v>OFB</v>
          </cell>
          <cell r="I5" t="str">
            <v>OFB</v>
          </cell>
        </row>
        <row r="6">
          <cell r="A6" t="str">
            <v>SCRD</v>
          </cell>
          <cell r="I6" t="str">
            <v>SCRD</v>
          </cell>
        </row>
        <row r="7">
          <cell r="A7" t="str">
            <v>FUGA</v>
          </cell>
          <cell r="I7" t="str">
            <v>IDARTES</v>
          </cell>
        </row>
        <row r="8">
          <cell r="A8" t="str">
            <v>IDARTES</v>
          </cell>
        </row>
      </sheetData>
      <sheetData sheetId="3">
        <row r="17">
          <cell r="A17">
            <v>2016</v>
          </cell>
          <cell r="B17">
            <v>2017</v>
          </cell>
          <cell r="C17">
            <v>2018</v>
          </cell>
          <cell r="D17">
            <v>2019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69"/>
  <sheetViews>
    <sheetView showGridLines="0" tabSelected="1" workbookViewId="0">
      <selection activeCell="E4" sqref="E4"/>
    </sheetView>
  </sheetViews>
  <sheetFormatPr baseColWidth="10" defaultRowHeight="15" x14ac:dyDescent="0.25"/>
  <cols>
    <col min="3" max="3" width="18.5703125" customWidth="1"/>
  </cols>
  <sheetData>
    <row r="2" spans="3:12" ht="65.25" customHeight="1" x14ac:dyDescent="0.25">
      <c r="C2" s="29" t="s">
        <v>25</v>
      </c>
      <c r="D2" s="29"/>
      <c r="E2" s="29"/>
      <c r="F2" s="29"/>
      <c r="G2" s="29"/>
      <c r="H2" s="29"/>
      <c r="I2" s="29"/>
      <c r="J2" s="29"/>
      <c r="K2" s="29"/>
      <c r="L2" s="29"/>
    </row>
    <row r="5" spans="3:12" x14ac:dyDescent="0.25">
      <c r="C5" s="30" t="s">
        <v>0</v>
      </c>
      <c r="D5" s="30"/>
      <c r="E5" s="30"/>
      <c r="F5" s="30"/>
      <c r="G5" s="30"/>
      <c r="H5" s="30"/>
      <c r="I5" s="30"/>
      <c r="J5" s="30"/>
      <c r="K5" s="30"/>
      <c r="L5" s="30"/>
    </row>
    <row r="8" spans="3:12" x14ac:dyDescent="0.25">
      <c r="C8" s="7" t="s">
        <v>1</v>
      </c>
      <c r="D8" s="6">
        <v>2016</v>
      </c>
      <c r="E8" s="6">
        <v>2017</v>
      </c>
      <c r="F8" s="6">
        <v>2018</v>
      </c>
      <c r="G8" s="6">
        <v>2019</v>
      </c>
    </row>
    <row r="9" spans="3:12" x14ac:dyDescent="0.25">
      <c r="C9" s="7" t="s">
        <v>2</v>
      </c>
      <c r="D9" s="4">
        <v>47009</v>
      </c>
      <c r="E9" s="4">
        <v>80901</v>
      </c>
      <c r="F9" s="4">
        <v>83903</v>
      </c>
      <c r="G9" s="18">
        <v>81757</v>
      </c>
    </row>
    <row r="10" spans="3:12" x14ac:dyDescent="0.25">
      <c r="C10" s="7" t="s">
        <v>3</v>
      </c>
      <c r="D10" s="5">
        <f>+SUM(D9:D9)</f>
        <v>47009</v>
      </c>
      <c r="E10" s="5">
        <f>+SUM(E9:E9)</f>
        <v>80901</v>
      </c>
      <c r="F10" s="5">
        <f>+SUM(F9:F9)</f>
        <v>83903</v>
      </c>
      <c r="G10" s="5">
        <f>+SUM(G9:G9)</f>
        <v>81757</v>
      </c>
    </row>
    <row r="11" spans="3:12" x14ac:dyDescent="0.25">
      <c r="C11" s="31" t="s">
        <v>24</v>
      </c>
      <c r="D11" s="32"/>
      <c r="E11" s="32"/>
      <c r="F11" s="32"/>
      <c r="G11" s="32"/>
    </row>
    <row r="13" spans="3:12" x14ac:dyDescent="0.25">
      <c r="G13" s="10"/>
    </row>
    <row r="22" spans="3:12" x14ac:dyDescent="0.25">
      <c r="C22" s="30" t="s">
        <v>14</v>
      </c>
      <c r="D22" s="30"/>
      <c r="E22" s="30"/>
      <c r="F22" s="30"/>
      <c r="G22" s="30"/>
      <c r="H22" s="30"/>
      <c r="I22" s="30"/>
      <c r="J22" s="30"/>
      <c r="K22" s="30"/>
      <c r="L22" s="30"/>
    </row>
    <row r="25" spans="3:12" x14ac:dyDescent="0.25">
      <c r="C25" s="16" t="s">
        <v>18</v>
      </c>
      <c r="D25" s="6">
        <v>2016</v>
      </c>
      <c r="E25" s="6">
        <v>2017</v>
      </c>
      <c r="F25" s="6">
        <v>2018</v>
      </c>
      <c r="G25" s="6">
        <v>2019</v>
      </c>
      <c r="H25" s="6" t="s">
        <v>8</v>
      </c>
      <c r="J25" s="13"/>
    </row>
    <row r="26" spans="3:12" x14ac:dyDescent="0.25">
      <c r="C26" s="15" t="s">
        <v>15</v>
      </c>
      <c r="D26" s="4">
        <v>645</v>
      </c>
      <c r="E26" s="4">
        <v>1221</v>
      </c>
      <c r="F26" s="4">
        <v>2718</v>
      </c>
      <c r="G26" s="4">
        <v>2459</v>
      </c>
      <c r="H26" s="4">
        <f>+SUM(D26:G26)</f>
        <v>7043</v>
      </c>
      <c r="J26" s="13"/>
    </row>
    <row r="27" spans="3:12" x14ac:dyDescent="0.25">
      <c r="C27" s="15" t="s">
        <v>16</v>
      </c>
      <c r="D27" s="4">
        <v>19282</v>
      </c>
      <c r="E27" s="4">
        <v>20213</v>
      </c>
      <c r="F27" s="4">
        <v>22067</v>
      </c>
      <c r="G27" s="4">
        <v>22352</v>
      </c>
      <c r="H27" s="4">
        <f>+SUM(D27:G27)</f>
        <v>83914</v>
      </c>
      <c r="J27" s="13"/>
    </row>
    <row r="28" spans="3:12" x14ac:dyDescent="0.25">
      <c r="C28" s="15" t="s">
        <v>12</v>
      </c>
      <c r="D28" s="4">
        <v>49831</v>
      </c>
      <c r="E28" s="4">
        <v>66074</v>
      </c>
      <c r="F28" s="4">
        <v>53459</v>
      </c>
      <c r="G28" s="4">
        <v>49765</v>
      </c>
      <c r="H28" s="4">
        <f>+SUM(D28:G28)</f>
        <v>219129</v>
      </c>
      <c r="J28" s="13"/>
    </row>
    <row r="29" spans="3:12" x14ac:dyDescent="0.25">
      <c r="C29" s="15" t="s">
        <v>17</v>
      </c>
      <c r="D29" s="4">
        <v>79874</v>
      </c>
      <c r="E29" s="4">
        <v>69109</v>
      </c>
      <c r="F29" s="4">
        <v>71369</v>
      </c>
      <c r="G29" s="4">
        <v>69409</v>
      </c>
      <c r="H29" s="4">
        <f>+SUM(D29:G29)</f>
        <v>289761</v>
      </c>
      <c r="J29" s="13"/>
    </row>
    <row r="30" spans="3:12" x14ac:dyDescent="0.25">
      <c r="C30" s="14"/>
      <c r="D30" s="5">
        <f>SUM(D26:D29)</f>
        <v>149632</v>
      </c>
      <c r="E30" s="5">
        <f t="shared" ref="E30:H30" si="0">SUM(E26:E29)</f>
        <v>156617</v>
      </c>
      <c r="F30" s="5">
        <f t="shared" si="0"/>
        <v>149613</v>
      </c>
      <c r="G30" s="5">
        <f t="shared" si="0"/>
        <v>143985</v>
      </c>
      <c r="H30" s="5">
        <f t="shared" si="0"/>
        <v>599847</v>
      </c>
      <c r="J30" s="13"/>
    </row>
    <row r="31" spans="3:12" x14ac:dyDescent="0.25">
      <c r="C31" s="33" t="s">
        <v>24</v>
      </c>
      <c r="D31" s="33"/>
      <c r="E31" s="33"/>
      <c r="F31" s="33"/>
      <c r="G31" s="33"/>
      <c r="H31" s="33"/>
      <c r="I31" s="13"/>
      <c r="J31" s="13"/>
    </row>
    <row r="32" spans="3:12" x14ac:dyDescent="0.25">
      <c r="C32" s="13"/>
      <c r="D32" s="13"/>
      <c r="E32" s="13"/>
      <c r="F32" s="13"/>
      <c r="G32" s="13"/>
      <c r="H32" s="13"/>
      <c r="I32" s="13"/>
      <c r="J32" s="13"/>
    </row>
    <row r="33" spans="3:12" x14ac:dyDescent="0.25">
      <c r="C33" s="13"/>
      <c r="D33" s="13"/>
      <c r="E33" s="13"/>
      <c r="F33" s="13"/>
      <c r="G33" s="13"/>
      <c r="H33" s="13"/>
      <c r="I33" s="13"/>
      <c r="J33" s="13"/>
    </row>
    <row r="34" spans="3:12" x14ac:dyDescent="0.25">
      <c r="C34" s="13"/>
      <c r="D34" s="13"/>
      <c r="E34" s="13"/>
      <c r="F34" s="13"/>
      <c r="G34" s="13"/>
      <c r="H34" s="13"/>
      <c r="I34" s="13"/>
      <c r="J34" s="13"/>
    </row>
    <row r="35" spans="3:12" x14ac:dyDescent="0.25">
      <c r="C35" s="13"/>
      <c r="D35" s="13"/>
      <c r="E35" s="13"/>
      <c r="F35" s="13"/>
      <c r="G35" s="13"/>
      <c r="H35" s="13"/>
      <c r="I35" s="13"/>
      <c r="J35" s="13"/>
    </row>
    <row r="36" spans="3:12" x14ac:dyDescent="0.25">
      <c r="C36" s="13"/>
      <c r="D36" s="13"/>
      <c r="E36" s="13"/>
      <c r="F36" s="13"/>
      <c r="G36" s="13"/>
      <c r="H36" s="13"/>
      <c r="I36" s="13"/>
      <c r="J36" s="13"/>
    </row>
    <row r="37" spans="3:12" x14ac:dyDescent="0.25">
      <c r="C37" s="13"/>
      <c r="D37" s="13"/>
      <c r="E37" s="13"/>
      <c r="F37" s="13"/>
      <c r="G37" s="13"/>
      <c r="H37" s="13"/>
      <c r="I37" s="13"/>
      <c r="J37" s="13"/>
    </row>
    <row r="38" spans="3:12" x14ac:dyDescent="0.25">
      <c r="C38" s="13"/>
      <c r="D38" s="13"/>
      <c r="E38" s="13"/>
      <c r="F38" s="13"/>
      <c r="G38" s="13"/>
      <c r="H38" s="13"/>
      <c r="I38" s="13"/>
      <c r="J38" s="13"/>
    </row>
    <row r="39" spans="3:12" x14ac:dyDescent="0.25">
      <c r="C39" s="13"/>
      <c r="D39" s="13"/>
      <c r="E39" s="13"/>
      <c r="F39" s="13"/>
      <c r="G39" s="13"/>
      <c r="H39" s="13"/>
      <c r="I39" s="13"/>
      <c r="J39" s="13"/>
    </row>
    <row r="40" spans="3:12" x14ac:dyDescent="0.25">
      <c r="C40" s="13"/>
      <c r="D40" s="13"/>
      <c r="E40" s="13"/>
      <c r="F40" s="13"/>
      <c r="G40" s="13"/>
      <c r="H40" s="13"/>
      <c r="I40" s="13"/>
      <c r="J40" s="13"/>
    </row>
    <row r="41" spans="3:12" x14ac:dyDescent="0.25">
      <c r="C41" s="34" t="s">
        <v>19</v>
      </c>
      <c r="D41" s="34"/>
      <c r="E41" s="34"/>
      <c r="F41" s="34"/>
      <c r="G41" s="34"/>
      <c r="H41" s="34"/>
      <c r="I41" s="34"/>
      <c r="J41" s="34"/>
      <c r="K41" s="34"/>
      <c r="L41" s="34"/>
    </row>
    <row r="42" spans="3:12" x14ac:dyDescent="0.25">
      <c r="C42" s="13"/>
      <c r="D42" s="13"/>
      <c r="E42" s="13"/>
      <c r="F42" s="13"/>
      <c r="G42" s="13"/>
      <c r="H42" s="13"/>
      <c r="I42" s="13"/>
      <c r="J42" s="13"/>
    </row>
    <row r="43" spans="3:12" x14ac:dyDescent="0.25">
      <c r="C43" s="16" t="s">
        <v>18</v>
      </c>
      <c r="D43" s="6">
        <v>2016</v>
      </c>
      <c r="E43" s="6">
        <v>2017</v>
      </c>
      <c r="F43" s="6">
        <v>2018</v>
      </c>
      <c r="G43" s="6">
        <v>2019</v>
      </c>
      <c r="H43" s="6" t="s">
        <v>21</v>
      </c>
      <c r="I43" s="13"/>
      <c r="J43" s="13"/>
    </row>
    <row r="44" spans="3:12" x14ac:dyDescent="0.25">
      <c r="C44" s="21" t="s">
        <v>15</v>
      </c>
      <c r="D44" s="17"/>
      <c r="E44" s="17"/>
      <c r="F44" s="17">
        <v>53</v>
      </c>
      <c r="G44" s="17">
        <v>42</v>
      </c>
      <c r="H44" s="4">
        <f>+SUM(D44:G44)</f>
        <v>95</v>
      </c>
      <c r="I44" s="13"/>
      <c r="J44" s="13"/>
    </row>
    <row r="45" spans="3:12" x14ac:dyDescent="0.25">
      <c r="C45" s="21" t="s">
        <v>16</v>
      </c>
      <c r="D45" s="17">
        <v>19</v>
      </c>
      <c r="E45" s="17">
        <v>89</v>
      </c>
      <c r="F45" s="17">
        <v>98</v>
      </c>
      <c r="G45" s="17">
        <v>76</v>
      </c>
      <c r="H45" s="4">
        <f>+SUM(D45:G45)</f>
        <v>282</v>
      </c>
      <c r="I45" s="13"/>
      <c r="J45" s="13"/>
    </row>
    <row r="46" spans="3:12" x14ac:dyDescent="0.25">
      <c r="C46" s="21" t="s">
        <v>9</v>
      </c>
      <c r="D46" s="17">
        <v>57</v>
      </c>
      <c r="E46" s="17">
        <v>60</v>
      </c>
      <c r="F46" s="17">
        <v>118</v>
      </c>
      <c r="G46" s="17">
        <v>58</v>
      </c>
      <c r="H46" s="4">
        <f>+SUM(D46:G46)</f>
        <v>293</v>
      </c>
      <c r="I46" s="13"/>
      <c r="J46" s="13"/>
    </row>
    <row r="47" spans="3:12" x14ac:dyDescent="0.25">
      <c r="C47" s="21" t="s">
        <v>20</v>
      </c>
      <c r="D47" s="17">
        <v>96</v>
      </c>
      <c r="E47" s="17">
        <v>164</v>
      </c>
      <c r="F47" s="17">
        <v>204</v>
      </c>
      <c r="G47" s="17">
        <v>76</v>
      </c>
      <c r="H47" s="4">
        <f>+SUM(D47:G47)</f>
        <v>540</v>
      </c>
      <c r="I47" s="13"/>
      <c r="J47" s="13"/>
    </row>
    <row r="48" spans="3:12" x14ac:dyDescent="0.25">
      <c r="C48" s="21" t="s">
        <v>12</v>
      </c>
      <c r="D48" s="17">
        <v>473</v>
      </c>
      <c r="E48" s="17">
        <v>730</v>
      </c>
      <c r="F48" s="17">
        <v>999</v>
      </c>
      <c r="G48" s="17">
        <v>896</v>
      </c>
      <c r="H48" s="4">
        <f>+SUM(D48:G48)</f>
        <v>3098</v>
      </c>
    </row>
    <row r="49" spans="3:12" x14ac:dyDescent="0.25">
      <c r="C49" s="6" t="s">
        <v>21</v>
      </c>
      <c r="D49" s="5">
        <f>SUM(D44:D48)</f>
        <v>645</v>
      </c>
      <c r="E49" s="5">
        <f t="shared" ref="E49:H49" si="1">SUM(E44:E48)</f>
        <v>1043</v>
      </c>
      <c r="F49" s="5">
        <f t="shared" si="1"/>
        <v>1472</v>
      </c>
      <c r="G49" s="5">
        <f t="shared" si="1"/>
        <v>1148</v>
      </c>
      <c r="H49" s="5">
        <f t="shared" si="1"/>
        <v>4308</v>
      </c>
    </row>
    <row r="50" spans="3:12" x14ac:dyDescent="0.25">
      <c r="C50" s="25" t="s">
        <v>24</v>
      </c>
      <c r="D50" s="25"/>
      <c r="E50" s="25"/>
      <c r="F50" s="25"/>
      <c r="G50" s="25"/>
      <c r="H50" s="25"/>
    </row>
    <row r="60" spans="3:12" ht="23.25" customHeight="1" x14ac:dyDescent="0.25">
      <c r="C60" s="27" t="s">
        <v>22</v>
      </c>
      <c r="D60" s="27"/>
      <c r="E60" s="27"/>
      <c r="F60" s="27"/>
      <c r="G60" s="27"/>
      <c r="H60" s="27"/>
      <c r="I60" s="27"/>
      <c r="J60" s="27"/>
      <c r="K60" s="27"/>
      <c r="L60" s="27"/>
    </row>
    <row r="61" spans="3:12" x14ac:dyDescent="0.25">
      <c r="C61" s="26"/>
      <c r="D61" s="26"/>
      <c r="E61" s="26"/>
      <c r="F61" s="26"/>
      <c r="G61" s="26"/>
      <c r="H61" s="26"/>
    </row>
    <row r="63" spans="3:12" x14ac:dyDescent="0.25">
      <c r="C63" s="16" t="s">
        <v>18</v>
      </c>
      <c r="D63" s="6">
        <v>2016</v>
      </c>
      <c r="E63" s="6">
        <v>2017</v>
      </c>
      <c r="F63" s="6">
        <v>2018</v>
      </c>
      <c r="G63" s="6">
        <v>2019</v>
      </c>
      <c r="H63" s="6" t="s">
        <v>21</v>
      </c>
    </row>
    <row r="64" spans="3:12" x14ac:dyDescent="0.25">
      <c r="C64" s="6" t="s">
        <v>15</v>
      </c>
      <c r="D64" s="22"/>
      <c r="E64" s="22"/>
      <c r="F64" s="23">
        <v>3</v>
      </c>
      <c r="G64" s="22">
        <v>5</v>
      </c>
      <c r="H64" s="18">
        <f>+SUM(D64:G64)</f>
        <v>8</v>
      </c>
    </row>
    <row r="65" spans="3:8" x14ac:dyDescent="0.25">
      <c r="C65" s="6" t="s">
        <v>16</v>
      </c>
      <c r="D65" s="22">
        <v>0</v>
      </c>
      <c r="E65" s="22">
        <v>4</v>
      </c>
      <c r="F65" s="23">
        <v>4</v>
      </c>
      <c r="G65" s="22">
        <v>5</v>
      </c>
      <c r="H65" s="18">
        <f>+SUM(D65:G65)</f>
        <v>13</v>
      </c>
    </row>
    <row r="66" spans="3:8" x14ac:dyDescent="0.25">
      <c r="C66" s="6" t="s">
        <v>9</v>
      </c>
      <c r="D66" s="22">
        <v>34</v>
      </c>
      <c r="E66" s="22">
        <v>25</v>
      </c>
      <c r="F66" s="24">
        <v>21</v>
      </c>
      <c r="G66" s="22">
        <v>22</v>
      </c>
      <c r="H66" s="18">
        <f>+SUM(D66:G66)</f>
        <v>102</v>
      </c>
    </row>
    <row r="67" spans="3:8" x14ac:dyDescent="0.25">
      <c r="C67" s="6" t="s">
        <v>12</v>
      </c>
      <c r="D67" s="22">
        <v>45</v>
      </c>
      <c r="E67" s="22">
        <v>86</v>
      </c>
      <c r="F67" s="23">
        <v>74</v>
      </c>
      <c r="G67" s="22">
        <v>74</v>
      </c>
      <c r="H67" s="18">
        <f>+SUM(D67:G67)</f>
        <v>279</v>
      </c>
    </row>
    <row r="68" spans="3:8" x14ac:dyDescent="0.25">
      <c r="C68" s="20" t="s">
        <v>23</v>
      </c>
      <c r="D68" s="19">
        <f>SUM(D64:D67)</f>
        <v>79</v>
      </c>
      <c r="E68" s="19">
        <f>SUM(E64:E67)</f>
        <v>115</v>
      </c>
      <c r="F68" s="19">
        <f>SUM(F64:F67)</f>
        <v>102</v>
      </c>
      <c r="G68" s="19">
        <f>SUM(G64:G67)</f>
        <v>106</v>
      </c>
      <c r="H68" s="19">
        <f>SUM(H64:H67)</f>
        <v>402</v>
      </c>
    </row>
    <row r="69" spans="3:8" x14ac:dyDescent="0.25">
      <c r="C69" s="28" t="s">
        <v>24</v>
      </c>
      <c r="D69" s="28"/>
      <c r="E69" s="28"/>
      <c r="F69" s="28"/>
      <c r="G69" s="28"/>
      <c r="H69" s="28"/>
    </row>
  </sheetData>
  <mergeCells count="10">
    <mergeCell ref="C50:H50"/>
    <mergeCell ref="C61:H61"/>
    <mergeCell ref="C60:L60"/>
    <mergeCell ref="C69:H69"/>
    <mergeCell ref="C2:L2"/>
    <mergeCell ref="C5:L5"/>
    <mergeCell ref="C11:G11"/>
    <mergeCell ref="C22:L22"/>
    <mergeCell ref="C31:H31"/>
    <mergeCell ref="C41:L41"/>
  </mergeCells>
  <pageMargins left="0.7" right="0.7" top="0.75" bottom="0.75" header="0.3" footer="0.3"/>
  <pageSetup paperSize="9" orientation="portrait" r:id="rId1"/>
  <ignoredErrors>
    <ignoredError sqref="D30:G30 D49:G49 D68:G6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topLeftCell="A10" workbookViewId="0">
      <selection activeCell="O24" sqref="O24"/>
    </sheetView>
  </sheetViews>
  <sheetFormatPr baseColWidth="10" defaultRowHeight="15" x14ac:dyDescent="0.25"/>
  <sheetData>
    <row r="2" spans="1:17" ht="15.75" x14ac:dyDescent="0.25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7" ht="26.25" x14ac:dyDescent="0.25">
      <c r="A4" s="1" t="s">
        <v>5</v>
      </c>
      <c r="B4" s="1">
        <v>2012</v>
      </c>
      <c r="C4" s="1">
        <v>2013</v>
      </c>
      <c r="D4" s="1">
        <v>2014</v>
      </c>
      <c r="E4" s="1">
        <v>2015</v>
      </c>
      <c r="F4" s="1" t="s">
        <v>6</v>
      </c>
      <c r="G4" s="1" t="s">
        <v>7</v>
      </c>
      <c r="H4" s="1">
        <v>2017</v>
      </c>
      <c r="I4" s="1">
        <v>2018</v>
      </c>
      <c r="J4" s="1">
        <v>2019</v>
      </c>
      <c r="K4" s="1" t="s">
        <v>8</v>
      </c>
      <c r="P4">
        <v>2019</v>
      </c>
      <c r="Q4">
        <v>2020</v>
      </c>
    </row>
    <row r="5" spans="1:17" x14ac:dyDescent="0.25">
      <c r="A5" s="8" t="s">
        <v>9</v>
      </c>
      <c r="B5" s="2">
        <v>16464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/>
      <c r="J5" s="2"/>
      <c r="K5" s="9">
        <f>+SUM(B5:J5)</f>
        <v>16464</v>
      </c>
      <c r="M5" t="s">
        <v>10</v>
      </c>
      <c r="N5" t="s">
        <v>11</v>
      </c>
      <c r="P5">
        <v>88500</v>
      </c>
      <c r="Q5">
        <v>90000</v>
      </c>
    </row>
    <row r="6" spans="1:17" x14ac:dyDescent="0.25">
      <c r="A6" s="8" t="s">
        <v>12</v>
      </c>
      <c r="B6" s="2">
        <v>0</v>
      </c>
      <c r="C6" s="2">
        <v>31330</v>
      </c>
      <c r="D6" s="2">
        <v>46575</v>
      </c>
      <c r="E6" s="2">
        <v>80027</v>
      </c>
      <c r="F6" s="2">
        <v>42885</v>
      </c>
      <c r="G6" s="2">
        <v>47009</v>
      </c>
      <c r="H6" s="2">
        <v>80901</v>
      </c>
      <c r="I6" s="2">
        <v>83903</v>
      </c>
      <c r="J6" s="2">
        <v>81757</v>
      </c>
      <c r="K6" s="9">
        <f t="shared" ref="K6:K7" si="0">+SUM(B6:J6)</f>
        <v>494387</v>
      </c>
      <c r="M6" s="10">
        <f>+B7+C7+D7+E7+F7</f>
        <v>217281</v>
      </c>
      <c r="N6" s="10">
        <f>+G7+H7+I7</f>
        <v>211813</v>
      </c>
    </row>
    <row r="7" spans="1:17" x14ac:dyDescent="0.25">
      <c r="A7" s="11" t="s">
        <v>13</v>
      </c>
      <c r="B7" s="3">
        <f t="shared" ref="B7:I7" si="1">+SUM(B5:B6)</f>
        <v>16464</v>
      </c>
      <c r="C7" s="3">
        <f t="shared" si="1"/>
        <v>31330</v>
      </c>
      <c r="D7" s="3">
        <f t="shared" si="1"/>
        <v>46575</v>
      </c>
      <c r="E7" s="3">
        <f t="shared" si="1"/>
        <v>80027</v>
      </c>
      <c r="F7" s="3">
        <f t="shared" si="1"/>
        <v>42885</v>
      </c>
      <c r="G7" s="3">
        <f t="shared" si="1"/>
        <v>47009</v>
      </c>
      <c r="H7" s="3">
        <f t="shared" si="1"/>
        <v>80901</v>
      </c>
      <c r="I7" s="3">
        <f t="shared" si="1"/>
        <v>83903</v>
      </c>
      <c r="J7" s="3">
        <f t="shared" ref="J7" si="2">+SUM(J5:J6)</f>
        <v>81757</v>
      </c>
      <c r="K7" s="3">
        <f t="shared" si="0"/>
        <v>510851</v>
      </c>
      <c r="N7" s="10">
        <f>+N6+P5+Q5</f>
        <v>390313</v>
      </c>
    </row>
    <row r="8" spans="1:17" x14ac:dyDescent="0.25">
      <c r="N8" s="12">
        <f>+(N7-M6)/M6</f>
        <v>0.79635126863370476</v>
      </c>
    </row>
    <row r="9" spans="1:17" x14ac:dyDescent="0.25">
      <c r="A9" s="1" t="s">
        <v>5</v>
      </c>
      <c r="B9" s="1">
        <v>2012</v>
      </c>
      <c r="C9" s="1">
        <v>2013</v>
      </c>
      <c r="D9" s="1">
        <v>2014</v>
      </c>
      <c r="E9" s="1">
        <v>2015</v>
      </c>
      <c r="F9" s="1">
        <v>2016</v>
      </c>
      <c r="G9" s="1">
        <v>2017</v>
      </c>
      <c r="H9" s="1">
        <v>2018</v>
      </c>
      <c r="I9" s="1">
        <v>2019</v>
      </c>
      <c r="J9" s="1" t="s">
        <v>8</v>
      </c>
    </row>
    <row r="10" spans="1:17" x14ac:dyDescent="0.25">
      <c r="A10" s="8" t="s">
        <v>9</v>
      </c>
      <c r="B10" s="2">
        <v>16464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/>
      <c r="I10" s="2"/>
      <c r="J10" s="9">
        <f>+SUM(B10:I10)</f>
        <v>16464</v>
      </c>
    </row>
    <row r="11" spans="1:17" x14ac:dyDescent="0.25">
      <c r="A11" s="8" t="s">
        <v>12</v>
      </c>
      <c r="B11" s="2">
        <v>0</v>
      </c>
      <c r="C11" s="2">
        <v>31330</v>
      </c>
      <c r="D11" s="2">
        <v>46575</v>
      </c>
      <c r="E11" s="2">
        <v>80027</v>
      </c>
      <c r="F11" s="2">
        <f>+F6+G6</f>
        <v>89894</v>
      </c>
      <c r="G11" s="2">
        <v>80901</v>
      </c>
      <c r="H11" s="2">
        <v>83903</v>
      </c>
      <c r="I11" s="2">
        <f>+J6</f>
        <v>81757</v>
      </c>
      <c r="J11" s="9">
        <f t="shared" ref="J11:J12" si="3">+SUM(B11:I11)</f>
        <v>494387</v>
      </c>
    </row>
    <row r="12" spans="1:17" x14ac:dyDescent="0.25">
      <c r="A12" s="11" t="s">
        <v>13</v>
      </c>
      <c r="B12" s="3">
        <f t="shared" ref="B12:I12" si="4">+SUM(B10:B11)</f>
        <v>16464</v>
      </c>
      <c r="C12" s="3">
        <f t="shared" si="4"/>
        <v>31330</v>
      </c>
      <c r="D12" s="3">
        <f t="shared" si="4"/>
        <v>46575</v>
      </c>
      <c r="E12" s="3">
        <f t="shared" si="4"/>
        <v>80027</v>
      </c>
      <c r="F12" s="3">
        <f t="shared" si="4"/>
        <v>89894</v>
      </c>
      <c r="G12" s="3">
        <f t="shared" si="4"/>
        <v>80901</v>
      </c>
      <c r="H12" s="3">
        <f t="shared" si="4"/>
        <v>83903</v>
      </c>
      <c r="I12" s="3">
        <f t="shared" si="4"/>
        <v>81757</v>
      </c>
      <c r="J12" s="3">
        <f t="shared" si="3"/>
        <v>510851</v>
      </c>
    </row>
    <row r="17" spans="1:4" x14ac:dyDescent="0.25">
      <c r="A17" s="1">
        <v>2016</v>
      </c>
      <c r="B17" s="1">
        <v>2017</v>
      </c>
      <c r="C17" s="1">
        <v>2018</v>
      </c>
      <c r="D17" s="1">
        <v>2019</v>
      </c>
    </row>
    <row r="18" spans="1:4" x14ac:dyDescent="0.25">
      <c r="A18" s="2">
        <v>47009</v>
      </c>
      <c r="B18" s="2">
        <v>80901</v>
      </c>
      <c r="C18" s="2">
        <v>83903</v>
      </c>
      <c r="D18" s="2">
        <v>81757</v>
      </c>
    </row>
    <row r="19" spans="1:4" x14ac:dyDescent="0.25">
      <c r="A19" s="3">
        <f>+SUM(A18:A18)</f>
        <v>47009</v>
      </c>
      <c r="B19" s="3">
        <f>+SUM(B18:B18)</f>
        <v>80901</v>
      </c>
      <c r="C19" s="3">
        <f>+SUM(C18:C18)</f>
        <v>83903</v>
      </c>
      <c r="D19" s="3">
        <f>+SUM(D18:D18)</f>
        <v>81757</v>
      </c>
    </row>
  </sheetData>
  <mergeCells count="1"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Balance Estratégico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Velandia</dc:creator>
  <cp:lastModifiedBy>Yina Paola Cely Reyes</cp:lastModifiedBy>
  <dcterms:created xsi:type="dcterms:W3CDTF">2019-08-26T19:58:00Z</dcterms:created>
  <dcterms:modified xsi:type="dcterms:W3CDTF">2019-10-29T21:08:02Z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e9eb4096-881c-45d6-8a05-3067cf08191a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