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JMURCIA\Documents\FUGA\ESTADOS FINANCEROS\SEPTIEMBRE\"/>
    </mc:Choice>
  </mc:AlternateContent>
  <xr:revisionPtr revIDLastSave="0" documentId="13_ncr:40009_{3406BA8E-47FD-4EFB-8718-7E52D35DE8DA}" xr6:coauthVersionLast="47" xr6:coauthVersionMax="47" xr10:uidLastSave="{00000000-0000-0000-0000-000000000000}"/>
  <bookViews>
    <workbookView xWindow="-120" yWindow="-120" windowWidth="20730" windowHeight="11160" tabRatio="903" activeTab="1"/>
  </bookViews>
  <sheets>
    <sheet name="ESTADO DE SITUACION FINA" sheetId="10" r:id="rId1"/>
    <sheet name="ESTADO DE ACTIVIDAD" sheetId="11" r:id="rId2"/>
    <sheet name="SaldosMovConv" sheetId="12" state="hidden" r:id="rId3"/>
    <sheet name="Plano" sheetId="13" state="hidden" r:id="rId4"/>
  </sheets>
  <definedNames>
    <definedName name="_xlnm.Print_Area" localSheetId="1">'ESTADO DE ACTIVIDAD'!$A$1:$G$73</definedName>
    <definedName name="_xlnm.Print_Area" localSheetId="0">'ESTADO DE SITUACION FINA'!$A$1:$M$75</definedName>
    <definedName name="_xlnm.Print_Titles" localSheetId="0">'ESTADO DE SITUACION FINA'!$1:$9</definedName>
  </definedNames>
  <calcPr calcId="191029" fullCalcOnLoad="1"/>
</workbook>
</file>

<file path=xl/calcChain.xml><?xml version="1.0" encoding="utf-8"?>
<calcChain xmlns="http://schemas.openxmlformats.org/spreadsheetml/2006/main">
  <c r="O153" i="12" l="1"/>
  <c r="N153" i="12"/>
  <c r="M153" i="12"/>
  <c r="L153" i="12"/>
  <c r="P153" i="12"/>
  <c r="B145" i="13"/>
  <c r="O152" i="12"/>
  <c r="N152" i="12"/>
  <c r="M152" i="12"/>
  <c r="L152" i="12"/>
  <c r="P152" i="12"/>
  <c r="B144" i="13"/>
  <c r="O151" i="12"/>
  <c r="N151" i="12"/>
  <c r="M151" i="12"/>
  <c r="P151" i="12"/>
  <c r="B143" i="13"/>
  <c r="L151" i="12"/>
  <c r="G145" i="13"/>
  <c r="E153" i="12"/>
  <c r="D153" i="12"/>
  <c r="D145" i="13" s="1"/>
  <c r="C153" i="12"/>
  <c r="C145" i="13" s="1"/>
  <c r="G152" i="12"/>
  <c r="G144" i="13"/>
  <c r="H125" i="13"/>
  <c r="O133" i="12"/>
  <c r="N133" i="12"/>
  <c r="M133" i="12"/>
  <c r="L133" i="12"/>
  <c r="P133" i="12"/>
  <c r="B125" i="13"/>
  <c r="E133" i="12"/>
  <c r="D133" i="12"/>
  <c r="C133" i="12"/>
  <c r="C125" i="13" s="1"/>
  <c r="O132" i="12"/>
  <c r="N132" i="12"/>
  <c r="M132" i="12"/>
  <c r="L132" i="12"/>
  <c r="H132" i="12"/>
  <c r="H131" i="12"/>
  <c r="H123" i="13"/>
  <c r="O131" i="12"/>
  <c r="N131" i="12"/>
  <c r="M131" i="12"/>
  <c r="L131" i="12"/>
  <c r="G58" i="13"/>
  <c r="G57" i="13"/>
  <c r="O66" i="12"/>
  <c r="N66" i="12"/>
  <c r="M66" i="12"/>
  <c r="L66" i="12"/>
  <c r="P66" i="12"/>
  <c r="B58" i="13"/>
  <c r="E66" i="12"/>
  <c r="E58" i="13"/>
  <c r="D66" i="12"/>
  <c r="D58" i="13" s="1"/>
  <c r="C66" i="12"/>
  <c r="C58" i="13"/>
  <c r="O65" i="12"/>
  <c r="N65" i="12"/>
  <c r="M65" i="12"/>
  <c r="L65" i="12"/>
  <c r="G65" i="12"/>
  <c r="G64" i="12"/>
  <c r="G56" i="13"/>
  <c r="O64" i="12"/>
  <c r="N64" i="12"/>
  <c r="M64" i="12"/>
  <c r="L64" i="12"/>
  <c r="G25" i="13"/>
  <c r="G27" i="13"/>
  <c r="O33" i="12"/>
  <c r="N33" i="12"/>
  <c r="M33" i="12"/>
  <c r="L33" i="12"/>
  <c r="E33" i="12"/>
  <c r="D33" i="12"/>
  <c r="D32" i="12"/>
  <c r="D24" i="13" s="1"/>
  <c r="C33" i="12"/>
  <c r="C25" i="13" s="1"/>
  <c r="O32" i="12"/>
  <c r="N32" i="12"/>
  <c r="M32" i="12"/>
  <c r="L32" i="12"/>
  <c r="G32" i="12"/>
  <c r="G24" i="13"/>
  <c r="E140" i="12"/>
  <c r="E132" i="13" s="1"/>
  <c r="D140" i="12"/>
  <c r="D132" i="13" s="1"/>
  <c r="E139" i="12"/>
  <c r="E131" i="13"/>
  <c r="D139" i="12"/>
  <c r="C164" i="12"/>
  <c r="C156" i="13"/>
  <c r="C163" i="12"/>
  <c r="C155" i="13"/>
  <c r="C162" i="12"/>
  <c r="C154" i="13"/>
  <c r="C160" i="12"/>
  <c r="C157" i="12"/>
  <c r="C156" i="12"/>
  <c r="C148" i="13" s="1"/>
  <c r="C150" i="12"/>
  <c r="C142" i="13" s="1"/>
  <c r="C146" i="12"/>
  <c r="C145" i="12"/>
  <c r="C144" i="12"/>
  <c r="C143" i="12"/>
  <c r="C135" i="13" s="1"/>
  <c r="C142" i="12"/>
  <c r="C140" i="12"/>
  <c r="C132" i="13"/>
  <c r="C139" i="12"/>
  <c r="C131" i="13"/>
  <c r="C137" i="12"/>
  <c r="C130" i="12"/>
  <c r="C127" i="12"/>
  <c r="C126" i="12"/>
  <c r="C118" i="13" s="1"/>
  <c r="C125" i="12"/>
  <c r="C117" i="13"/>
  <c r="C124" i="12"/>
  <c r="C123" i="12"/>
  <c r="C122" i="12"/>
  <c r="C114" i="13"/>
  <c r="C121" i="12"/>
  <c r="C113" i="13" s="1"/>
  <c r="C120" i="12"/>
  <c r="C112" i="13"/>
  <c r="C119" i="12"/>
  <c r="C118" i="12"/>
  <c r="C110" i="13" s="1"/>
  <c r="C117" i="12"/>
  <c r="C109" i="13" s="1"/>
  <c r="C116" i="12"/>
  <c r="C108" i="13" s="1"/>
  <c r="C113" i="12"/>
  <c r="C112" i="12"/>
  <c r="C104" i="13"/>
  <c r="C111" i="12"/>
  <c r="C103" i="13"/>
  <c r="C109" i="12"/>
  <c r="C101" i="13" s="1"/>
  <c r="C107" i="12"/>
  <c r="C99" i="13"/>
  <c r="C105" i="12"/>
  <c r="C97" i="13"/>
  <c r="C104" i="12"/>
  <c r="C96" i="13"/>
  <c r="C103" i="12"/>
  <c r="C102" i="12"/>
  <c r="C94" i="13" s="1"/>
  <c r="C101" i="12"/>
  <c r="C100" i="12"/>
  <c r="C92" i="13" s="1"/>
  <c r="C99" i="12"/>
  <c r="C98" i="12"/>
  <c r="C96" i="12"/>
  <c r="C95" i="12"/>
  <c r="C87" i="13"/>
  <c r="C94" i="12"/>
  <c r="C93" i="12"/>
  <c r="C85" i="13" s="1"/>
  <c r="C92" i="12"/>
  <c r="C84" i="13" s="1"/>
  <c r="C91" i="12"/>
  <c r="C83" i="13" s="1"/>
  <c r="C90" i="12"/>
  <c r="C82" i="13" s="1"/>
  <c r="C89" i="12"/>
  <c r="C81" i="13"/>
  <c r="C88" i="12"/>
  <c r="C80" i="13"/>
  <c r="C86" i="12"/>
  <c r="C78" i="13" s="1"/>
  <c r="C84" i="12"/>
  <c r="G250" i="13"/>
  <c r="G247" i="13"/>
  <c r="G243" i="13"/>
  <c r="G242" i="13"/>
  <c r="G240" i="13"/>
  <c r="G237" i="13"/>
  <c r="G235" i="13"/>
  <c r="G232" i="13"/>
  <c r="G228" i="13"/>
  <c r="G227" i="13"/>
  <c r="G225" i="13"/>
  <c r="G223" i="13"/>
  <c r="G220" i="13"/>
  <c r="G217" i="13"/>
  <c r="G214" i="13"/>
  <c r="G212" i="13"/>
  <c r="G211" i="13"/>
  <c r="G209" i="13"/>
  <c r="G208" i="13"/>
  <c r="G207" i="13"/>
  <c r="G206" i="13"/>
  <c r="G205" i="13"/>
  <c r="G202" i="13"/>
  <c r="G200" i="13"/>
  <c r="G199" i="13"/>
  <c r="G198" i="13"/>
  <c r="G197" i="13"/>
  <c r="G196" i="13"/>
  <c r="G195" i="13"/>
  <c r="G194" i="13"/>
  <c r="G193" i="13"/>
  <c r="G192" i="13"/>
  <c r="G191" i="13"/>
  <c r="G189" i="13"/>
  <c r="G188" i="13"/>
  <c r="G186" i="13"/>
  <c r="G185" i="13"/>
  <c r="G184" i="13"/>
  <c r="G183" i="13"/>
  <c r="G182" i="13"/>
  <c r="G181" i="13"/>
  <c r="G180" i="13"/>
  <c r="G179" i="13"/>
  <c r="G177" i="13"/>
  <c r="G176" i="13"/>
  <c r="G174" i="13"/>
  <c r="G173" i="13"/>
  <c r="G172" i="13"/>
  <c r="G171" i="13"/>
  <c r="G170" i="13"/>
  <c r="G168" i="13"/>
  <c r="G166" i="13"/>
  <c r="G165" i="13"/>
  <c r="G164" i="13"/>
  <c r="G163" i="13"/>
  <c r="G162" i="13"/>
  <c r="G161" i="13"/>
  <c r="G160" i="13"/>
  <c r="G156" i="13"/>
  <c r="G155" i="13"/>
  <c r="G154" i="13"/>
  <c r="G152" i="13"/>
  <c r="G149" i="13"/>
  <c r="G148" i="13"/>
  <c r="G142" i="13"/>
  <c r="G138" i="13"/>
  <c r="G137" i="13"/>
  <c r="C137" i="13"/>
  <c r="G136" i="13"/>
  <c r="G135" i="13"/>
  <c r="G134" i="13"/>
  <c r="G132" i="13"/>
  <c r="G131" i="13"/>
  <c r="G129" i="13"/>
  <c r="H122" i="13"/>
  <c r="G119" i="13"/>
  <c r="H117" i="13"/>
  <c r="H116" i="13"/>
  <c r="H115" i="13"/>
  <c r="H114" i="13"/>
  <c r="H113" i="13"/>
  <c r="H112" i="13"/>
  <c r="H111" i="13"/>
  <c r="H110" i="13"/>
  <c r="H109" i="13"/>
  <c r="H108" i="13"/>
  <c r="H105" i="13"/>
  <c r="H104" i="13"/>
  <c r="H103" i="13"/>
  <c r="H101" i="13"/>
  <c r="H99" i="13"/>
  <c r="H97" i="13"/>
  <c r="H96" i="13"/>
  <c r="H95" i="13"/>
  <c r="H94" i="13"/>
  <c r="H93" i="13"/>
  <c r="H92" i="13"/>
  <c r="H91" i="13"/>
  <c r="H90" i="13"/>
  <c r="H88" i="13"/>
  <c r="H87" i="13"/>
  <c r="H86" i="13"/>
  <c r="H85" i="13"/>
  <c r="H84" i="13"/>
  <c r="H83" i="13"/>
  <c r="H82" i="13"/>
  <c r="H81" i="13"/>
  <c r="H80" i="13"/>
  <c r="H78" i="13"/>
  <c r="H76" i="13"/>
  <c r="G72" i="13"/>
  <c r="G71" i="13"/>
  <c r="G69" i="13"/>
  <c r="G68" i="13"/>
  <c r="H66" i="13"/>
  <c r="H65" i="13"/>
  <c r="G63" i="13"/>
  <c r="G61" i="13"/>
  <c r="G55" i="13"/>
  <c r="G54" i="13"/>
  <c r="G53" i="13"/>
  <c r="G52" i="13"/>
  <c r="G51" i="13"/>
  <c r="G49" i="13"/>
  <c r="G48" i="13"/>
  <c r="G46" i="13"/>
  <c r="G44" i="13"/>
  <c r="G43" i="13"/>
  <c r="G41" i="13"/>
  <c r="G40" i="13"/>
  <c r="G38" i="13"/>
  <c r="G37" i="13"/>
  <c r="G36" i="13"/>
  <c r="G35" i="13"/>
  <c r="G33" i="13"/>
  <c r="G31" i="13"/>
  <c r="G30" i="13"/>
  <c r="G29" i="13"/>
  <c r="G28" i="13"/>
  <c r="G23" i="13"/>
  <c r="H20" i="13"/>
  <c r="H19" i="13"/>
  <c r="H17" i="13"/>
  <c r="H16" i="13"/>
  <c r="H14" i="13"/>
  <c r="H13" i="13"/>
  <c r="H10" i="13"/>
  <c r="H9" i="13"/>
  <c r="H8" i="13"/>
  <c r="H7" i="13"/>
  <c r="H5" i="13"/>
  <c r="H4" i="13"/>
  <c r="O258" i="12"/>
  <c r="N258" i="12"/>
  <c r="M258" i="12"/>
  <c r="L258" i="12"/>
  <c r="P258" i="12"/>
  <c r="B250" i="13"/>
  <c r="O257" i="12"/>
  <c r="N257" i="12"/>
  <c r="M257" i="12"/>
  <c r="L257" i="12"/>
  <c r="P257" i="12"/>
  <c r="B249" i="13"/>
  <c r="O256" i="12"/>
  <c r="N256" i="12"/>
  <c r="M256" i="12"/>
  <c r="L256" i="12"/>
  <c r="P256" i="12"/>
  <c r="B248" i="13"/>
  <c r="O255" i="12"/>
  <c r="P255" i="12"/>
  <c r="B247" i="13"/>
  <c r="N255" i="12"/>
  <c r="M255" i="12"/>
  <c r="L255" i="12"/>
  <c r="O254" i="12"/>
  <c r="N254" i="12"/>
  <c r="M254" i="12"/>
  <c r="L254" i="12"/>
  <c r="P254" i="12"/>
  <c r="B246" i="13"/>
  <c r="O253" i="12"/>
  <c r="N253" i="12"/>
  <c r="M253" i="12"/>
  <c r="P253" i="12"/>
  <c r="B245" i="13"/>
  <c r="L253" i="12"/>
  <c r="O252" i="12"/>
  <c r="N252" i="12"/>
  <c r="M252" i="12"/>
  <c r="L252" i="12"/>
  <c r="P252" i="12"/>
  <c r="B244" i="13"/>
  <c r="O251" i="12"/>
  <c r="P251" i="12"/>
  <c r="B243" i="13"/>
  <c r="N251" i="12"/>
  <c r="M251" i="12"/>
  <c r="L251" i="12"/>
  <c r="O250" i="12"/>
  <c r="N250" i="12"/>
  <c r="M250" i="12"/>
  <c r="L250" i="12"/>
  <c r="P250" i="12"/>
  <c r="B242" i="13"/>
  <c r="O249" i="12"/>
  <c r="N249" i="12"/>
  <c r="M249" i="12"/>
  <c r="L249" i="12"/>
  <c r="P249" i="12"/>
  <c r="B241" i="13"/>
  <c r="O248" i="12"/>
  <c r="N248" i="12"/>
  <c r="M248" i="12"/>
  <c r="L248" i="12"/>
  <c r="P248" i="12"/>
  <c r="B240" i="13"/>
  <c r="O247" i="12"/>
  <c r="N247" i="12"/>
  <c r="M247" i="12"/>
  <c r="L247" i="12"/>
  <c r="P247" i="12"/>
  <c r="B239" i="13"/>
  <c r="O246" i="12"/>
  <c r="N246" i="12"/>
  <c r="M246" i="12"/>
  <c r="L246" i="12"/>
  <c r="P246" i="12"/>
  <c r="B238" i="13"/>
  <c r="O245" i="12"/>
  <c r="N245" i="12"/>
  <c r="M245" i="12"/>
  <c r="P245" i="12"/>
  <c r="B237" i="13"/>
  <c r="L245" i="12"/>
  <c r="O244" i="12"/>
  <c r="N244" i="12"/>
  <c r="M244" i="12"/>
  <c r="L244" i="12"/>
  <c r="P244" i="12"/>
  <c r="B236" i="13"/>
  <c r="O243" i="12"/>
  <c r="P243" i="12"/>
  <c r="B235" i="13"/>
  <c r="N243" i="12"/>
  <c r="M243" i="12"/>
  <c r="L243" i="12"/>
  <c r="O242" i="12"/>
  <c r="N242" i="12"/>
  <c r="M242" i="12"/>
  <c r="L242" i="12"/>
  <c r="P242" i="12"/>
  <c r="B234" i="13"/>
  <c r="O241" i="12"/>
  <c r="N241" i="12"/>
  <c r="M241" i="12"/>
  <c r="L241" i="12"/>
  <c r="P241" i="12"/>
  <c r="B233" i="13"/>
  <c r="O240" i="12"/>
  <c r="N240" i="12"/>
  <c r="M240" i="12"/>
  <c r="L240" i="12"/>
  <c r="P240" i="12"/>
  <c r="B232" i="13"/>
  <c r="O239" i="12"/>
  <c r="N239" i="12"/>
  <c r="M239" i="12"/>
  <c r="L239" i="12"/>
  <c r="P239" i="12"/>
  <c r="B231" i="13"/>
  <c r="O238" i="12"/>
  <c r="N238" i="12"/>
  <c r="M238" i="12"/>
  <c r="L238" i="12"/>
  <c r="P238" i="12"/>
  <c r="B230" i="13"/>
  <c r="O237" i="12"/>
  <c r="N237" i="12"/>
  <c r="M237" i="12"/>
  <c r="L237" i="12"/>
  <c r="P237" i="12"/>
  <c r="B229" i="13"/>
  <c r="O236" i="12"/>
  <c r="N236" i="12"/>
  <c r="M236" i="12"/>
  <c r="L236" i="12"/>
  <c r="P236" i="12"/>
  <c r="B228" i="13"/>
  <c r="O235" i="12"/>
  <c r="P235" i="12"/>
  <c r="B227" i="13"/>
  <c r="N235" i="12"/>
  <c r="M235" i="12"/>
  <c r="L235" i="12"/>
  <c r="O234" i="12"/>
  <c r="N234" i="12"/>
  <c r="M234" i="12"/>
  <c r="L234" i="12"/>
  <c r="P234" i="12"/>
  <c r="B226" i="13"/>
  <c r="O233" i="12"/>
  <c r="N233" i="12"/>
  <c r="M233" i="12"/>
  <c r="L233" i="12"/>
  <c r="P233" i="12"/>
  <c r="B225" i="13"/>
  <c r="O232" i="12"/>
  <c r="N232" i="12"/>
  <c r="M232" i="12"/>
  <c r="L232" i="12"/>
  <c r="P232" i="12"/>
  <c r="B224" i="13"/>
  <c r="O231" i="12"/>
  <c r="N231" i="12"/>
  <c r="M231" i="12"/>
  <c r="L231" i="12"/>
  <c r="P231" i="12"/>
  <c r="B223" i="13"/>
  <c r="O230" i="12"/>
  <c r="N230" i="12"/>
  <c r="M230" i="12"/>
  <c r="L230" i="12"/>
  <c r="P230" i="12"/>
  <c r="B222" i="13"/>
  <c r="O229" i="12"/>
  <c r="P229" i="12"/>
  <c r="B221" i="13"/>
  <c r="N229" i="12"/>
  <c r="M229" i="12"/>
  <c r="L229" i="12"/>
  <c r="O228" i="12"/>
  <c r="N228" i="12"/>
  <c r="M228" i="12"/>
  <c r="L228" i="12"/>
  <c r="P228" i="12"/>
  <c r="B220" i="13"/>
  <c r="O227" i="12"/>
  <c r="N227" i="12"/>
  <c r="M227" i="12"/>
  <c r="L227" i="12"/>
  <c r="P227" i="12"/>
  <c r="B219" i="13"/>
  <c r="O226" i="12"/>
  <c r="N226" i="12"/>
  <c r="M226" i="12"/>
  <c r="L226" i="12"/>
  <c r="P226" i="12"/>
  <c r="B218" i="13"/>
  <c r="O225" i="12"/>
  <c r="N225" i="12"/>
  <c r="M225" i="12"/>
  <c r="L225" i="12"/>
  <c r="P225" i="12"/>
  <c r="B217" i="13"/>
  <c r="O224" i="12"/>
  <c r="N224" i="12"/>
  <c r="M224" i="12"/>
  <c r="L224" i="12"/>
  <c r="P224" i="12"/>
  <c r="B216" i="13"/>
  <c r="O223" i="12"/>
  <c r="N223" i="12"/>
  <c r="M223" i="12"/>
  <c r="L223" i="12"/>
  <c r="P223" i="12"/>
  <c r="B215" i="13"/>
  <c r="O222" i="12"/>
  <c r="N222" i="12"/>
  <c r="M222" i="12"/>
  <c r="L222" i="12"/>
  <c r="P222" i="12"/>
  <c r="B214" i="13"/>
  <c r="O221" i="12"/>
  <c r="N221" i="12"/>
  <c r="M221" i="12"/>
  <c r="P221" i="12"/>
  <c r="B213" i="13"/>
  <c r="L221" i="12"/>
  <c r="O220" i="12"/>
  <c r="N220" i="12"/>
  <c r="M220" i="12"/>
  <c r="L220" i="12"/>
  <c r="P220" i="12"/>
  <c r="B212" i="13"/>
  <c r="O219" i="12"/>
  <c r="N219" i="12"/>
  <c r="M219" i="12"/>
  <c r="P219" i="12"/>
  <c r="B211" i="13"/>
  <c r="L219" i="12"/>
  <c r="O218" i="12"/>
  <c r="N218" i="12"/>
  <c r="M218" i="12"/>
  <c r="L218" i="12"/>
  <c r="P218" i="12"/>
  <c r="B210" i="13"/>
  <c r="O217" i="12"/>
  <c r="N217" i="12"/>
  <c r="M217" i="12"/>
  <c r="L217" i="12"/>
  <c r="P217" i="12"/>
  <c r="B209" i="13"/>
  <c r="O216" i="12"/>
  <c r="N216" i="12"/>
  <c r="M216" i="12"/>
  <c r="L216" i="12"/>
  <c r="P216" i="12"/>
  <c r="B208" i="13"/>
  <c r="O215" i="12"/>
  <c r="N215" i="12"/>
  <c r="M215" i="12"/>
  <c r="L215" i="12"/>
  <c r="P215" i="12"/>
  <c r="B207" i="13"/>
  <c r="O214" i="12"/>
  <c r="N214" i="12"/>
  <c r="M214" i="12"/>
  <c r="L214" i="12"/>
  <c r="P214" i="12"/>
  <c r="B206" i="13"/>
  <c r="O213" i="12"/>
  <c r="N213" i="12"/>
  <c r="M213" i="12"/>
  <c r="L213" i="12"/>
  <c r="O212" i="12"/>
  <c r="N212" i="12"/>
  <c r="M212" i="12"/>
  <c r="L212" i="12"/>
  <c r="O211" i="12"/>
  <c r="N211" i="12"/>
  <c r="M211" i="12"/>
  <c r="P211" i="12"/>
  <c r="B203" i="13"/>
  <c r="L211" i="12"/>
  <c r="O210" i="12"/>
  <c r="N210" i="12"/>
  <c r="M210" i="12"/>
  <c r="L210" i="12"/>
  <c r="O209" i="12"/>
  <c r="N209" i="12"/>
  <c r="M209" i="12"/>
  <c r="L209" i="12"/>
  <c r="O208" i="12"/>
  <c r="N208" i="12"/>
  <c r="M208" i="12"/>
  <c r="L208" i="12"/>
  <c r="P208" i="12"/>
  <c r="B200" i="13"/>
  <c r="O207" i="12"/>
  <c r="N207" i="12"/>
  <c r="M207" i="12"/>
  <c r="L207" i="12"/>
  <c r="O206" i="12"/>
  <c r="N206" i="12"/>
  <c r="M206" i="12"/>
  <c r="L206" i="12"/>
  <c r="O205" i="12"/>
  <c r="N205" i="12"/>
  <c r="M205" i="12"/>
  <c r="L205" i="12"/>
  <c r="O204" i="12"/>
  <c r="N204" i="12"/>
  <c r="M204" i="12"/>
  <c r="L204" i="12"/>
  <c r="O203" i="12"/>
  <c r="N203" i="12"/>
  <c r="M203" i="12"/>
  <c r="L203" i="12"/>
  <c r="O202" i="12"/>
  <c r="N202" i="12"/>
  <c r="M202" i="12"/>
  <c r="L202" i="12"/>
  <c r="O201" i="12"/>
  <c r="N201" i="12"/>
  <c r="M201" i="12"/>
  <c r="L201" i="12"/>
  <c r="O200" i="12"/>
  <c r="N200" i="12"/>
  <c r="M200" i="12"/>
  <c r="L200" i="12"/>
  <c r="O199" i="12"/>
  <c r="N199" i="12"/>
  <c r="M199" i="12"/>
  <c r="L199" i="12"/>
  <c r="P199" i="12"/>
  <c r="B191" i="13"/>
  <c r="O198" i="12"/>
  <c r="P198" i="12"/>
  <c r="B190" i="13"/>
  <c r="N198" i="12"/>
  <c r="M198" i="12"/>
  <c r="L198" i="12"/>
  <c r="O197" i="12"/>
  <c r="N197" i="12"/>
  <c r="M197" i="12"/>
  <c r="L197" i="12"/>
  <c r="O196" i="12"/>
  <c r="N196" i="12"/>
  <c r="M196" i="12"/>
  <c r="L196" i="12"/>
  <c r="P196" i="12"/>
  <c r="B188" i="13"/>
  <c r="O195" i="12"/>
  <c r="N195" i="12"/>
  <c r="M195" i="12"/>
  <c r="L195" i="12"/>
  <c r="O194" i="12"/>
  <c r="N194" i="12"/>
  <c r="M194" i="12"/>
  <c r="L194" i="12"/>
  <c r="O193" i="12"/>
  <c r="N193" i="12"/>
  <c r="M193" i="12"/>
  <c r="L193" i="12"/>
  <c r="O192" i="12"/>
  <c r="N192" i="12"/>
  <c r="M192" i="12"/>
  <c r="L192" i="12"/>
  <c r="P192" i="12"/>
  <c r="B184" i="13"/>
  <c r="O191" i="12"/>
  <c r="N191" i="12"/>
  <c r="M191" i="12"/>
  <c r="L191" i="12"/>
  <c r="O190" i="12"/>
  <c r="N190" i="12"/>
  <c r="M190" i="12"/>
  <c r="L190" i="12"/>
  <c r="O189" i="12"/>
  <c r="N189" i="12"/>
  <c r="M189" i="12"/>
  <c r="L189" i="12"/>
  <c r="O188" i="12"/>
  <c r="N188" i="12"/>
  <c r="M188" i="12"/>
  <c r="L188" i="12"/>
  <c r="O187" i="12"/>
  <c r="N187" i="12"/>
  <c r="M187" i="12"/>
  <c r="L187" i="12"/>
  <c r="O186" i="12"/>
  <c r="N186" i="12"/>
  <c r="M186" i="12"/>
  <c r="L186" i="12"/>
  <c r="O185" i="12"/>
  <c r="N185" i="12"/>
  <c r="M185" i="12"/>
  <c r="L185" i="12"/>
  <c r="O184" i="12"/>
  <c r="N184" i="12"/>
  <c r="M184" i="12"/>
  <c r="L184" i="12"/>
  <c r="P184" i="12"/>
  <c r="B176" i="13"/>
  <c r="O183" i="12"/>
  <c r="N183" i="12"/>
  <c r="M183" i="12"/>
  <c r="L183" i="12"/>
  <c r="O182" i="12"/>
  <c r="N182" i="12"/>
  <c r="M182" i="12"/>
  <c r="L182" i="12"/>
  <c r="O181" i="12"/>
  <c r="N181" i="12"/>
  <c r="M181" i="12"/>
  <c r="L181" i="12"/>
  <c r="O180" i="12"/>
  <c r="N180" i="12"/>
  <c r="M180" i="12"/>
  <c r="L180" i="12"/>
  <c r="O179" i="12"/>
  <c r="N179" i="12"/>
  <c r="M179" i="12"/>
  <c r="L179" i="12"/>
  <c r="O178" i="12"/>
  <c r="N178" i="12"/>
  <c r="M178" i="12"/>
  <c r="L178" i="12"/>
  <c r="P178" i="12"/>
  <c r="B170" i="13"/>
  <c r="O177" i="12"/>
  <c r="N177" i="12"/>
  <c r="M177" i="12"/>
  <c r="L177" i="12"/>
  <c r="O176" i="12"/>
  <c r="N176" i="12"/>
  <c r="M176" i="12"/>
  <c r="L176" i="12"/>
  <c r="O175" i="12"/>
  <c r="N175" i="12"/>
  <c r="M175" i="12"/>
  <c r="L175" i="12"/>
  <c r="O174" i="12"/>
  <c r="N174" i="12"/>
  <c r="M174" i="12"/>
  <c r="L174" i="12"/>
  <c r="P174" i="12"/>
  <c r="B166" i="13"/>
  <c r="O173" i="12"/>
  <c r="N173" i="12"/>
  <c r="M173" i="12"/>
  <c r="L173" i="12"/>
  <c r="O172" i="12"/>
  <c r="N172" i="12"/>
  <c r="M172" i="12"/>
  <c r="L172" i="12"/>
  <c r="O171" i="12"/>
  <c r="N171" i="12"/>
  <c r="M171" i="12"/>
  <c r="L171" i="12"/>
  <c r="O170" i="12"/>
  <c r="N170" i="12"/>
  <c r="M170" i="12"/>
  <c r="L170" i="12"/>
  <c r="O169" i="12"/>
  <c r="N169" i="12"/>
  <c r="M169" i="12"/>
  <c r="L169" i="12"/>
  <c r="O168" i="12"/>
  <c r="N168" i="12"/>
  <c r="M168" i="12"/>
  <c r="L168" i="12"/>
  <c r="O167" i="12"/>
  <c r="N167" i="12"/>
  <c r="M167" i="12"/>
  <c r="L167" i="12"/>
  <c r="O166" i="12"/>
  <c r="N166" i="12"/>
  <c r="M166" i="12"/>
  <c r="L166" i="12"/>
  <c r="O165" i="12"/>
  <c r="N165" i="12"/>
  <c r="M165" i="12"/>
  <c r="L165" i="12"/>
  <c r="O164" i="12"/>
  <c r="N164" i="12"/>
  <c r="M164" i="12"/>
  <c r="L164" i="12"/>
  <c r="O163" i="12"/>
  <c r="N163" i="12"/>
  <c r="M163" i="12"/>
  <c r="L163" i="12"/>
  <c r="O162" i="12"/>
  <c r="N162" i="12"/>
  <c r="M162" i="12"/>
  <c r="L162" i="12"/>
  <c r="O161" i="12"/>
  <c r="N161" i="12"/>
  <c r="M161" i="12"/>
  <c r="L161" i="12"/>
  <c r="O160" i="12"/>
  <c r="N160" i="12"/>
  <c r="M160" i="12"/>
  <c r="L160" i="12"/>
  <c r="O159" i="12"/>
  <c r="N159" i="12"/>
  <c r="M159" i="12"/>
  <c r="L159" i="12"/>
  <c r="O158" i="12"/>
  <c r="N158" i="12"/>
  <c r="M158" i="12"/>
  <c r="L158" i="12"/>
  <c r="O157" i="12"/>
  <c r="N157" i="12"/>
  <c r="M157" i="12"/>
  <c r="L157" i="12"/>
  <c r="O156" i="12"/>
  <c r="N156" i="12"/>
  <c r="M156" i="12"/>
  <c r="L156" i="12"/>
  <c r="O155" i="12"/>
  <c r="N155" i="12"/>
  <c r="M155" i="12"/>
  <c r="L155" i="12"/>
  <c r="O154" i="12"/>
  <c r="N154" i="12"/>
  <c r="M154" i="12"/>
  <c r="L154" i="12"/>
  <c r="O150" i="12"/>
  <c r="N150" i="12"/>
  <c r="M150" i="12"/>
  <c r="L150" i="12"/>
  <c r="O149" i="12"/>
  <c r="N149" i="12"/>
  <c r="M149" i="12"/>
  <c r="L149" i="12"/>
  <c r="O148" i="12"/>
  <c r="N148" i="12"/>
  <c r="M148" i="12"/>
  <c r="L148" i="12"/>
  <c r="O147" i="12"/>
  <c r="N147" i="12"/>
  <c r="M147" i="12"/>
  <c r="L147" i="12"/>
  <c r="O146" i="12"/>
  <c r="N146" i="12"/>
  <c r="M146" i="12"/>
  <c r="L146" i="12"/>
  <c r="O145" i="12"/>
  <c r="N145" i="12"/>
  <c r="M145" i="12"/>
  <c r="L145" i="12"/>
  <c r="O144" i="12"/>
  <c r="N144" i="12"/>
  <c r="M144" i="12"/>
  <c r="L144" i="12"/>
  <c r="O143" i="12"/>
  <c r="N143" i="12"/>
  <c r="M143" i="12"/>
  <c r="L143" i="12"/>
  <c r="O142" i="12"/>
  <c r="N142" i="12"/>
  <c r="M142" i="12"/>
  <c r="L142" i="12"/>
  <c r="O141" i="12"/>
  <c r="N141" i="12"/>
  <c r="M141" i="12"/>
  <c r="L141" i="12"/>
  <c r="O140" i="12"/>
  <c r="N140" i="12"/>
  <c r="M140" i="12"/>
  <c r="L140" i="12"/>
  <c r="P140" i="12"/>
  <c r="B132" i="13"/>
  <c r="O139" i="12"/>
  <c r="N139" i="12"/>
  <c r="M139" i="12"/>
  <c r="L139" i="12"/>
  <c r="O138" i="12"/>
  <c r="N138" i="12"/>
  <c r="M138" i="12"/>
  <c r="L138" i="12"/>
  <c r="O137" i="12"/>
  <c r="N137" i="12"/>
  <c r="M137" i="12"/>
  <c r="L137" i="12"/>
  <c r="O136" i="12"/>
  <c r="N136" i="12"/>
  <c r="M136" i="12"/>
  <c r="L136" i="12"/>
  <c r="O135" i="12"/>
  <c r="N135" i="12"/>
  <c r="M135" i="12"/>
  <c r="L135" i="12"/>
  <c r="O134" i="12"/>
  <c r="N134" i="12"/>
  <c r="M134" i="12"/>
  <c r="L134" i="12"/>
  <c r="O130" i="12"/>
  <c r="N130" i="12"/>
  <c r="M130" i="12"/>
  <c r="L130" i="12"/>
  <c r="O129" i="12"/>
  <c r="N129" i="12"/>
  <c r="M129" i="12"/>
  <c r="L129" i="12"/>
  <c r="O128" i="12"/>
  <c r="N128" i="12"/>
  <c r="M128" i="12"/>
  <c r="L128" i="12"/>
  <c r="O127" i="12"/>
  <c r="N127" i="12"/>
  <c r="M127" i="12"/>
  <c r="L127" i="12"/>
  <c r="O126" i="12"/>
  <c r="N126" i="12"/>
  <c r="M126" i="12"/>
  <c r="L126" i="12"/>
  <c r="O125" i="12"/>
  <c r="N125" i="12"/>
  <c r="M125" i="12"/>
  <c r="L125" i="12"/>
  <c r="O124" i="12"/>
  <c r="N124" i="12"/>
  <c r="M124" i="12"/>
  <c r="L124" i="12"/>
  <c r="O123" i="12"/>
  <c r="N123" i="12"/>
  <c r="M123" i="12"/>
  <c r="L123" i="12"/>
  <c r="O122" i="12"/>
  <c r="N122" i="12"/>
  <c r="M122" i="12"/>
  <c r="L122" i="12"/>
  <c r="O121" i="12"/>
  <c r="N121" i="12"/>
  <c r="M121" i="12"/>
  <c r="L121" i="12"/>
  <c r="O120" i="12"/>
  <c r="N120" i="12"/>
  <c r="M120" i="12"/>
  <c r="L120" i="12"/>
  <c r="O119" i="12"/>
  <c r="N119" i="12"/>
  <c r="M119" i="12"/>
  <c r="L119" i="12"/>
  <c r="O118" i="12"/>
  <c r="N118" i="12"/>
  <c r="M118" i="12"/>
  <c r="L118" i="12"/>
  <c r="O117" i="12"/>
  <c r="N117" i="12"/>
  <c r="M117" i="12"/>
  <c r="L117" i="12"/>
  <c r="O116" i="12"/>
  <c r="N116" i="12"/>
  <c r="M116" i="12"/>
  <c r="L116" i="12"/>
  <c r="P116" i="12"/>
  <c r="O115" i="12"/>
  <c r="N115" i="12"/>
  <c r="M115" i="12"/>
  <c r="L115" i="12"/>
  <c r="P115" i="12"/>
  <c r="B107" i="13"/>
  <c r="O114" i="12"/>
  <c r="N114" i="12"/>
  <c r="M114" i="12"/>
  <c r="L114" i="12"/>
  <c r="O113" i="12"/>
  <c r="N113" i="12"/>
  <c r="M113" i="12"/>
  <c r="L113" i="12"/>
  <c r="O112" i="12"/>
  <c r="N112" i="12"/>
  <c r="M112" i="12"/>
  <c r="L112" i="12"/>
  <c r="O111" i="12"/>
  <c r="N111" i="12"/>
  <c r="M111" i="12"/>
  <c r="L111" i="12"/>
  <c r="P111" i="12"/>
  <c r="B103" i="13"/>
  <c r="O110" i="12"/>
  <c r="N110" i="12"/>
  <c r="M110" i="12"/>
  <c r="L110" i="12"/>
  <c r="P110" i="12"/>
  <c r="B102" i="13"/>
  <c r="O109" i="12"/>
  <c r="N109" i="12"/>
  <c r="M109" i="12"/>
  <c r="L109" i="12"/>
  <c r="O108" i="12"/>
  <c r="N108" i="12"/>
  <c r="M108" i="12"/>
  <c r="L108" i="12"/>
  <c r="P108" i="12"/>
  <c r="B100" i="13"/>
  <c r="O107" i="12"/>
  <c r="N107" i="12"/>
  <c r="M107" i="12"/>
  <c r="L107" i="12"/>
  <c r="O106" i="12"/>
  <c r="N106" i="12"/>
  <c r="M106" i="12"/>
  <c r="L106" i="12"/>
  <c r="O105" i="12"/>
  <c r="N105" i="12"/>
  <c r="M105" i="12"/>
  <c r="L105" i="12"/>
  <c r="O104" i="12"/>
  <c r="N104" i="12"/>
  <c r="M104" i="12"/>
  <c r="L104" i="12"/>
  <c r="P104" i="12"/>
  <c r="B96" i="13"/>
  <c r="O103" i="12"/>
  <c r="N103" i="12"/>
  <c r="M103" i="12"/>
  <c r="L103" i="12"/>
  <c r="O102" i="12"/>
  <c r="N102" i="12"/>
  <c r="M102" i="12"/>
  <c r="L102" i="12"/>
  <c r="O101" i="12"/>
  <c r="N101" i="12"/>
  <c r="M101" i="12"/>
  <c r="L101" i="12"/>
  <c r="O100" i="12"/>
  <c r="N100" i="12"/>
  <c r="M100" i="12"/>
  <c r="L100" i="12"/>
  <c r="O99" i="12"/>
  <c r="N99" i="12"/>
  <c r="M99" i="12"/>
  <c r="L99" i="12"/>
  <c r="O98" i="12"/>
  <c r="N98" i="12"/>
  <c r="M98" i="12"/>
  <c r="L98" i="12"/>
  <c r="O97" i="12"/>
  <c r="N97" i="12"/>
  <c r="M97" i="12"/>
  <c r="L97" i="12"/>
  <c r="O96" i="12"/>
  <c r="N96" i="12"/>
  <c r="M96" i="12"/>
  <c r="L96" i="12"/>
  <c r="O95" i="12"/>
  <c r="N95" i="12"/>
  <c r="M95" i="12"/>
  <c r="L95" i="12"/>
  <c r="O94" i="12"/>
  <c r="N94" i="12"/>
  <c r="M94" i="12"/>
  <c r="L94" i="12"/>
  <c r="O93" i="12"/>
  <c r="N93" i="12"/>
  <c r="M93" i="12"/>
  <c r="L93" i="12"/>
  <c r="O92" i="12"/>
  <c r="N92" i="12"/>
  <c r="M92" i="12"/>
  <c r="L92" i="12"/>
  <c r="O91" i="12"/>
  <c r="N91" i="12"/>
  <c r="M91" i="12"/>
  <c r="L91" i="12"/>
  <c r="O90" i="12"/>
  <c r="N90" i="12"/>
  <c r="M90" i="12"/>
  <c r="L90" i="12"/>
  <c r="O89" i="12"/>
  <c r="N89" i="12"/>
  <c r="M89" i="12"/>
  <c r="L89" i="12"/>
  <c r="O88" i="12"/>
  <c r="N88" i="12"/>
  <c r="M88" i="12"/>
  <c r="L88" i="12"/>
  <c r="O87" i="12"/>
  <c r="N87" i="12"/>
  <c r="M87" i="12"/>
  <c r="L87" i="12"/>
  <c r="O86" i="12"/>
  <c r="N86" i="12"/>
  <c r="M86" i="12"/>
  <c r="L86" i="12"/>
  <c r="O85" i="12"/>
  <c r="N85" i="12"/>
  <c r="M85" i="12"/>
  <c r="P85" i="12"/>
  <c r="B77" i="13"/>
  <c r="L85" i="12"/>
  <c r="O84" i="12"/>
  <c r="N84" i="12"/>
  <c r="M84" i="12"/>
  <c r="L84" i="12"/>
  <c r="O83" i="12"/>
  <c r="N83" i="12"/>
  <c r="M83" i="12"/>
  <c r="L83" i="12"/>
  <c r="O82" i="12"/>
  <c r="N82" i="12"/>
  <c r="M82" i="12"/>
  <c r="L82" i="12"/>
  <c r="P82" i="12"/>
  <c r="B74" i="13"/>
  <c r="O81" i="12"/>
  <c r="N81" i="12"/>
  <c r="M81" i="12"/>
  <c r="L81" i="12"/>
  <c r="O80" i="12"/>
  <c r="N80" i="12"/>
  <c r="M80" i="12"/>
  <c r="L80" i="12"/>
  <c r="O79" i="12"/>
  <c r="N79" i="12"/>
  <c r="M79" i="12"/>
  <c r="L79" i="12"/>
  <c r="O78" i="12"/>
  <c r="N78" i="12"/>
  <c r="M78" i="12"/>
  <c r="L78" i="12"/>
  <c r="O77" i="12"/>
  <c r="N77" i="12"/>
  <c r="M77" i="12"/>
  <c r="L77" i="12"/>
  <c r="O76" i="12"/>
  <c r="N76" i="12"/>
  <c r="M76" i="12"/>
  <c r="L76" i="12"/>
  <c r="O75" i="12"/>
  <c r="N75" i="12"/>
  <c r="M75" i="12"/>
  <c r="L75" i="12"/>
  <c r="O74" i="12"/>
  <c r="N74" i="12"/>
  <c r="M74" i="12"/>
  <c r="L74" i="12"/>
  <c r="O73" i="12"/>
  <c r="N73" i="12"/>
  <c r="M73" i="12"/>
  <c r="L73" i="12"/>
  <c r="O72" i="12"/>
  <c r="N72" i="12"/>
  <c r="M72" i="12"/>
  <c r="L72" i="12"/>
  <c r="O71" i="12"/>
  <c r="N71" i="12"/>
  <c r="M71" i="12"/>
  <c r="L71" i="12"/>
  <c r="O70" i="12"/>
  <c r="N70" i="12"/>
  <c r="M70" i="12"/>
  <c r="L70" i="12"/>
  <c r="O69" i="12"/>
  <c r="N69" i="12"/>
  <c r="M69" i="12"/>
  <c r="L69" i="12"/>
  <c r="O68" i="12"/>
  <c r="N68" i="12"/>
  <c r="M68" i="12"/>
  <c r="L68" i="12"/>
  <c r="O67" i="12"/>
  <c r="N67" i="12"/>
  <c r="M67" i="12"/>
  <c r="L67" i="12"/>
  <c r="O63" i="12"/>
  <c r="N63" i="12"/>
  <c r="M63" i="12"/>
  <c r="L63" i="12"/>
  <c r="O62" i="12"/>
  <c r="N62" i="12"/>
  <c r="M62" i="12"/>
  <c r="L62" i="12"/>
  <c r="O61" i="12"/>
  <c r="N61" i="12"/>
  <c r="M61" i="12"/>
  <c r="L61" i="12"/>
  <c r="O60" i="12"/>
  <c r="N60" i="12"/>
  <c r="M60" i="12"/>
  <c r="L60" i="12"/>
  <c r="O59" i="12"/>
  <c r="N59" i="12"/>
  <c r="M59" i="12"/>
  <c r="L59" i="12"/>
  <c r="O58" i="12"/>
  <c r="N58" i="12"/>
  <c r="M58" i="12"/>
  <c r="L58" i="12"/>
  <c r="O57" i="12"/>
  <c r="N57" i="12"/>
  <c r="M57" i="12"/>
  <c r="L57" i="12"/>
  <c r="O56" i="12"/>
  <c r="N56" i="12"/>
  <c r="M56" i="12"/>
  <c r="L56" i="12"/>
  <c r="O55" i="12"/>
  <c r="N55" i="12"/>
  <c r="M55" i="12"/>
  <c r="L55" i="12"/>
  <c r="O54" i="12"/>
  <c r="N54" i="12"/>
  <c r="M54" i="12"/>
  <c r="L54" i="12"/>
  <c r="O53" i="12"/>
  <c r="N53" i="12"/>
  <c r="M53" i="12"/>
  <c r="L53" i="12"/>
  <c r="O52" i="12"/>
  <c r="N52" i="12"/>
  <c r="M52" i="12"/>
  <c r="L52" i="12"/>
  <c r="O51" i="12"/>
  <c r="N51" i="12"/>
  <c r="M51" i="12"/>
  <c r="L51" i="12"/>
  <c r="O50" i="12"/>
  <c r="N50" i="12"/>
  <c r="M50" i="12"/>
  <c r="L50" i="12"/>
  <c r="O49" i="12"/>
  <c r="N49" i="12"/>
  <c r="M49" i="12"/>
  <c r="L49" i="12"/>
  <c r="O48" i="12"/>
  <c r="N48" i="12"/>
  <c r="M48" i="12"/>
  <c r="L48" i="12"/>
  <c r="O47" i="12"/>
  <c r="N47" i="12"/>
  <c r="M47" i="12"/>
  <c r="L47" i="12"/>
  <c r="O46" i="12"/>
  <c r="N46" i="12"/>
  <c r="M46" i="12"/>
  <c r="L46" i="12"/>
  <c r="O45" i="12"/>
  <c r="N45" i="12"/>
  <c r="M45" i="12"/>
  <c r="L45" i="12"/>
  <c r="O44" i="12"/>
  <c r="N44" i="12"/>
  <c r="M44" i="12"/>
  <c r="L44" i="12"/>
  <c r="O43" i="12"/>
  <c r="N43" i="12"/>
  <c r="M43" i="12"/>
  <c r="L43" i="12"/>
  <c r="O42" i="12"/>
  <c r="N42" i="12"/>
  <c r="M42" i="12"/>
  <c r="L42" i="12"/>
  <c r="O41" i="12"/>
  <c r="N41" i="12"/>
  <c r="M41" i="12"/>
  <c r="L41" i="12"/>
  <c r="O40" i="12"/>
  <c r="N40" i="12"/>
  <c r="M40" i="12"/>
  <c r="L40" i="12"/>
  <c r="O39" i="12"/>
  <c r="N39" i="12"/>
  <c r="M39" i="12"/>
  <c r="L39" i="12"/>
  <c r="O38" i="12"/>
  <c r="N38" i="12"/>
  <c r="M38" i="12"/>
  <c r="L38" i="12"/>
  <c r="O37" i="12"/>
  <c r="N37" i="12"/>
  <c r="M37" i="12"/>
  <c r="L37" i="12"/>
  <c r="O36" i="12"/>
  <c r="N36" i="12"/>
  <c r="M36" i="12"/>
  <c r="L36" i="12"/>
  <c r="O35" i="12"/>
  <c r="N35" i="12"/>
  <c r="M35" i="12"/>
  <c r="L35" i="12"/>
  <c r="O34" i="12"/>
  <c r="N34" i="12"/>
  <c r="M34" i="12"/>
  <c r="L34" i="12"/>
  <c r="O31" i="12"/>
  <c r="N31" i="12"/>
  <c r="M31" i="12"/>
  <c r="L31" i="12"/>
  <c r="O30" i="12"/>
  <c r="N30" i="12"/>
  <c r="M30" i="12"/>
  <c r="L30" i="12"/>
  <c r="O29" i="12"/>
  <c r="N29" i="12"/>
  <c r="M29" i="12"/>
  <c r="L29" i="12"/>
  <c r="O28" i="12"/>
  <c r="N28" i="12"/>
  <c r="M28" i="12"/>
  <c r="L28" i="12"/>
  <c r="O27" i="12"/>
  <c r="N27" i="12"/>
  <c r="M27" i="12"/>
  <c r="L27" i="12"/>
  <c r="O26" i="12"/>
  <c r="N26" i="12"/>
  <c r="M26" i="12"/>
  <c r="L26" i="12"/>
  <c r="O25" i="12"/>
  <c r="N25" i="12"/>
  <c r="M25" i="12"/>
  <c r="L25" i="12"/>
  <c r="O24" i="12"/>
  <c r="N24" i="12"/>
  <c r="M24" i="12"/>
  <c r="L24" i="12"/>
  <c r="O23" i="12"/>
  <c r="N23" i="12"/>
  <c r="M23" i="12"/>
  <c r="L23" i="12"/>
  <c r="O22" i="12"/>
  <c r="N22" i="12"/>
  <c r="M22" i="12"/>
  <c r="L22" i="12"/>
  <c r="O21" i="12"/>
  <c r="N21" i="12"/>
  <c r="M21" i="12"/>
  <c r="L21" i="12"/>
  <c r="O20" i="12"/>
  <c r="N20" i="12"/>
  <c r="M20" i="12"/>
  <c r="L20" i="12"/>
  <c r="O19" i="12"/>
  <c r="N19" i="12"/>
  <c r="M19" i="12"/>
  <c r="L19" i="12"/>
  <c r="O18" i="12"/>
  <c r="N18" i="12"/>
  <c r="M18" i="12"/>
  <c r="L18" i="12"/>
  <c r="O17" i="12"/>
  <c r="N17" i="12"/>
  <c r="M17" i="12"/>
  <c r="L17" i="12"/>
  <c r="O16" i="12"/>
  <c r="N16" i="12"/>
  <c r="M16" i="12"/>
  <c r="L16" i="12"/>
  <c r="O15" i="12"/>
  <c r="N15" i="12"/>
  <c r="M15" i="12"/>
  <c r="L15" i="12"/>
  <c r="O14" i="12"/>
  <c r="N14" i="12"/>
  <c r="M14" i="12"/>
  <c r="L14" i="12"/>
  <c r="O13" i="12"/>
  <c r="N13" i="12"/>
  <c r="M13" i="12"/>
  <c r="L13" i="12"/>
  <c r="O12" i="12"/>
  <c r="N12" i="12"/>
  <c r="M12" i="12"/>
  <c r="L12" i="12"/>
  <c r="O11" i="12"/>
  <c r="N11" i="12"/>
  <c r="M11" i="12"/>
  <c r="L11" i="12"/>
  <c r="O10" i="12"/>
  <c r="N10" i="12"/>
  <c r="M10" i="12"/>
  <c r="L10" i="12"/>
  <c r="P10" i="12"/>
  <c r="B2" i="13"/>
  <c r="E258" i="12"/>
  <c r="D258" i="12"/>
  <c r="C258" i="12"/>
  <c r="E255" i="12"/>
  <c r="E247" i="13" s="1"/>
  <c r="D255" i="12"/>
  <c r="D247" i="13" s="1"/>
  <c r="C255" i="12"/>
  <c r="C254" i="12"/>
  <c r="E251" i="12"/>
  <c r="E243" i="13"/>
  <c r="D251" i="12"/>
  <c r="D243" i="13" s="1"/>
  <c r="C251" i="12"/>
  <c r="E250" i="12"/>
  <c r="E242" i="13"/>
  <c r="D250" i="12"/>
  <c r="D242" i="13" s="1"/>
  <c r="C250" i="12"/>
  <c r="C242" i="13" s="1"/>
  <c r="E248" i="12"/>
  <c r="D248" i="12"/>
  <c r="D240" i="13"/>
  <c r="C248" i="12"/>
  <c r="E245" i="12"/>
  <c r="E244" i="12" s="1"/>
  <c r="E236" i="13" s="1"/>
  <c r="D245" i="12"/>
  <c r="D244" i="12"/>
  <c r="D236" i="13"/>
  <c r="C245" i="12"/>
  <c r="C244" i="12" s="1"/>
  <c r="C236" i="13" s="1"/>
  <c r="E243" i="12"/>
  <c r="E235" i="13" s="1"/>
  <c r="D243" i="12"/>
  <c r="D235" i="13" s="1"/>
  <c r="C243" i="12"/>
  <c r="F243" i="12" s="1"/>
  <c r="E240" i="12"/>
  <c r="E232" i="13" s="1"/>
  <c r="D240" i="12"/>
  <c r="D232" i="13" s="1"/>
  <c r="C240" i="12"/>
  <c r="E236" i="12"/>
  <c r="E228" i="13" s="1"/>
  <c r="D236" i="12"/>
  <c r="C236" i="12"/>
  <c r="C228" i="13"/>
  <c r="E235" i="12"/>
  <c r="E227" i="13" s="1"/>
  <c r="D235" i="12"/>
  <c r="D227" i="13" s="1"/>
  <c r="C235" i="12"/>
  <c r="E233" i="12"/>
  <c r="E232" i="12"/>
  <c r="E224" i="13"/>
  <c r="D233" i="12"/>
  <c r="C233" i="12"/>
  <c r="C232" i="12" s="1"/>
  <c r="C224" i="13" s="1"/>
  <c r="E231" i="12"/>
  <c r="D231" i="12"/>
  <c r="D223" i="13" s="1"/>
  <c r="C231" i="12"/>
  <c r="E228" i="12"/>
  <c r="E220" i="13" s="1"/>
  <c r="D228" i="12"/>
  <c r="C228" i="12"/>
  <c r="C227" i="12"/>
  <c r="E225" i="12"/>
  <c r="E217" i="13" s="1"/>
  <c r="D225" i="12"/>
  <c r="D224" i="12" s="1"/>
  <c r="D216" i="13" s="1"/>
  <c r="C225" i="12"/>
  <c r="C224" i="12"/>
  <c r="C223" i="12"/>
  <c r="C215" i="13" s="1"/>
  <c r="E222" i="12"/>
  <c r="D222" i="12"/>
  <c r="D214" i="13"/>
  <c r="C222" i="12"/>
  <c r="C214" i="13" s="1"/>
  <c r="E220" i="12"/>
  <c r="E212" i="13"/>
  <c r="D220" i="12"/>
  <c r="D212" i="13"/>
  <c r="C220" i="12"/>
  <c r="E219" i="12"/>
  <c r="D219" i="12"/>
  <c r="D211" i="13"/>
  <c r="C219" i="12"/>
  <c r="C211" i="13" s="1"/>
  <c r="E217" i="12"/>
  <c r="D217" i="12"/>
  <c r="D209" i="13"/>
  <c r="C217" i="12"/>
  <c r="C209" i="13" s="1"/>
  <c r="E216" i="12"/>
  <c r="E208" i="13" s="1"/>
  <c r="D216" i="12"/>
  <c r="D208" i="13" s="1"/>
  <c r="C216" i="12"/>
  <c r="E215" i="12"/>
  <c r="D215" i="12"/>
  <c r="C215" i="12"/>
  <c r="C207" i="13" s="1"/>
  <c r="E214" i="12"/>
  <c r="E206" i="13" s="1"/>
  <c r="D214" i="12"/>
  <c r="D206" i="13"/>
  <c r="C214" i="12"/>
  <c r="E213" i="12"/>
  <c r="E205" i="13"/>
  <c r="D213" i="12"/>
  <c r="D205" i="13" s="1"/>
  <c r="C213" i="12"/>
  <c r="E210" i="12"/>
  <c r="E209" i="12"/>
  <c r="E201" i="13" s="1"/>
  <c r="D210" i="12"/>
  <c r="D202" i="13"/>
  <c r="C210" i="12"/>
  <c r="C202" i="13" s="1"/>
  <c r="E208" i="12"/>
  <c r="E200" i="13" s="1"/>
  <c r="D208" i="12"/>
  <c r="C208" i="12"/>
  <c r="C200" i="13" s="1"/>
  <c r="E207" i="12"/>
  <c r="E199" i="13"/>
  <c r="D207" i="12"/>
  <c r="D199" i="13" s="1"/>
  <c r="C207" i="12"/>
  <c r="C199" i="13"/>
  <c r="E206" i="12"/>
  <c r="E198" i="13" s="1"/>
  <c r="D206" i="12"/>
  <c r="D198" i="13"/>
  <c r="C206" i="12"/>
  <c r="C198" i="13" s="1"/>
  <c r="E205" i="12"/>
  <c r="E197" i="13"/>
  <c r="D205" i="12"/>
  <c r="D197" i="13" s="1"/>
  <c r="C205" i="12"/>
  <c r="E204" i="12"/>
  <c r="E196" i="13" s="1"/>
  <c r="D204" i="12"/>
  <c r="C204" i="12"/>
  <c r="C196" i="13"/>
  <c r="E203" i="12"/>
  <c r="E195" i="13" s="1"/>
  <c r="D203" i="12"/>
  <c r="D195" i="13"/>
  <c r="C203" i="12"/>
  <c r="E202" i="12"/>
  <c r="E194" i="13" s="1"/>
  <c r="D202" i="12"/>
  <c r="C202" i="12"/>
  <c r="C194" i="13"/>
  <c r="E201" i="12"/>
  <c r="D201" i="12"/>
  <c r="D193" i="13" s="1"/>
  <c r="C201" i="12"/>
  <c r="C193" i="13"/>
  <c r="E200" i="12"/>
  <c r="E192" i="13" s="1"/>
  <c r="D200" i="12"/>
  <c r="C200" i="12"/>
  <c r="C192" i="13" s="1"/>
  <c r="E199" i="12"/>
  <c r="E191" i="13"/>
  <c r="D199" i="12"/>
  <c r="C199" i="12"/>
  <c r="E197" i="12"/>
  <c r="E189" i="13" s="1"/>
  <c r="D197" i="12"/>
  <c r="C197" i="12"/>
  <c r="C189" i="13" s="1"/>
  <c r="E196" i="12"/>
  <c r="D196" i="12"/>
  <c r="D188" i="13" s="1"/>
  <c r="C196" i="12"/>
  <c r="C188" i="13" s="1"/>
  <c r="E194" i="12"/>
  <c r="E186" i="13" s="1"/>
  <c r="D194" i="12"/>
  <c r="C194" i="12"/>
  <c r="E193" i="12"/>
  <c r="E185" i="13"/>
  <c r="D193" i="12"/>
  <c r="D185" i="13" s="1"/>
  <c r="C193" i="12"/>
  <c r="E192" i="12"/>
  <c r="E184" i="13"/>
  <c r="D192" i="12"/>
  <c r="D184" i="13" s="1"/>
  <c r="C192" i="12"/>
  <c r="C184" i="13" s="1"/>
  <c r="E191" i="12"/>
  <c r="E183" i="13" s="1"/>
  <c r="D191" i="12"/>
  <c r="C191" i="12"/>
  <c r="E190" i="12"/>
  <c r="D190" i="12"/>
  <c r="D182" i="13" s="1"/>
  <c r="C190" i="12"/>
  <c r="C182" i="13" s="1"/>
  <c r="E189" i="12"/>
  <c r="E181" i="13"/>
  <c r="D189" i="12"/>
  <c r="C189" i="12"/>
  <c r="C181" i="13"/>
  <c r="E188" i="12"/>
  <c r="E180" i="13" s="1"/>
  <c r="D188" i="12"/>
  <c r="D180" i="13"/>
  <c r="C188" i="12"/>
  <c r="F188" i="12" s="1"/>
  <c r="H188" i="12" s="1"/>
  <c r="E187" i="12"/>
  <c r="E179" i="13" s="1"/>
  <c r="D187" i="12"/>
  <c r="D179" i="13" s="1"/>
  <c r="C187" i="12"/>
  <c r="C179" i="13" s="1"/>
  <c r="E185" i="12"/>
  <c r="D185" i="12"/>
  <c r="C185" i="12"/>
  <c r="C177" i="13"/>
  <c r="E184" i="12"/>
  <c r="E176" i="13" s="1"/>
  <c r="D184" i="12"/>
  <c r="D176" i="13"/>
  <c r="C184" i="12"/>
  <c r="E182" i="12"/>
  <c r="E174" i="13"/>
  <c r="D182" i="12"/>
  <c r="D174" i="13" s="1"/>
  <c r="C182" i="12"/>
  <c r="E181" i="12"/>
  <c r="E173" i="13"/>
  <c r="D181" i="12"/>
  <c r="D173" i="13" s="1"/>
  <c r="C181" i="12"/>
  <c r="E180" i="12"/>
  <c r="E172" i="13" s="1"/>
  <c r="D180" i="12"/>
  <c r="D172" i="13"/>
  <c r="C180" i="12"/>
  <c r="E179" i="12"/>
  <c r="D179" i="12"/>
  <c r="D171" i="13"/>
  <c r="C179" i="12"/>
  <c r="C171" i="13" s="1"/>
  <c r="E178" i="12"/>
  <c r="E170" i="13"/>
  <c r="D178" i="12"/>
  <c r="C178" i="12"/>
  <c r="C170" i="13"/>
  <c r="E176" i="12"/>
  <c r="E168" i="13" s="1"/>
  <c r="D176" i="12"/>
  <c r="C176" i="12"/>
  <c r="C168" i="13"/>
  <c r="E174" i="12"/>
  <c r="E166" i="13" s="1"/>
  <c r="D174" i="12"/>
  <c r="D166" i="13"/>
  <c r="C174" i="12"/>
  <c r="C166" i="13" s="1"/>
  <c r="E173" i="12"/>
  <c r="E165" i="13"/>
  <c r="D173" i="12"/>
  <c r="D165" i="13" s="1"/>
  <c r="C173" i="12"/>
  <c r="C165" i="13" s="1"/>
  <c r="E172" i="12"/>
  <c r="E164" i="13" s="1"/>
  <c r="D172" i="12"/>
  <c r="C172" i="12"/>
  <c r="E171" i="12"/>
  <c r="E163" i="13"/>
  <c r="D171" i="12"/>
  <c r="D163" i="13" s="1"/>
  <c r="C171" i="12"/>
  <c r="E170" i="12"/>
  <c r="E162" i="13"/>
  <c r="D170" i="12"/>
  <c r="D162" i="13" s="1"/>
  <c r="C170" i="12"/>
  <c r="C162" i="13"/>
  <c r="E169" i="12"/>
  <c r="D169" i="12"/>
  <c r="D161" i="13"/>
  <c r="C169" i="12"/>
  <c r="E168" i="12"/>
  <c r="E160" i="13"/>
  <c r="D168" i="12"/>
  <c r="C168" i="12"/>
  <c r="C160" i="13" s="1"/>
  <c r="E164" i="12"/>
  <c r="D164" i="12"/>
  <c r="E163" i="12"/>
  <c r="D163" i="12"/>
  <c r="D155" i="13" s="1"/>
  <c r="E162" i="12"/>
  <c r="E154" i="13" s="1"/>
  <c r="D162" i="12"/>
  <c r="D154" i="13"/>
  <c r="E160" i="12"/>
  <c r="D160" i="12"/>
  <c r="E157" i="12"/>
  <c r="E149" i="13" s="1"/>
  <c r="D157" i="12"/>
  <c r="E156" i="12"/>
  <c r="E148" i="13"/>
  <c r="D156" i="12"/>
  <c r="E150" i="12"/>
  <c r="E142" i="13"/>
  <c r="D150" i="12"/>
  <c r="D142" i="13" s="1"/>
  <c r="E146" i="12"/>
  <c r="E138" i="13"/>
  <c r="D146" i="12"/>
  <c r="E145" i="12"/>
  <c r="E137" i="13"/>
  <c r="D145" i="12"/>
  <c r="E144" i="12"/>
  <c r="E136" i="13" s="1"/>
  <c r="D144" i="12"/>
  <c r="D136" i="13"/>
  <c r="E143" i="12"/>
  <c r="E135" i="13" s="1"/>
  <c r="D143" i="12"/>
  <c r="E142" i="12"/>
  <c r="E134" i="13" s="1"/>
  <c r="D142" i="12"/>
  <c r="E137" i="12"/>
  <c r="D137" i="12"/>
  <c r="E130" i="12"/>
  <c r="E129" i="12"/>
  <c r="D130" i="12"/>
  <c r="D129" i="12" s="1"/>
  <c r="D128" i="12" s="1"/>
  <c r="D120" i="13" s="1"/>
  <c r="E127" i="12"/>
  <c r="E119" i="13"/>
  <c r="D127" i="12"/>
  <c r="D119" i="13" s="1"/>
  <c r="E125" i="12"/>
  <c r="E117" i="13" s="1"/>
  <c r="D125" i="12"/>
  <c r="E124" i="12"/>
  <c r="E116" i="13"/>
  <c r="D124" i="12"/>
  <c r="D116" i="13" s="1"/>
  <c r="E123" i="12"/>
  <c r="E115" i="13"/>
  <c r="D123" i="12"/>
  <c r="D115" i="13" s="1"/>
  <c r="E122" i="12"/>
  <c r="E114" i="13"/>
  <c r="D122" i="12"/>
  <c r="E121" i="12"/>
  <c r="D121" i="12"/>
  <c r="D113" i="13" s="1"/>
  <c r="E120" i="12"/>
  <c r="E112" i="13" s="1"/>
  <c r="D120" i="12"/>
  <c r="D112" i="13"/>
  <c r="E119" i="12"/>
  <c r="E111" i="13" s="1"/>
  <c r="D119" i="12"/>
  <c r="D111" i="13" s="1"/>
  <c r="E118" i="12"/>
  <c r="E110" i="13" s="1"/>
  <c r="D118" i="12"/>
  <c r="D110" i="13"/>
  <c r="E117" i="12"/>
  <c r="D117" i="12"/>
  <c r="D109" i="13"/>
  <c r="E116" i="12"/>
  <c r="E108" i="13" s="1"/>
  <c r="D116" i="12"/>
  <c r="D108" i="13" s="1"/>
  <c r="E113" i="12"/>
  <c r="E105" i="13" s="1"/>
  <c r="D113" i="12"/>
  <c r="D105" i="13"/>
  <c r="E112" i="12"/>
  <c r="E104" i="13" s="1"/>
  <c r="D112" i="12"/>
  <c r="D104" i="13" s="1"/>
  <c r="E111" i="12"/>
  <c r="D111" i="12"/>
  <c r="D103" i="13" s="1"/>
  <c r="E109" i="12"/>
  <c r="D109" i="12"/>
  <c r="D101" i="13" s="1"/>
  <c r="E107" i="12"/>
  <c r="D107" i="12"/>
  <c r="D106" i="12"/>
  <c r="D98" i="13" s="1"/>
  <c r="E105" i="12"/>
  <c r="E97" i="13"/>
  <c r="D105" i="12"/>
  <c r="D97" i="13" s="1"/>
  <c r="E104" i="12"/>
  <c r="D104" i="12"/>
  <c r="D96" i="13"/>
  <c r="E103" i="12"/>
  <c r="E95" i="13" s="1"/>
  <c r="D103" i="12"/>
  <c r="D95" i="13"/>
  <c r="E102" i="12"/>
  <c r="D102" i="12"/>
  <c r="D94" i="13" s="1"/>
  <c r="E101" i="12"/>
  <c r="D101" i="12"/>
  <c r="D93" i="13"/>
  <c r="E100" i="12"/>
  <c r="D100" i="12"/>
  <c r="D92" i="13" s="1"/>
  <c r="E99" i="12"/>
  <c r="E91" i="13"/>
  <c r="D99" i="12"/>
  <c r="E98" i="12"/>
  <c r="D98" i="12"/>
  <c r="D90" i="13"/>
  <c r="E96" i="12"/>
  <c r="E88" i="13" s="1"/>
  <c r="D96" i="12"/>
  <c r="E95" i="12"/>
  <c r="D95" i="12"/>
  <c r="D87" i="13"/>
  <c r="E94" i="12"/>
  <c r="E86" i="13" s="1"/>
  <c r="D94" i="12"/>
  <c r="D86" i="13" s="1"/>
  <c r="E93" i="12"/>
  <c r="D93" i="12"/>
  <c r="D85" i="13"/>
  <c r="E92" i="12"/>
  <c r="D92" i="12"/>
  <c r="D84" i="13" s="1"/>
  <c r="E91" i="12"/>
  <c r="E83" i="13"/>
  <c r="D91" i="12"/>
  <c r="D83" i="13" s="1"/>
  <c r="E90" i="12"/>
  <c r="E82" i="13"/>
  <c r="D90" i="12"/>
  <c r="D82" i="13" s="1"/>
  <c r="E89" i="12"/>
  <c r="E81" i="13"/>
  <c r="D89" i="12"/>
  <c r="D81" i="13" s="1"/>
  <c r="E88" i="12"/>
  <c r="D88" i="12"/>
  <c r="E86" i="12"/>
  <c r="E78" i="13" s="1"/>
  <c r="D86" i="12"/>
  <c r="D78" i="13"/>
  <c r="E84" i="12"/>
  <c r="D84" i="12"/>
  <c r="D83" i="12"/>
  <c r="D75" i="13"/>
  <c r="E80" i="12"/>
  <c r="E72" i="13" s="1"/>
  <c r="D80" i="12"/>
  <c r="D72" i="13"/>
  <c r="C80" i="12"/>
  <c r="E79" i="12"/>
  <c r="E71" i="13"/>
  <c r="D79" i="12"/>
  <c r="C79" i="12"/>
  <c r="C71" i="13" s="1"/>
  <c r="E77" i="12"/>
  <c r="D77" i="12"/>
  <c r="C77" i="12"/>
  <c r="C69" i="13"/>
  <c r="E76" i="12"/>
  <c r="E75" i="12" s="1"/>
  <c r="E67" i="13" s="1"/>
  <c r="D76" i="12"/>
  <c r="D68" i="13"/>
  <c r="C76" i="12"/>
  <c r="E74" i="12"/>
  <c r="E66" i="13" s="1"/>
  <c r="D74" i="12"/>
  <c r="D66" i="13"/>
  <c r="C74" i="12"/>
  <c r="C66" i="13" s="1"/>
  <c r="E73" i="12"/>
  <c r="E65" i="13"/>
  <c r="D73" i="12"/>
  <c r="C73" i="12"/>
  <c r="C65" i="13"/>
  <c r="E71" i="12"/>
  <c r="E63" i="13" s="1"/>
  <c r="D71" i="12"/>
  <c r="D63" i="13" s="1"/>
  <c r="C71" i="12"/>
  <c r="E69" i="12"/>
  <c r="E61" i="13" s="1"/>
  <c r="D69" i="12"/>
  <c r="D61" i="13" s="1"/>
  <c r="C69" i="12"/>
  <c r="E63" i="12"/>
  <c r="D63" i="12"/>
  <c r="D55" i="13"/>
  <c r="C63" i="12"/>
  <c r="C55" i="13" s="1"/>
  <c r="E62" i="12"/>
  <c r="E54" i="13" s="1"/>
  <c r="D62" i="12"/>
  <c r="C62" i="12"/>
  <c r="C54" i="13" s="1"/>
  <c r="E61" i="12"/>
  <c r="D61" i="12"/>
  <c r="D53" i="13"/>
  <c r="C61" i="12"/>
  <c r="E60" i="12"/>
  <c r="E52" i="13" s="1"/>
  <c r="D60" i="12"/>
  <c r="D52" i="13"/>
  <c r="C60" i="12"/>
  <c r="C52" i="13" s="1"/>
  <c r="E59" i="12"/>
  <c r="D59" i="12"/>
  <c r="D51" i="13" s="1"/>
  <c r="C59" i="12"/>
  <c r="C51" i="13"/>
  <c r="E57" i="12"/>
  <c r="D57" i="12"/>
  <c r="C57" i="12"/>
  <c r="C49" i="13" s="1"/>
  <c r="E56" i="12"/>
  <c r="D56" i="12"/>
  <c r="D48" i="13" s="1"/>
  <c r="C56" i="12"/>
  <c r="E54" i="12"/>
  <c r="E53" i="12"/>
  <c r="E45" i="13" s="1"/>
  <c r="D54" i="12"/>
  <c r="D53" i="12" s="1"/>
  <c r="D45" i="13" s="1"/>
  <c r="C54" i="12"/>
  <c r="E52" i="12"/>
  <c r="D52" i="12"/>
  <c r="D44" i="13" s="1"/>
  <c r="C52" i="12"/>
  <c r="C44" i="13" s="1"/>
  <c r="E51" i="12"/>
  <c r="D51" i="12"/>
  <c r="C51" i="12"/>
  <c r="C43" i="13" s="1"/>
  <c r="E49" i="12"/>
  <c r="D49" i="12"/>
  <c r="D41" i="13" s="1"/>
  <c r="C49" i="12"/>
  <c r="E48" i="12"/>
  <c r="E40" i="13" s="1"/>
  <c r="D48" i="12"/>
  <c r="D40" i="13" s="1"/>
  <c r="C48" i="12"/>
  <c r="C40" i="13" s="1"/>
  <c r="E46" i="12"/>
  <c r="D46" i="12"/>
  <c r="C46" i="12"/>
  <c r="C38" i="13"/>
  <c r="E45" i="12"/>
  <c r="E37" i="13" s="1"/>
  <c r="D45" i="12"/>
  <c r="C45" i="12"/>
  <c r="C37" i="13"/>
  <c r="E44" i="12"/>
  <c r="D44" i="12"/>
  <c r="D36" i="13"/>
  <c r="C44" i="12"/>
  <c r="E43" i="12"/>
  <c r="E35" i="13" s="1"/>
  <c r="D43" i="12"/>
  <c r="D35" i="13"/>
  <c r="C43" i="12"/>
  <c r="C35" i="13" s="1"/>
  <c r="E41" i="12"/>
  <c r="E40" i="12" s="1"/>
  <c r="E32" i="13" s="1"/>
  <c r="D41" i="12"/>
  <c r="D40" i="12"/>
  <c r="D32" i="13"/>
  <c r="C41" i="12"/>
  <c r="E39" i="12"/>
  <c r="E31" i="13"/>
  <c r="D39" i="12"/>
  <c r="C39" i="12"/>
  <c r="C31" i="13" s="1"/>
  <c r="E38" i="12"/>
  <c r="E30" i="13"/>
  <c r="D38" i="12"/>
  <c r="D30" i="13" s="1"/>
  <c r="C38" i="12"/>
  <c r="E37" i="12"/>
  <c r="E29" i="13" s="1"/>
  <c r="D37" i="12"/>
  <c r="D29" i="13" s="1"/>
  <c r="C37" i="12"/>
  <c r="E36" i="12"/>
  <c r="D36" i="12"/>
  <c r="D28" i="13" s="1"/>
  <c r="C36" i="12"/>
  <c r="C28" i="13" s="1"/>
  <c r="E35" i="12"/>
  <c r="E27" i="13"/>
  <c r="D35" i="12"/>
  <c r="C35" i="12"/>
  <c r="C27" i="13"/>
  <c r="E31" i="12"/>
  <c r="E23" i="13" s="1"/>
  <c r="D31" i="12"/>
  <c r="C31" i="12"/>
  <c r="C23" i="13"/>
  <c r="E28" i="12"/>
  <c r="E27" i="12" s="1"/>
  <c r="D28" i="12"/>
  <c r="C28" i="12"/>
  <c r="E25" i="12"/>
  <c r="E17" i="13"/>
  <c r="D25" i="12"/>
  <c r="D17" i="13" s="1"/>
  <c r="C25" i="12"/>
  <c r="C17" i="13" s="1"/>
  <c r="E24" i="12"/>
  <c r="D24" i="12"/>
  <c r="D16" i="13" s="1"/>
  <c r="C24" i="12"/>
  <c r="E22" i="12"/>
  <c r="E14" i="13"/>
  <c r="D22" i="12"/>
  <c r="C22" i="12"/>
  <c r="C14" i="13" s="1"/>
  <c r="E21" i="12"/>
  <c r="E13" i="13"/>
  <c r="D21" i="12"/>
  <c r="D13" i="13" s="1"/>
  <c r="C21" i="12"/>
  <c r="E18" i="12"/>
  <c r="E10" i="13" s="1"/>
  <c r="D18" i="12"/>
  <c r="C18" i="12"/>
  <c r="C17" i="12"/>
  <c r="C9" i="13" s="1"/>
  <c r="E16" i="12"/>
  <c r="D16" i="12"/>
  <c r="D8" i="13" s="1"/>
  <c r="C16" i="12"/>
  <c r="E15" i="12"/>
  <c r="E7" i="13" s="1"/>
  <c r="D15" i="12"/>
  <c r="C15" i="12"/>
  <c r="C7" i="13" s="1"/>
  <c r="E13" i="12"/>
  <c r="E12" i="12" s="1"/>
  <c r="E4" i="13" s="1"/>
  <c r="D13" i="12"/>
  <c r="D12" i="12" s="1"/>
  <c r="D4" i="13"/>
  <c r="C13" i="12"/>
  <c r="G257" i="12"/>
  <c r="G249" i="13"/>
  <c r="G256" i="12"/>
  <c r="G248" i="13"/>
  <c r="G254" i="12"/>
  <c r="G246" i="13"/>
  <c r="G249" i="12"/>
  <c r="G241" i="13"/>
  <c r="G247" i="12"/>
  <c r="G239" i="13"/>
  <c r="G246" i="12"/>
  <c r="G244" i="12"/>
  <c r="G236" i="13"/>
  <c r="G242" i="12"/>
  <c r="G234" i="13"/>
  <c r="G241" i="12"/>
  <c r="G233" i="13"/>
  <c r="G239" i="12"/>
  <c r="G231" i="13"/>
  <c r="G234" i="12"/>
  <c r="G226" i="13"/>
  <c r="G232" i="12"/>
  <c r="G224" i="13"/>
  <c r="D232" i="12"/>
  <c r="D224" i="13" s="1"/>
  <c r="G230" i="12"/>
  <c r="G222" i="13"/>
  <c r="G229" i="12"/>
  <c r="G221" i="13"/>
  <c r="G227" i="12"/>
  <c r="G219" i="13"/>
  <c r="G224" i="12"/>
  <c r="G216" i="13"/>
  <c r="G221" i="12"/>
  <c r="G213" i="13"/>
  <c r="G218" i="12"/>
  <c r="G210" i="13"/>
  <c r="G212" i="12"/>
  <c r="G209" i="12"/>
  <c r="G201" i="13"/>
  <c r="G198" i="12"/>
  <c r="G190" i="13"/>
  <c r="G195" i="12"/>
  <c r="G187" i="13"/>
  <c r="G186" i="12"/>
  <c r="G178" i="13"/>
  <c r="G183" i="12"/>
  <c r="G175" i="13"/>
  <c r="G177" i="12"/>
  <c r="G169" i="13"/>
  <c r="G175" i="12"/>
  <c r="G167" i="13"/>
  <c r="G167" i="12"/>
  <c r="G161" i="12"/>
  <c r="G153" i="13"/>
  <c r="G159" i="12"/>
  <c r="G151" i="13"/>
  <c r="G158" i="12"/>
  <c r="G150" i="13"/>
  <c r="G155" i="12"/>
  <c r="G147" i="13"/>
  <c r="G154" i="12"/>
  <c r="G146" i="13"/>
  <c r="G149" i="12"/>
  <c r="G141" i="13"/>
  <c r="G148" i="12"/>
  <c r="G141" i="12"/>
  <c r="G133" i="13"/>
  <c r="G138" i="12"/>
  <c r="G130" i="13"/>
  <c r="G136" i="12"/>
  <c r="G128" i="13"/>
  <c r="H129" i="12"/>
  <c r="H121" i="13"/>
  <c r="H128" i="12"/>
  <c r="H120" i="13"/>
  <c r="G126" i="12"/>
  <c r="G118" i="13"/>
  <c r="H115" i="12"/>
  <c r="H107" i="13"/>
  <c r="H110" i="12"/>
  <c r="H102" i="13"/>
  <c r="H108" i="12"/>
  <c r="H100" i="13"/>
  <c r="H106" i="12"/>
  <c r="H98" i="13"/>
  <c r="H97" i="12"/>
  <c r="H89" i="13"/>
  <c r="H87" i="12"/>
  <c r="H79" i="13"/>
  <c r="H85" i="12"/>
  <c r="H77" i="13"/>
  <c r="H83" i="12"/>
  <c r="G78" i="12"/>
  <c r="G70" i="13"/>
  <c r="G75" i="12"/>
  <c r="G67" i="13"/>
  <c r="H72" i="12"/>
  <c r="H64" i="13"/>
  <c r="G70" i="12"/>
  <c r="G62" i="13"/>
  <c r="G68" i="12"/>
  <c r="G60" i="13"/>
  <c r="G58" i="12"/>
  <c r="G50" i="13"/>
  <c r="G55" i="12"/>
  <c r="G47" i="13"/>
  <c r="G53" i="12"/>
  <c r="G45" i="13"/>
  <c r="G50" i="12"/>
  <c r="G42" i="13"/>
  <c r="G47" i="12"/>
  <c r="G39" i="13"/>
  <c r="G42" i="12"/>
  <c r="G34" i="13"/>
  <c r="G40" i="12"/>
  <c r="G32" i="13"/>
  <c r="G34" i="12"/>
  <c r="G26" i="13"/>
  <c r="G30" i="12"/>
  <c r="G22" i="13"/>
  <c r="H26" i="12"/>
  <c r="H18" i="13"/>
  <c r="H23" i="12"/>
  <c r="H15" i="13"/>
  <c r="H20" i="12"/>
  <c r="H12" i="13"/>
  <c r="H14" i="12"/>
  <c r="H6" i="13"/>
  <c r="H11" i="12"/>
  <c r="H3" i="13"/>
  <c r="G135" i="12"/>
  <c r="G127" i="13"/>
  <c r="G223" i="12"/>
  <c r="G215" i="13"/>
  <c r="G238" i="12"/>
  <c r="G230" i="13"/>
  <c r="P132" i="12"/>
  <c r="B124" i="13"/>
  <c r="P131" i="12"/>
  <c r="B123" i="13"/>
  <c r="P112" i="12"/>
  <c r="B104" i="13"/>
  <c r="P100" i="12"/>
  <c r="B92" i="13"/>
  <c r="B108" i="13"/>
  <c r="P48" i="12"/>
  <c r="B40" i="13"/>
  <c r="P65" i="12"/>
  <c r="B57" i="13"/>
  <c r="P64" i="12"/>
  <c r="B56" i="13"/>
  <c r="C88" i="13"/>
  <c r="P54" i="12"/>
  <c r="B46" i="13"/>
  <c r="P33" i="12"/>
  <c r="B25" i="13"/>
  <c r="P60" i="12"/>
  <c r="B52" i="13"/>
  <c r="P32" i="12"/>
  <c r="B24" i="13"/>
  <c r="P95" i="12"/>
  <c r="B87" i="13"/>
  <c r="P122" i="12"/>
  <c r="B114" i="13"/>
  <c r="P138" i="12"/>
  <c r="B130" i="13"/>
  <c r="P161" i="12"/>
  <c r="B153" i="13"/>
  <c r="P170" i="12"/>
  <c r="B162" i="13"/>
  <c r="P171" i="12"/>
  <c r="B163" i="13"/>
  <c r="P173" i="12"/>
  <c r="B165" i="13"/>
  <c r="P194" i="12"/>
  <c r="B186" i="13"/>
  <c r="P17" i="12"/>
  <c r="B9" i="13"/>
  <c r="P29" i="12"/>
  <c r="B21" i="13"/>
  <c r="P30" i="12"/>
  <c r="B22" i="13"/>
  <c r="P31" i="12"/>
  <c r="B23" i="13"/>
  <c r="P34" i="12"/>
  <c r="B26" i="13"/>
  <c r="P35" i="12"/>
  <c r="B27" i="13"/>
  <c r="P36" i="12"/>
  <c r="B28" i="13"/>
  <c r="P37" i="12"/>
  <c r="B29" i="13"/>
  <c r="P38" i="12"/>
  <c r="B30" i="13"/>
  <c r="P39" i="12"/>
  <c r="B31" i="13"/>
  <c r="P44" i="12"/>
  <c r="B36" i="13"/>
  <c r="P45" i="12"/>
  <c r="B37" i="13"/>
  <c r="P46" i="12"/>
  <c r="B38" i="13"/>
  <c r="P47" i="12"/>
  <c r="B39" i="13"/>
  <c r="P49" i="12"/>
  <c r="B41" i="13"/>
  <c r="P50" i="12"/>
  <c r="B42" i="13"/>
  <c r="P51" i="12"/>
  <c r="B43" i="13"/>
  <c r="P52" i="12"/>
  <c r="B44" i="13"/>
  <c r="P53" i="12"/>
  <c r="B45" i="13"/>
  <c r="P55" i="12"/>
  <c r="B47" i="13"/>
  <c r="P56" i="12"/>
  <c r="B48" i="13"/>
  <c r="P57" i="12"/>
  <c r="B49" i="13"/>
  <c r="P58" i="12"/>
  <c r="B50" i="13"/>
  <c r="P59" i="12"/>
  <c r="B51" i="13"/>
  <c r="P61" i="12"/>
  <c r="B53" i="13"/>
  <c r="P62" i="12"/>
  <c r="B54" i="13"/>
  <c r="P63" i="12"/>
  <c r="B55" i="13"/>
  <c r="P67" i="12"/>
  <c r="B59" i="13"/>
  <c r="P68" i="12"/>
  <c r="B60" i="13"/>
  <c r="P69" i="12"/>
  <c r="B61" i="13"/>
  <c r="P70" i="12"/>
  <c r="B62" i="13"/>
  <c r="P71" i="12"/>
  <c r="B63" i="13"/>
  <c r="P73" i="12"/>
  <c r="B65" i="13"/>
  <c r="P76" i="12"/>
  <c r="B68" i="13"/>
  <c r="P78" i="12"/>
  <c r="B70" i="13"/>
  <c r="P79" i="12"/>
  <c r="B71" i="13"/>
  <c r="P80" i="12"/>
  <c r="B72" i="13"/>
  <c r="P106" i="12"/>
  <c r="B98" i="13"/>
  <c r="P128" i="12"/>
  <c r="B120" i="13"/>
  <c r="P130" i="12"/>
  <c r="B122" i="13"/>
  <c r="P135" i="12"/>
  <c r="B127" i="13"/>
  <c r="P137" i="12"/>
  <c r="B129" i="13"/>
  <c r="P159" i="12"/>
  <c r="B151" i="13"/>
  <c r="P166" i="12"/>
  <c r="B158" i="13"/>
  <c r="P168" i="12"/>
  <c r="B160" i="13"/>
  <c r="P175" i="12"/>
  <c r="B167" i="13"/>
  <c r="P188" i="12"/>
  <c r="B180" i="13"/>
  <c r="P209" i="12"/>
  <c r="B201" i="13"/>
  <c r="P210" i="12"/>
  <c r="B202" i="13"/>
  <c r="P87" i="12"/>
  <c r="B79" i="13"/>
  <c r="P90" i="12"/>
  <c r="B82" i="13"/>
  <c r="P102" i="12"/>
  <c r="B94" i="13"/>
  <c r="P118" i="12"/>
  <c r="B110" i="13"/>
  <c r="P124" i="12"/>
  <c r="B116" i="13"/>
  <c r="P150" i="12"/>
  <c r="B142" i="13"/>
  <c r="P163" i="12"/>
  <c r="B155" i="13"/>
  <c r="P180" i="12"/>
  <c r="B172" i="13"/>
  <c r="P181" i="12"/>
  <c r="B173" i="13"/>
  <c r="P183" i="12"/>
  <c r="B175" i="13"/>
  <c r="P203" i="12"/>
  <c r="B195" i="13"/>
  <c r="P81" i="12"/>
  <c r="B73" i="13"/>
  <c r="P93" i="12"/>
  <c r="B85" i="13"/>
  <c r="P19" i="12"/>
  <c r="B11" i="13"/>
  <c r="P20" i="12"/>
  <c r="B12" i="13"/>
  <c r="P21" i="12"/>
  <c r="B13" i="13"/>
  <c r="P22" i="12"/>
  <c r="B14" i="13"/>
  <c r="P23" i="12"/>
  <c r="B15" i="13"/>
  <c r="P25" i="12"/>
  <c r="B17" i="13"/>
  <c r="P26" i="12"/>
  <c r="B18" i="13"/>
  <c r="P77" i="12"/>
  <c r="B69" i="13"/>
  <c r="P120" i="12"/>
  <c r="B112" i="13"/>
  <c r="P123" i="12"/>
  <c r="B115" i="13"/>
  <c r="P126" i="12"/>
  <c r="B118" i="13"/>
  <c r="P157" i="12"/>
  <c r="B149" i="13"/>
  <c r="P162" i="12"/>
  <c r="B154" i="13"/>
  <c r="P206" i="12"/>
  <c r="B198" i="13"/>
  <c r="P96" i="12"/>
  <c r="B88" i="13"/>
  <c r="P103" i="12"/>
  <c r="B95" i="13"/>
  <c r="P114" i="12"/>
  <c r="B106" i="13"/>
  <c r="P139" i="12"/>
  <c r="B131" i="13"/>
  <c r="P142" i="12"/>
  <c r="B134" i="13"/>
  <c r="P147" i="12"/>
  <c r="B139" i="13"/>
  <c r="P149" i="12"/>
  <c r="B141" i="13"/>
  <c r="P172" i="12"/>
  <c r="B164" i="13"/>
  <c r="P182" i="12"/>
  <c r="B174" i="13"/>
  <c r="P185" i="12"/>
  <c r="B177" i="13"/>
  <c r="P187" i="12"/>
  <c r="B179" i="13"/>
  <c r="P197" i="12"/>
  <c r="B189" i="13"/>
  <c r="P200" i="12"/>
  <c r="B192" i="13"/>
  <c r="P202" i="12"/>
  <c r="B194" i="13"/>
  <c r="P212" i="12"/>
  <c r="B204" i="13"/>
  <c r="P11" i="12"/>
  <c r="B3" i="13"/>
  <c r="P12" i="12"/>
  <c r="B4" i="13"/>
  <c r="P13" i="12"/>
  <c r="B5" i="13"/>
  <c r="P14" i="12"/>
  <c r="B6" i="13"/>
  <c r="P15" i="12"/>
  <c r="B7" i="13"/>
  <c r="P16" i="12"/>
  <c r="B8" i="13"/>
  <c r="P18" i="12"/>
  <c r="B10" i="13"/>
  <c r="P27" i="12"/>
  <c r="B19" i="13"/>
  <c r="P28" i="12"/>
  <c r="B20" i="13"/>
  <c r="P86" i="12"/>
  <c r="B78" i="13"/>
  <c r="P88" i="12"/>
  <c r="B80" i="13"/>
  <c r="P94" i="12"/>
  <c r="B86" i="13"/>
  <c r="P107" i="12"/>
  <c r="B99" i="13"/>
  <c r="P141" i="12"/>
  <c r="B133" i="13"/>
  <c r="P143" i="12"/>
  <c r="B135" i="13"/>
  <c r="P145" i="12"/>
  <c r="B137" i="13"/>
  <c r="P148" i="12"/>
  <c r="B140" i="13"/>
  <c r="P156" i="12"/>
  <c r="B148" i="13"/>
  <c r="P165" i="12"/>
  <c r="B157" i="13"/>
  <c r="P176" i="12"/>
  <c r="B168" i="13"/>
  <c r="P186" i="12"/>
  <c r="B178" i="13"/>
  <c r="P191" i="12"/>
  <c r="B183" i="13"/>
  <c r="P201" i="12"/>
  <c r="B193" i="13"/>
  <c r="P213" i="12"/>
  <c r="B205" i="13"/>
  <c r="P40" i="12"/>
  <c r="B32" i="13"/>
  <c r="P41" i="12"/>
  <c r="B33" i="13"/>
  <c r="P43" i="12"/>
  <c r="B35" i="13"/>
  <c r="P98" i="12"/>
  <c r="B90" i="13"/>
  <c r="P99" i="12"/>
  <c r="B91" i="13"/>
  <c r="P101" i="12"/>
  <c r="B93" i="13"/>
  <c r="P113" i="12"/>
  <c r="B105" i="13"/>
  <c r="P119" i="12"/>
  <c r="B111" i="13"/>
  <c r="P121" i="12"/>
  <c r="B113" i="13"/>
  <c r="P127" i="12"/>
  <c r="B119" i="13"/>
  <c r="P134" i="12"/>
  <c r="B126" i="13"/>
  <c r="P155" i="12"/>
  <c r="B147" i="13"/>
  <c r="P160" i="12"/>
  <c r="B152" i="13"/>
  <c r="P169" i="12"/>
  <c r="B161" i="13"/>
  <c r="P179" i="12"/>
  <c r="B171" i="13"/>
  <c r="P190" i="12"/>
  <c r="B182" i="13"/>
  <c r="P195" i="12"/>
  <c r="B187" i="13"/>
  <c r="P205" i="12"/>
  <c r="B197" i="13"/>
  <c r="P146" i="12"/>
  <c r="B138" i="13"/>
  <c r="P24" i="12"/>
  <c r="B16" i="13"/>
  <c r="P91" i="12"/>
  <c r="B83" i="13"/>
  <c r="P42" i="12"/>
  <c r="B34" i="13"/>
  <c r="P72" i="12"/>
  <c r="B64" i="13"/>
  <c r="P74" i="12"/>
  <c r="B66" i="13"/>
  <c r="P75" i="12"/>
  <c r="B67" i="13"/>
  <c r="P83" i="12"/>
  <c r="B75" i="13"/>
  <c r="P84" i="12"/>
  <c r="B76" i="13"/>
  <c r="P89" i="12"/>
  <c r="B81" i="13"/>
  <c r="P92" i="12"/>
  <c r="B84" i="13"/>
  <c r="P97" i="12"/>
  <c r="B89" i="13"/>
  <c r="P109" i="12"/>
  <c r="B101" i="13"/>
  <c r="P117" i="12"/>
  <c r="B109" i="13"/>
  <c r="P136" i="12"/>
  <c r="B128" i="13"/>
  <c r="P144" i="12"/>
  <c r="B136" i="13"/>
  <c r="P154" i="12"/>
  <c r="B146" i="13"/>
  <c r="P164" i="12"/>
  <c r="B156" i="13"/>
  <c r="P189" i="12"/>
  <c r="B181" i="13"/>
  <c r="P204" i="12"/>
  <c r="B196" i="13"/>
  <c r="P105" i="12"/>
  <c r="B97" i="13"/>
  <c r="P125" i="12"/>
  <c r="B117" i="13"/>
  <c r="P129" i="12"/>
  <c r="B121" i="13"/>
  <c r="P158" i="12"/>
  <c r="B150" i="13"/>
  <c r="P167" i="12"/>
  <c r="B159" i="13"/>
  <c r="P177" i="12"/>
  <c r="B169" i="13"/>
  <c r="P193" i="12"/>
  <c r="B185" i="13"/>
  <c r="P207" i="12"/>
  <c r="B199" i="13"/>
  <c r="C119" i="13"/>
  <c r="D209" i="12"/>
  <c r="D201" i="13" s="1"/>
  <c r="C152" i="12"/>
  <c r="C65" i="12"/>
  <c r="C57" i="13"/>
  <c r="E70" i="12"/>
  <c r="E62" i="13"/>
  <c r="E108" i="12"/>
  <c r="E100" i="13" s="1"/>
  <c r="D25" i="13"/>
  <c r="D242" i="12"/>
  <c r="E65" i="12"/>
  <c r="E64" i="12"/>
  <c r="E56" i="13" s="1"/>
  <c r="C217" i="13"/>
  <c r="D247" i="12"/>
  <c r="D239" i="13"/>
  <c r="C247" i="13"/>
  <c r="C216" i="13"/>
  <c r="D195" i="12"/>
  <c r="D187" i="13"/>
  <c r="E149" i="12"/>
  <c r="E148" i="12" s="1"/>
  <c r="E140" i="13" s="1"/>
  <c r="E122" i="13"/>
  <c r="C225" i="13"/>
  <c r="F245" i="12"/>
  <c r="F237" i="13"/>
  <c r="F127" i="12"/>
  <c r="E227" i="12"/>
  <c r="E219" i="13"/>
  <c r="D65" i="12"/>
  <c r="D57" i="13" s="1"/>
  <c r="C221" i="12"/>
  <c r="C211" i="12" s="1"/>
  <c r="C203" i="13" s="1"/>
  <c r="D217" i="13"/>
  <c r="C138" i="12"/>
  <c r="C130" i="13"/>
  <c r="F206" i="12"/>
  <c r="H206" i="12" s="1"/>
  <c r="F105" i="12"/>
  <c r="F97" i="13"/>
  <c r="C85" i="12"/>
  <c r="C77" i="13" s="1"/>
  <c r="D189" i="13"/>
  <c r="C32" i="12"/>
  <c r="C24" i="13"/>
  <c r="F116" i="12"/>
  <c r="D108" i="12"/>
  <c r="D100" i="13"/>
  <c r="D46" i="13"/>
  <c r="C209" i="12"/>
  <c r="C201" i="13"/>
  <c r="E254" i="12"/>
  <c r="E246" i="13" s="1"/>
  <c r="F140" i="12"/>
  <c r="H140" i="12" s="1"/>
  <c r="H132" i="13" s="1"/>
  <c r="E138" i="12"/>
  <c r="E130" i="13"/>
  <c r="F122" i="12"/>
  <c r="E234" i="12"/>
  <c r="E226" i="13"/>
  <c r="D237" i="13"/>
  <c r="F112" i="12"/>
  <c r="G112" i="12"/>
  <c r="D126" i="12"/>
  <c r="D118" i="13"/>
  <c r="C132" i="12"/>
  <c r="E237" i="13"/>
  <c r="D221" i="12"/>
  <c r="D213" i="13"/>
  <c r="F250" i="12"/>
  <c r="H250" i="12"/>
  <c r="H242" i="13" s="1"/>
  <c r="C195" i="12"/>
  <c r="C187" i="13"/>
  <c r="E68" i="12"/>
  <c r="E60" i="13"/>
  <c r="E161" i="12"/>
  <c r="E153" i="13" s="1"/>
  <c r="F93" i="12"/>
  <c r="C10" i="13"/>
  <c r="E17" i="12"/>
  <c r="E9" i="13" s="1"/>
  <c r="E23" i="12"/>
  <c r="E15" i="13"/>
  <c r="F118" i="12"/>
  <c r="G118" i="12"/>
  <c r="G110" i="13" s="1"/>
  <c r="E126" i="12"/>
  <c r="E118" i="13"/>
  <c r="E85" i="12"/>
  <c r="E77" i="13"/>
  <c r="C50" i="12"/>
  <c r="C42" i="13" s="1"/>
  <c r="F86" i="12"/>
  <c r="F220" i="12"/>
  <c r="F212" i="13"/>
  <c r="E20" i="13"/>
  <c r="D23" i="12"/>
  <c r="D15" i="13" s="1"/>
  <c r="D85" i="12"/>
  <c r="D77" i="13" s="1"/>
  <c r="F89" i="12"/>
  <c r="D10" i="13"/>
  <c r="D218" i="12"/>
  <c r="D210" i="13" s="1"/>
  <c r="F91" i="12"/>
  <c r="G91" i="12"/>
  <c r="I91" i="12" s="1"/>
  <c r="J91" i="12" s="1"/>
  <c r="D72" i="12"/>
  <c r="D64" i="13" s="1"/>
  <c r="D33" i="13"/>
  <c r="E46" i="13"/>
  <c r="C30" i="12"/>
  <c r="C22" i="13"/>
  <c r="C23" i="12"/>
  <c r="C15" i="13" s="1"/>
  <c r="F162" i="12"/>
  <c r="F154" i="13"/>
  <c r="C198" i="12"/>
  <c r="C190" i="13" s="1"/>
  <c r="F210" i="12"/>
  <c r="H210" i="12"/>
  <c r="H209" i="12" s="1"/>
  <c r="I209" i="12" s="1"/>
  <c r="F240" i="12"/>
  <c r="H240" i="12" s="1"/>
  <c r="H232" i="13" s="1"/>
  <c r="F66" i="12"/>
  <c r="F65" i="12" s="1"/>
  <c r="F31" i="12"/>
  <c r="F30" i="12"/>
  <c r="F22" i="13" s="1"/>
  <c r="F60" i="12"/>
  <c r="F52" i="13"/>
  <c r="F36" i="12"/>
  <c r="H36" i="12" s="1"/>
  <c r="C226" i="12"/>
  <c r="C218" i="13"/>
  <c r="C219" i="13"/>
  <c r="E128" i="12"/>
  <c r="E120" i="13" s="1"/>
  <c r="E121" i="13"/>
  <c r="D196" i="13"/>
  <c r="F204" i="12"/>
  <c r="F196" i="13"/>
  <c r="C257" i="12"/>
  <c r="C249" i="13" s="1"/>
  <c r="C250" i="13"/>
  <c r="C90" i="13"/>
  <c r="F98" i="12"/>
  <c r="F90" i="13"/>
  <c r="E202" i="13"/>
  <c r="F25" i="12"/>
  <c r="D55" i="12"/>
  <c r="D47" i="13"/>
  <c r="E155" i="12"/>
  <c r="E154" i="12" s="1"/>
  <c r="E249" i="12"/>
  <c r="E241" i="13"/>
  <c r="F173" i="12"/>
  <c r="C220" i="13"/>
  <c r="E72" i="12"/>
  <c r="E64" i="13"/>
  <c r="F207" i="12"/>
  <c r="F199" i="13"/>
  <c r="D23" i="13"/>
  <c r="D110" i="12"/>
  <c r="D102" i="13" s="1"/>
  <c r="E175" i="12"/>
  <c r="E167" i="13"/>
  <c r="C12" i="12"/>
  <c r="C4" i="13"/>
  <c r="F13" i="12"/>
  <c r="G13" i="12" s="1"/>
  <c r="C8" i="13"/>
  <c r="C14" i="12"/>
  <c r="C6" i="13" s="1"/>
  <c r="C33" i="13"/>
  <c r="C40" i="12"/>
  <c r="C32" i="13"/>
  <c r="E41" i="13"/>
  <c r="E47" i="12"/>
  <c r="E39" i="13"/>
  <c r="F102" i="12"/>
  <c r="D159" i="12"/>
  <c r="D152" i="13"/>
  <c r="C205" i="13"/>
  <c r="F213" i="12"/>
  <c r="C68" i="12"/>
  <c r="C60" i="13"/>
  <c r="C61" i="13"/>
  <c r="E90" i="13"/>
  <c r="F48" i="12"/>
  <c r="F40" i="13"/>
  <c r="F69" i="12"/>
  <c r="F68" i="12" s="1"/>
  <c r="F60" i="13" s="1"/>
  <c r="F144" i="12"/>
  <c r="D5" i="13"/>
  <c r="D70" i="12"/>
  <c r="F217" i="12"/>
  <c r="F209" i="13" s="1"/>
  <c r="F187" i="12"/>
  <c r="F174" i="12"/>
  <c r="D68" i="12"/>
  <c r="D60" i="13"/>
  <c r="F96" i="12"/>
  <c r="F35" i="12"/>
  <c r="H35" i="12"/>
  <c r="F170" i="12"/>
  <c r="C87" i="12"/>
  <c r="C79" i="13" s="1"/>
  <c r="D80" i="13"/>
  <c r="E221" i="12"/>
  <c r="E213" i="13" s="1"/>
  <c r="E214" i="13"/>
  <c r="D249" i="12"/>
  <c r="D241" i="13" s="1"/>
  <c r="C149" i="12"/>
  <c r="E94" i="13"/>
  <c r="D47" i="12"/>
  <c r="D39" i="13"/>
  <c r="F62" i="12"/>
  <c r="H62" i="12" s="1"/>
  <c r="H54" i="13" s="1"/>
  <c r="E5" i="13"/>
  <c r="E141" i="12"/>
  <c r="E133" i="13" s="1"/>
  <c r="D99" i="13"/>
  <c r="C237" i="13"/>
  <c r="E242" i="12"/>
  <c r="E30" i="12"/>
  <c r="E22" i="13" s="1"/>
  <c r="F43" i="12"/>
  <c r="D76" i="13"/>
  <c r="F120" i="12"/>
  <c r="G120" i="12"/>
  <c r="D230" i="12"/>
  <c r="E156" i="13"/>
  <c r="E239" i="12"/>
  <c r="E231" i="13"/>
  <c r="E225" i="13"/>
  <c r="D239" i="12"/>
  <c r="D231" i="13" s="1"/>
  <c r="D238" i="12"/>
  <c r="D230" i="13" s="1"/>
  <c r="C161" i="12"/>
  <c r="C153" i="13"/>
  <c r="C106" i="12"/>
  <c r="C98" i="13" s="1"/>
  <c r="D30" i="12"/>
  <c r="F45" i="12"/>
  <c r="D168" i="13"/>
  <c r="D175" i="12"/>
  <c r="D167" i="13" s="1"/>
  <c r="D183" i="13"/>
  <c r="C5" i="13"/>
  <c r="F192" i="12"/>
  <c r="H192" i="12" s="1"/>
  <c r="C105" i="13"/>
  <c r="C115" i="13"/>
  <c r="F123" i="12"/>
  <c r="F130" i="12"/>
  <c r="C129" i="12"/>
  <c r="C122" i="13"/>
  <c r="C134" i="13"/>
  <c r="C138" i="13"/>
  <c r="F33" i="12"/>
  <c r="E25" i="13"/>
  <c r="E32" i="12"/>
  <c r="E24" i="13"/>
  <c r="E125" i="13"/>
  <c r="E145" i="13"/>
  <c r="F153" i="12"/>
  <c r="C111" i="13"/>
  <c r="F119" i="12"/>
  <c r="C152" i="13"/>
  <c r="F160" i="12"/>
  <c r="C159" i="12"/>
  <c r="E69" i="13"/>
  <c r="C72" i="13"/>
  <c r="C78" i="12"/>
  <c r="C70" i="13" s="1"/>
  <c r="F80" i="12"/>
  <c r="E76" i="13"/>
  <c r="E83" i="12"/>
  <c r="E80" i="13"/>
  <c r="F88" i="12"/>
  <c r="F92" i="12"/>
  <c r="E84" i="13"/>
  <c r="D97" i="12"/>
  <c r="D89" i="13"/>
  <c r="D91" i="13"/>
  <c r="E92" i="13"/>
  <c r="F100" i="12"/>
  <c r="E96" i="13"/>
  <c r="F104" i="12"/>
  <c r="F107" i="12"/>
  <c r="E99" i="13"/>
  <c r="E106" i="12"/>
  <c r="E98" i="13"/>
  <c r="E109" i="13"/>
  <c r="F117" i="12"/>
  <c r="E115" i="12"/>
  <c r="E107" i="13"/>
  <c r="E113" i="13"/>
  <c r="F121" i="12"/>
  <c r="F113" i="13" s="1"/>
  <c r="C174" i="13"/>
  <c r="F182" i="12"/>
  <c r="D183" i="12"/>
  <c r="D175" i="13" s="1"/>
  <c r="E177" i="13"/>
  <c r="E183" i="12"/>
  <c r="E175" i="13" s="1"/>
  <c r="C180" i="13"/>
  <c r="D181" i="13"/>
  <c r="D186" i="12"/>
  <c r="D178" i="13" s="1"/>
  <c r="E186" i="12"/>
  <c r="F190" i="12"/>
  <c r="E182" i="13"/>
  <c r="E14" i="12"/>
  <c r="F16" i="12"/>
  <c r="F8" i="13"/>
  <c r="E8" i="13"/>
  <c r="C13" i="13"/>
  <c r="C20" i="12"/>
  <c r="F21" i="12"/>
  <c r="D14" i="13"/>
  <c r="D20" i="12"/>
  <c r="D12" i="13" s="1"/>
  <c r="F22" i="12"/>
  <c r="E16" i="13"/>
  <c r="C20" i="13"/>
  <c r="D122" i="13"/>
  <c r="F74" i="12"/>
  <c r="F66" i="13" s="1"/>
  <c r="G74" i="12"/>
  <c r="F222" i="12"/>
  <c r="E68" i="13"/>
  <c r="E152" i="13"/>
  <c r="E159" i="12"/>
  <c r="E155" i="13"/>
  <c r="F163" i="12"/>
  <c r="F155" i="13"/>
  <c r="D160" i="13"/>
  <c r="D167" i="12"/>
  <c r="F168" i="12"/>
  <c r="E161" i="13"/>
  <c r="E167" i="12"/>
  <c r="C163" i="13"/>
  <c r="F171" i="12"/>
  <c r="F163" i="13"/>
  <c r="D164" i="13"/>
  <c r="C175" i="12"/>
  <c r="C167" i="13"/>
  <c r="F176" i="12"/>
  <c r="F175" i="12" s="1"/>
  <c r="F167" i="13" s="1"/>
  <c r="F178" i="12"/>
  <c r="D177" i="12"/>
  <c r="D169" i="13" s="1"/>
  <c r="D170" i="13"/>
  <c r="E171" i="13"/>
  <c r="E177" i="12"/>
  <c r="F179" i="12"/>
  <c r="C173" i="13"/>
  <c r="F181" i="12"/>
  <c r="C235" i="13"/>
  <c r="C242" i="12"/>
  <c r="E247" i="12"/>
  <c r="E239" i="13" s="1"/>
  <c r="E240" i="13"/>
  <c r="C243" i="13"/>
  <c r="F251" i="12"/>
  <c r="F249" i="12"/>
  <c r="C249" i="12"/>
  <c r="F255" i="12"/>
  <c r="D254" i="12"/>
  <c r="E257" i="12"/>
  <c r="E250" i="13"/>
  <c r="F84" i="12"/>
  <c r="F90" i="12"/>
  <c r="C86" i="13"/>
  <c r="F94" i="12"/>
  <c r="C91" i="13"/>
  <c r="F99" i="12"/>
  <c r="C95" i="13"/>
  <c r="F103" i="12"/>
  <c r="G103" i="12" s="1"/>
  <c r="C108" i="12"/>
  <c r="C100" i="13"/>
  <c r="D27" i="13"/>
  <c r="D34" i="12"/>
  <c r="D26" i="13"/>
  <c r="E28" i="13"/>
  <c r="E34" i="12"/>
  <c r="E26" i="13"/>
  <c r="C30" i="13"/>
  <c r="F38" i="12"/>
  <c r="D31" i="13"/>
  <c r="F39" i="12"/>
  <c r="F41" i="12"/>
  <c r="F33" i="13"/>
  <c r="E33" i="13"/>
  <c r="C36" i="13"/>
  <c r="C42" i="12"/>
  <c r="C34" i="13" s="1"/>
  <c r="D42" i="12"/>
  <c r="D34" i="13"/>
  <c r="D37" i="13"/>
  <c r="E38" i="13"/>
  <c r="E42" i="12"/>
  <c r="E34" i="13"/>
  <c r="C47" i="12"/>
  <c r="C39" i="13" s="1"/>
  <c r="E44" i="13"/>
  <c r="F52" i="12"/>
  <c r="F44" i="13"/>
  <c r="D49" i="13"/>
  <c r="E51" i="13"/>
  <c r="F59" i="12"/>
  <c r="C53" i="13"/>
  <c r="C58" i="12"/>
  <c r="C50" i="13"/>
  <c r="D54" i="13"/>
  <c r="D58" i="12"/>
  <c r="D50" i="13" s="1"/>
  <c r="E55" i="13"/>
  <c r="F63" i="12"/>
  <c r="C70" i="12"/>
  <c r="C62" i="13"/>
  <c r="D65" i="13"/>
  <c r="F73" i="12"/>
  <c r="E129" i="13"/>
  <c r="E136" i="12"/>
  <c r="D135" i="13"/>
  <c r="F143" i="12"/>
  <c r="D137" i="13"/>
  <c r="F145" i="12"/>
  <c r="D149" i="12"/>
  <c r="D141" i="13" s="1"/>
  <c r="F150" i="12"/>
  <c r="D155" i="12"/>
  <c r="D154" i="12" s="1"/>
  <c r="D146" i="13" s="1"/>
  <c r="D149" i="13"/>
  <c r="E209" i="13"/>
  <c r="C212" i="13"/>
  <c r="C218" i="12"/>
  <c r="C210" i="13" s="1"/>
  <c r="E224" i="12"/>
  <c r="E223" i="12"/>
  <c r="E215" i="13" s="1"/>
  <c r="F225" i="12"/>
  <c r="F224" i="12"/>
  <c r="F216" i="13" s="1"/>
  <c r="C223" i="13"/>
  <c r="C230" i="12"/>
  <c r="C222" i="13"/>
  <c r="D225" i="13"/>
  <c r="F233" i="12"/>
  <c r="H233" i="12"/>
  <c r="C232" i="13"/>
  <c r="C239" i="12"/>
  <c r="C238" i="12" s="1"/>
  <c r="C230" i="13" s="1"/>
  <c r="D117" i="13"/>
  <c r="F125" i="12"/>
  <c r="C185" i="13"/>
  <c r="F193" i="12"/>
  <c r="D186" i="13"/>
  <c r="D192" i="13"/>
  <c r="F200" i="12"/>
  <c r="E193" i="13"/>
  <c r="E198" i="12"/>
  <c r="E190" i="13" s="1"/>
  <c r="F201" i="12"/>
  <c r="C195" i="13"/>
  <c r="F203" i="12"/>
  <c r="C212" i="12"/>
  <c r="C206" i="13"/>
  <c r="F214" i="12"/>
  <c r="D207" i="13"/>
  <c r="D212" i="12"/>
  <c r="E78" i="12"/>
  <c r="E70" i="13"/>
  <c r="C72" i="12"/>
  <c r="F216" i="12"/>
  <c r="E132" i="12"/>
  <c r="F197" i="12"/>
  <c r="E48" i="13"/>
  <c r="C68" i="13"/>
  <c r="C208" i="13"/>
  <c r="D152" i="12"/>
  <c r="E20" i="12"/>
  <c r="C27" i="12"/>
  <c r="D50" i="12"/>
  <c r="D43" i="13"/>
  <c r="F189" i="12"/>
  <c r="F219" i="12"/>
  <c r="C76" i="13"/>
  <c r="C83" i="12"/>
  <c r="C129" i="13"/>
  <c r="C136" i="12"/>
  <c r="C128" i="13"/>
  <c r="C191" i="13"/>
  <c r="F205" i="12"/>
  <c r="C197" i="13"/>
  <c r="E152" i="12"/>
  <c r="E57" i="13"/>
  <c r="E141" i="13"/>
  <c r="F242" i="13"/>
  <c r="H27" i="13"/>
  <c r="F54" i="13"/>
  <c r="F198" i="13"/>
  <c r="F126" i="12"/>
  <c r="F118" i="13" s="1"/>
  <c r="G98" i="12"/>
  <c r="G90" i="13" s="1"/>
  <c r="F132" i="13"/>
  <c r="H207" i="12"/>
  <c r="H199" i="13" s="1"/>
  <c r="F244" i="12"/>
  <c r="F236" i="13"/>
  <c r="H31" i="12"/>
  <c r="H23" i="13" s="1"/>
  <c r="D64" i="12"/>
  <c r="D56" i="13" s="1"/>
  <c r="E226" i="12"/>
  <c r="E218" i="13"/>
  <c r="F85" i="12"/>
  <c r="F77" i="13" s="1"/>
  <c r="E253" i="12"/>
  <c r="E245" i="13" s="1"/>
  <c r="F104" i="13"/>
  <c r="F28" i="13"/>
  <c r="F23" i="13"/>
  <c r="H162" i="12"/>
  <c r="I162" i="12" s="1"/>
  <c r="J162" i="12" s="1"/>
  <c r="G105" i="12"/>
  <c r="F209" i="12"/>
  <c r="F201" i="13"/>
  <c r="C131" i="12"/>
  <c r="C123" i="13"/>
  <c r="C124" i="13"/>
  <c r="F112" i="13"/>
  <c r="G121" i="12"/>
  <c r="G113" i="13"/>
  <c r="F110" i="13"/>
  <c r="F239" i="12"/>
  <c r="F238" i="12" s="1"/>
  <c r="F230" i="13" s="1"/>
  <c r="H217" i="12"/>
  <c r="H209" i="13" s="1"/>
  <c r="F83" i="13"/>
  <c r="F184" i="13"/>
  <c r="H60" i="12"/>
  <c r="F202" i="13"/>
  <c r="D246" i="12"/>
  <c r="D238" i="13" s="1"/>
  <c r="H43" i="12"/>
  <c r="F35" i="13"/>
  <c r="F165" i="13"/>
  <c r="H173" i="12"/>
  <c r="E146" i="13"/>
  <c r="E147" i="13"/>
  <c r="H204" i="12"/>
  <c r="H69" i="12"/>
  <c r="H61" i="13" s="1"/>
  <c r="D222" i="13"/>
  <c r="H170" i="12"/>
  <c r="F162" i="13"/>
  <c r="H202" i="13"/>
  <c r="I210" i="12"/>
  <c r="J210" i="12" s="1"/>
  <c r="C11" i="12"/>
  <c r="C3" i="13"/>
  <c r="F61" i="13"/>
  <c r="H174" i="12"/>
  <c r="F166" i="13"/>
  <c r="D151" i="13"/>
  <c r="F12" i="12"/>
  <c r="F4" i="13"/>
  <c r="F5" i="13"/>
  <c r="F37" i="13"/>
  <c r="H45" i="12"/>
  <c r="I45" i="12" s="1"/>
  <c r="J45" i="12" s="1"/>
  <c r="E216" i="13"/>
  <c r="E238" i="12"/>
  <c r="H187" i="12"/>
  <c r="F179" i="13"/>
  <c r="H144" i="12"/>
  <c r="H136" i="13" s="1"/>
  <c r="F136" i="13"/>
  <c r="F205" i="13"/>
  <c r="H213" i="12"/>
  <c r="F94" i="13"/>
  <c r="G102" i="12"/>
  <c r="I62" i="12"/>
  <c r="J62" i="12"/>
  <c r="H203" i="12"/>
  <c r="F195" i="13"/>
  <c r="F137" i="13"/>
  <c r="H145" i="12"/>
  <c r="G73" i="12"/>
  <c r="F72" i="12"/>
  <c r="F64" i="13" s="1"/>
  <c r="F65" i="13"/>
  <c r="H41" i="12"/>
  <c r="I41" i="12" s="1"/>
  <c r="J41" i="12" s="1"/>
  <c r="F30" i="13"/>
  <c r="H38" i="12"/>
  <c r="D253" i="12"/>
  <c r="D245" i="13"/>
  <c r="D246" i="13"/>
  <c r="F235" i="13"/>
  <c r="F242" i="12"/>
  <c r="F234" i="13" s="1"/>
  <c r="H243" i="12"/>
  <c r="F168" i="13"/>
  <c r="E246" i="12"/>
  <c r="E238" i="13" s="1"/>
  <c r="F180" i="13"/>
  <c r="D204" i="13"/>
  <c r="D211" i="12"/>
  <c r="D203" i="13" s="1"/>
  <c r="C204" i="13"/>
  <c r="F192" i="13"/>
  <c r="H200" i="12"/>
  <c r="F225" i="13"/>
  <c r="D147" i="13"/>
  <c r="H63" i="12"/>
  <c r="F55" i="13"/>
  <c r="F51" i="13"/>
  <c r="H59" i="12"/>
  <c r="H39" i="12"/>
  <c r="F31" i="13"/>
  <c r="F76" i="13"/>
  <c r="G84" i="12"/>
  <c r="F83" i="12"/>
  <c r="F254" i="12"/>
  <c r="H171" i="12"/>
  <c r="H168" i="12"/>
  <c r="F160" i="13"/>
  <c r="F13" i="13"/>
  <c r="G21" i="12"/>
  <c r="G16" i="12"/>
  <c r="G100" i="12"/>
  <c r="F92" i="13"/>
  <c r="H160" i="12"/>
  <c r="F159" i="12"/>
  <c r="F152" i="13"/>
  <c r="I250" i="12"/>
  <c r="J250" i="12"/>
  <c r="F129" i="12"/>
  <c r="G130" i="12"/>
  <c r="F122" i="13"/>
  <c r="F193" i="13"/>
  <c r="H201" i="12"/>
  <c r="H193" i="13"/>
  <c r="H150" i="12"/>
  <c r="H142" i="13" s="1"/>
  <c r="F149" i="12"/>
  <c r="F142" i="13"/>
  <c r="F91" i="13"/>
  <c r="G99" i="12"/>
  <c r="C241" i="13"/>
  <c r="H179" i="12"/>
  <c r="F171" i="13"/>
  <c r="D159" i="13"/>
  <c r="E151" i="13"/>
  <c r="E158" i="12"/>
  <c r="E150" i="13" s="1"/>
  <c r="F214" i="13"/>
  <c r="F20" i="12"/>
  <c r="G22" i="12"/>
  <c r="I22" i="12" s="1"/>
  <c r="J22" i="12" s="1"/>
  <c r="F14" i="13"/>
  <c r="C12" i="13"/>
  <c r="C19" i="12"/>
  <c r="C11" i="13"/>
  <c r="E6" i="13"/>
  <c r="E11" i="12"/>
  <c r="E3" i="13"/>
  <c r="F174" i="13"/>
  <c r="H182" i="12"/>
  <c r="E114" i="12"/>
  <c r="E106" i="13" s="1"/>
  <c r="G107" i="12"/>
  <c r="F99" i="13"/>
  <c r="F106" i="12"/>
  <c r="G92" i="12"/>
  <c r="I92" i="12" s="1"/>
  <c r="J92" i="12" s="1"/>
  <c r="F84" i="13"/>
  <c r="E75" i="13"/>
  <c r="F32" i="12"/>
  <c r="F24" i="13"/>
  <c r="F25" i="13"/>
  <c r="H33" i="12"/>
  <c r="F115" i="13"/>
  <c r="G123" i="12"/>
  <c r="H225" i="12"/>
  <c r="F217" i="13"/>
  <c r="E128" i="13"/>
  <c r="E135" i="12"/>
  <c r="H216" i="12"/>
  <c r="F206" i="13"/>
  <c r="H214" i="12"/>
  <c r="D148" i="12"/>
  <c r="D140" i="13"/>
  <c r="F135" i="13"/>
  <c r="H143" i="12"/>
  <c r="E249" i="13"/>
  <c r="E256" i="12"/>
  <c r="E248" i="13" s="1"/>
  <c r="F243" i="13"/>
  <c r="F170" i="13"/>
  <c r="H178" i="12"/>
  <c r="E159" i="13"/>
  <c r="D19" i="12"/>
  <c r="D11" i="13" s="1"/>
  <c r="F109" i="13"/>
  <c r="G117" i="12"/>
  <c r="G104" i="12"/>
  <c r="G96" i="13"/>
  <c r="F96" i="13"/>
  <c r="G119" i="12"/>
  <c r="I119" i="12"/>
  <c r="J119" i="12" s="1"/>
  <c r="F111" i="13"/>
  <c r="F185" i="13"/>
  <c r="H193" i="12"/>
  <c r="H181" i="12"/>
  <c r="H173" i="13"/>
  <c r="F173" i="13"/>
  <c r="F80" i="13"/>
  <c r="G88" i="12"/>
  <c r="H80" i="12"/>
  <c r="H72" i="13" s="1"/>
  <c r="F72" i="13"/>
  <c r="C151" i="13"/>
  <c r="C158" i="12"/>
  <c r="C150" i="13"/>
  <c r="H28" i="13"/>
  <c r="I36" i="12"/>
  <c r="J36" i="12" s="1"/>
  <c r="F145" i="13"/>
  <c r="H153" i="12"/>
  <c r="H145" i="13"/>
  <c r="F152" i="12"/>
  <c r="C121" i="13"/>
  <c r="C128" i="12"/>
  <c r="C120" i="13" s="1"/>
  <c r="F208" i="13"/>
  <c r="E124" i="13"/>
  <c r="E131" i="12"/>
  <c r="E123" i="13" s="1"/>
  <c r="C64" i="13"/>
  <c r="F223" i="12"/>
  <c r="F215" i="13" s="1"/>
  <c r="H197" i="12"/>
  <c r="F189" i="13"/>
  <c r="E12" i="13"/>
  <c r="E19" i="12"/>
  <c r="D144" i="13"/>
  <c r="D151" i="12"/>
  <c r="H201" i="13"/>
  <c r="E144" i="13"/>
  <c r="E151" i="12"/>
  <c r="F181" i="13"/>
  <c r="C75" i="13"/>
  <c r="D42" i="13"/>
  <c r="F218" i="12"/>
  <c r="F211" i="13"/>
  <c r="H219" i="12"/>
  <c r="C19" i="13"/>
  <c r="C26" i="12"/>
  <c r="I35" i="12"/>
  <c r="J35" i="12"/>
  <c r="I98" i="12"/>
  <c r="J98" i="12" s="1"/>
  <c r="I207" i="12"/>
  <c r="J207" i="12"/>
  <c r="I31" i="12"/>
  <c r="J31" i="12"/>
  <c r="H154" i="13"/>
  <c r="H30" i="12"/>
  <c r="I240" i="12"/>
  <c r="J240" i="12"/>
  <c r="F57" i="13"/>
  <c r="F64" i="12"/>
  <c r="F56" i="13" s="1"/>
  <c r="I121" i="12"/>
  <c r="J121" i="12"/>
  <c r="J209" i="12"/>
  <c r="F231" i="13"/>
  <c r="H239" i="12"/>
  <c r="H238" i="12" s="1"/>
  <c r="I239" i="12"/>
  <c r="J239" i="12" s="1"/>
  <c r="I69" i="12"/>
  <c r="J69" i="12" s="1"/>
  <c r="H68" i="12"/>
  <c r="H60" i="13" s="1"/>
  <c r="I217" i="12"/>
  <c r="J217" i="12"/>
  <c r="G83" i="13"/>
  <c r="H166" i="13"/>
  <c r="I174" i="12"/>
  <c r="J174" i="12" s="1"/>
  <c r="I102" i="12"/>
  <c r="J102" i="12" s="1"/>
  <c r="G94" i="13"/>
  <c r="H165" i="13"/>
  <c r="I173" i="12"/>
  <c r="J173" i="12"/>
  <c r="H205" i="13"/>
  <c r="I213" i="12"/>
  <c r="J213" i="12"/>
  <c r="I170" i="12"/>
  <c r="J170" i="12"/>
  <c r="H162" i="13"/>
  <c r="H35" i="13"/>
  <c r="I43" i="12"/>
  <c r="J43" i="12" s="1"/>
  <c r="F144" i="13"/>
  <c r="F151" i="12"/>
  <c r="F143" i="13" s="1"/>
  <c r="H135" i="13"/>
  <c r="I143" i="12"/>
  <c r="J143" i="12"/>
  <c r="G14" i="13"/>
  <c r="I150" i="12"/>
  <c r="J150" i="12" s="1"/>
  <c r="H149" i="12"/>
  <c r="G8" i="13"/>
  <c r="I16" i="12"/>
  <c r="J16" i="12"/>
  <c r="I38" i="12"/>
  <c r="J38" i="12" s="1"/>
  <c r="H30" i="13"/>
  <c r="G111" i="13"/>
  <c r="I104" i="12"/>
  <c r="J104" i="12" s="1"/>
  <c r="G115" i="13"/>
  <c r="I123" i="12"/>
  <c r="J123" i="12" s="1"/>
  <c r="H25" i="13"/>
  <c r="I33" i="12"/>
  <c r="J33" i="12" s="1"/>
  <c r="H32" i="12"/>
  <c r="I182" i="12"/>
  <c r="J182" i="12" s="1"/>
  <c r="H174" i="13"/>
  <c r="G122" i="13"/>
  <c r="I130" i="12"/>
  <c r="J130" i="12"/>
  <c r="G129" i="12"/>
  <c r="G128" i="12" s="1"/>
  <c r="F151" i="13"/>
  <c r="H160" i="13"/>
  <c r="I168" i="12"/>
  <c r="J168" i="12"/>
  <c r="F75" i="13"/>
  <c r="I200" i="12"/>
  <c r="J200" i="12"/>
  <c r="H192" i="13"/>
  <c r="E252" i="12"/>
  <c r="E244" i="13"/>
  <c r="G80" i="13"/>
  <c r="I88" i="12"/>
  <c r="J88" i="12" s="1"/>
  <c r="H170" i="13"/>
  <c r="I178" i="12"/>
  <c r="J178" i="12" s="1"/>
  <c r="I193" i="12"/>
  <c r="J193" i="12"/>
  <c r="H185" i="13"/>
  <c r="G109" i="13"/>
  <c r="I117" i="12"/>
  <c r="J117" i="12" s="1"/>
  <c r="H217" i="13"/>
  <c r="I225" i="12"/>
  <c r="J225" i="12"/>
  <c r="H224" i="12"/>
  <c r="H223" i="12" s="1"/>
  <c r="I223" i="12" s="1"/>
  <c r="J223" i="12" s="1"/>
  <c r="H215" i="13"/>
  <c r="F128" i="12"/>
  <c r="F120" i="13" s="1"/>
  <c r="F121" i="13"/>
  <c r="I21" i="12"/>
  <c r="J21" i="12"/>
  <c r="G13" i="13"/>
  <c r="G20" i="12"/>
  <c r="H163" i="13"/>
  <c r="I171" i="12"/>
  <c r="J171" i="12" s="1"/>
  <c r="G83" i="12"/>
  <c r="I83" i="12" s="1"/>
  <c r="G76" i="13"/>
  <c r="I84" i="12"/>
  <c r="J84" i="12" s="1"/>
  <c r="I233" i="12"/>
  <c r="J233" i="12" s="1"/>
  <c r="H225" i="13"/>
  <c r="H232" i="12"/>
  <c r="I73" i="12"/>
  <c r="J73" i="12" s="1"/>
  <c r="G65" i="13"/>
  <c r="I203" i="12"/>
  <c r="J203" i="12"/>
  <c r="H195" i="13"/>
  <c r="G99" i="13"/>
  <c r="G106" i="12"/>
  <c r="G98" i="13" s="1"/>
  <c r="I107" i="12"/>
  <c r="J107" i="12"/>
  <c r="I179" i="12"/>
  <c r="J179" i="12" s="1"/>
  <c r="H171" i="13"/>
  <c r="I201" i="12"/>
  <c r="J201" i="12" s="1"/>
  <c r="I100" i="12"/>
  <c r="J100" i="12"/>
  <c r="G92" i="13"/>
  <c r="H51" i="13"/>
  <c r="I59" i="12"/>
  <c r="J59" i="12"/>
  <c r="I63" i="12"/>
  <c r="J63" i="12" s="1"/>
  <c r="H55" i="13"/>
  <c r="H137" i="13"/>
  <c r="I145" i="12"/>
  <c r="J145" i="12" s="1"/>
  <c r="H189" i="13"/>
  <c r="I197" i="12"/>
  <c r="J197" i="12"/>
  <c r="D143" i="13"/>
  <c r="E11" i="13"/>
  <c r="C18" i="13"/>
  <c r="F210" i="13"/>
  <c r="E147" i="12"/>
  <c r="E139" i="13" s="1"/>
  <c r="E143" i="13"/>
  <c r="H231" i="13"/>
  <c r="I238" i="12"/>
  <c r="J238" i="12"/>
  <c r="I106" i="12"/>
  <c r="J106" i="12"/>
  <c r="G75" i="13"/>
  <c r="J83" i="12"/>
  <c r="H24" i="13"/>
  <c r="I32" i="12"/>
  <c r="J32" i="12"/>
  <c r="H148" i="12"/>
  <c r="H141" i="13"/>
  <c r="I149" i="12"/>
  <c r="J149" i="12" s="1"/>
  <c r="I20" i="12"/>
  <c r="I129" i="12"/>
  <c r="J129" i="12"/>
  <c r="G121" i="13"/>
  <c r="H216" i="13"/>
  <c r="I224" i="12"/>
  <c r="J224" i="12"/>
  <c r="H230" i="13"/>
  <c r="H140" i="13"/>
  <c r="I148" i="12"/>
  <c r="F253" i="12"/>
  <c r="F246" i="13"/>
  <c r="G12" i="13"/>
  <c r="H179" i="13"/>
  <c r="I187" i="12"/>
  <c r="J187" i="12"/>
  <c r="F241" i="12"/>
  <c r="F233" i="13" s="1"/>
  <c r="H33" i="13"/>
  <c r="F98" i="13"/>
  <c r="G12" i="12"/>
  <c r="I13" i="12"/>
  <c r="J13" i="12"/>
  <c r="D71" i="13"/>
  <c r="F79" i="12"/>
  <c r="D78" i="12"/>
  <c r="D70" i="13"/>
  <c r="D134" i="13"/>
  <c r="F142" i="12"/>
  <c r="E230" i="13"/>
  <c r="H37" i="13"/>
  <c r="D62" i="13"/>
  <c r="I181" i="12"/>
  <c r="J181" i="12"/>
  <c r="F221" i="12"/>
  <c r="H222" i="12"/>
  <c r="G96" i="12"/>
  <c r="G88" i="13" s="1"/>
  <c r="F88" i="13"/>
  <c r="I216" i="12"/>
  <c r="J216" i="12"/>
  <c r="H208" i="13"/>
  <c r="H189" i="12"/>
  <c r="G94" i="12"/>
  <c r="F86" i="13"/>
  <c r="H255" i="12"/>
  <c r="F247" i="13"/>
  <c r="C234" i="13"/>
  <c r="C241" i="12"/>
  <c r="C233" i="13"/>
  <c r="H180" i="13"/>
  <c r="I188" i="12"/>
  <c r="J188" i="12"/>
  <c r="D234" i="13"/>
  <c r="D241" i="12"/>
  <c r="C231" i="13"/>
  <c r="F241" i="13"/>
  <c r="I204" i="12"/>
  <c r="J204" i="12" s="1"/>
  <c r="H196" i="13"/>
  <c r="D22" i="13"/>
  <c r="C213" i="13"/>
  <c r="I80" i="12"/>
  <c r="J80" i="12" s="1"/>
  <c r="G5" i="13"/>
  <c r="D141" i="12"/>
  <c r="D133" i="13" s="1"/>
  <c r="H190" i="12"/>
  <c r="F182" i="13"/>
  <c r="H176" i="12"/>
  <c r="H163" i="12"/>
  <c r="H155" i="13" s="1"/>
  <c r="E178" i="13"/>
  <c r="G89" i="12"/>
  <c r="F81" i="13"/>
  <c r="H220" i="12"/>
  <c r="G104" i="13"/>
  <c r="I112" i="12"/>
  <c r="J112" i="12"/>
  <c r="E241" i="12"/>
  <c r="E233" i="13"/>
  <c r="E234" i="13"/>
  <c r="D17" i="12"/>
  <c r="D9" i="13"/>
  <c r="F18" i="12"/>
  <c r="H251" i="12"/>
  <c r="H52" i="12"/>
  <c r="I52" i="12" s="1"/>
  <c r="J52" i="12" s="1"/>
  <c r="C256" i="12"/>
  <c r="C248" i="13" s="1"/>
  <c r="G86" i="12"/>
  <c r="G78" i="13" s="1"/>
  <c r="F78" i="13"/>
  <c r="G238" i="13"/>
  <c r="G237" i="12"/>
  <c r="D88" i="13"/>
  <c r="D87" i="12"/>
  <c r="E67" i="12"/>
  <c r="F232" i="12"/>
  <c r="F224" i="13" s="1"/>
  <c r="F58" i="13"/>
  <c r="F119" i="13"/>
  <c r="H127" i="12"/>
  <c r="H75" i="13"/>
  <c r="H82" i="12"/>
  <c r="G140" i="13"/>
  <c r="G159" i="13"/>
  <c r="G166" i="12"/>
  <c r="G204" i="13"/>
  <c r="G211" i="12"/>
  <c r="F40" i="12"/>
  <c r="H48" i="12"/>
  <c r="F27" i="13"/>
  <c r="F232" i="13"/>
  <c r="G29" i="12"/>
  <c r="D20" i="13"/>
  <c r="F28" i="12"/>
  <c r="D27" i="12"/>
  <c r="E36" i="13"/>
  <c r="F44" i="12"/>
  <c r="F36" i="13" s="1"/>
  <c r="E101" i="13"/>
  <c r="F109" i="12"/>
  <c r="F101" i="13" s="1"/>
  <c r="H66" i="12"/>
  <c r="H245" i="12"/>
  <c r="C64" i="12"/>
  <c r="C56" i="13"/>
  <c r="H19" i="12"/>
  <c r="G226" i="12"/>
  <c r="G253" i="12"/>
  <c r="G134" i="12"/>
  <c r="G151" i="12"/>
  <c r="H124" i="13"/>
  <c r="I86" i="12"/>
  <c r="J86" i="12" s="1"/>
  <c r="G85" i="12"/>
  <c r="G77" i="13" s="1"/>
  <c r="F213" i="13"/>
  <c r="F78" i="12"/>
  <c r="F71" i="13"/>
  <c r="H79" i="12"/>
  <c r="H71" i="13" s="1"/>
  <c r="F245" i="13"/>
  <c r="I48" i="12"/>
  <c r="J48" i="12"/>
  <c r="H40" i="13"/>
  <c r="E59" i="13"/>
  <c r="D233" i="13"/>
  <c r="D237" i="12"/>
  <c r="D229" i="13"/>
  <c r="I255" i="12"/>
  <c r="J255" i="12" s="1"/>
  <c r="H247" i="13"/>
  <c r="H254" i="12"/>
  <c r="I220" i="12"/>
  <c r="J220" i="12"/>
  <c r="H212" i="13"/>
  <c r="H218" i="12"/>
  <c r="H210" i="13" s="1"/>
  <c r="D26" i="12"/>
  <c r="D18" i="13" s="1"/>
  <c r="D19" i="13"/>
  <c r="F32" i="13"/>
  <c r="H40" i="12"/>
  <c r="I40" i="12" s="1"/>
  <c r="J40" i="12" s="1"/>
  <c r="G203" i="13"/>
  <c r="H74" i="13"/>
  <c r="G81" i="13"/>
  <c r="I89" i="12"/>
  <c r="J89" i="12" s="1"/>
  <c r="G143" i="13"/>
  <c r="H244" i="12"/>
  <c r="H237" i="13"/>
  <c r="I245" i="12"/>
  <c r="J245" i="12" s="1"/>
  <c r="F20" i="13"/>
  <c r="G28" i="12"/>
  <c r="I28" i="12" s="1"/>
  <c r="J28" i="12" s="1"/>
  <c r="F27" i="12"/>
  <c r="D82" i="12"/>
  <c r="D79" i="13"/>
  <c r="G86" i="13"/>
  <c r="I94" i="12"/>
  <c r="J94" i="12" s="1"/>
  <c r="E237" i="12"/>
  <c r="E229" i="13"/>
  <c r="G158" i="13"/>
  <c r="G165" i="12"/>
  <c r="H11" i="13"/>
  <c r="G126" i="13"/>
  <c r="I127" i="12"/>
  <c r="J127" i="12"/>
  <c r="H119" i="13"/>
  <c r="H126" i="12"/>
  <c r="H114" i="12" s="1"/>
  <c r="H182" i="13"/>
  <c r="I190" i="12"/>
  <c r="J190" i="12" s="1"/>
  <c r="G245" i="13"/>
  <c r="G252" i="12"/>
  <c r="H58" i="13"/>
  <c r="H65" i="12"/>
  <c r="I66" i="12"/>
  <c r="J66" i="12" s="1"/>
  <c r="G21" i="13"/>
  <c r="G229" i="13"/>
  <c r="H44" i="13"/>
  <c r="H181" i="13"/>
  <c r="I189" i="12"/>
  <c r="J189" i="12"/>
  <c r="H142" i="12"/>
  <c r="F134" i="13"/>
  <c r="G218" i="13"/>
  <c r="G4" i="13"/>
  <c r="I12" i="12"/>
  <c r="J12" i="12"/>
  <c r="H243" i="13"/>
  <c r="I251" i="12"/>
  <c r="J251" i="12"/>
  <c r="H249" i="12"/>
  <c r="G147" i="12"/>
  <c r="G18" i="12"/>
  <c r="F10" i="13"/>
  <c r="F17" i="12"/>
  <c r="F9" i="13"/>
  <c r="H175" i="12"/>
  <c r="I176" i="12"/>
  <c r="J176" i="12" s="1"/>
  <c r="H168" i="13"/>
  <c r="H221" i="12"/>
  <c r="H214" i="13"/>
  <c r="I222" i="12"/>
  <c r="J222" i="12"/>
  <c r="G244" i="13"/>
  <c r="G20" i="13"/>
  <c r="G27" i="12"/>
  <c r="G19" i="13" s="1"/>
  <c r="I218" i="12"/>
  <c r="J218" i="12"/>
  <c r="I142" i="12"/>
  <c r="J142" i="12" s="1"/>
  <c r="H134" i="13"/>
  <c r="H253" i="12"/>
  <c r="H246" i="13"/>
  <c r="I254" i="12"/>
  <c r="J254" i="12"/>
  <c r="H118" i="13"/>
  <c r="H236" i="13"/>
  <c r="I244" i="12"/>
  <c r="J244" i="12"/>
  <c r="H32" i="13"/>
  <c r="I65" i="12"/>
  <c r="J65" i="12"/>
  <c r="H64" i="12"/>
  <c r="H56" i="13" s="1"/>
  <c r="H57" i="13"/>
  <c r="I79" i="12"/>
  <c r="J79" i="12" s="1"/>
  <c r="H78" i="12"/>
  <c r="H70" i="13" s="1"/>
  <c r="G17" i="12"/>
  <c r="I18" i="12"/>
  <c r="J18" i="12"/>
  <c r="G10" i="13"/>
  <c r="G139" i="13"/>
  <c r="H241" i="13"/>
  <c r="I249" i="12"/>
  <c r="J249" i="12"/>
  <c r="G157" i="13"/>
  <c r="H167" i="13"/>
  <c r="I175" i="12"/>
  <c r="J175" i="12"/>
  <c r="F19" i="13"/>
  <c r="F26" i="12"/>
  <c r="F18" i="13"/>
  <c r="F70" i="13"/>
  <c r="G9" i="13"/>
  <c r="I17" i="12"/>
  <c r="J17" i="12"/>
  <c r="H245" i="13"/>
  <c r="I253" i="12"/>
  <c r="J253" i="12"/>
  <c r="G26" i="12"/>
  <c r="I64" i="12"/>
  <c r="J64" i="12" s="1"/>
  <c r="I78" i="12"/>
  <c r="J78" i="12" s="1"/>
  <c r="G18" i="13"/>
  <c r="I26" i="12"/>
  <c r="J26" i="12"/>
  <c r="I221" i="12" l="1"/>
  <c r="J221" i="12" s="1"/>
  <c r="H213" i="13"/>
  <c r="H224" i="13"/>
  <c r="I232" i="12"/>
  <c r="J232" i="12" s="1"/>
  <c r="I30" i="12"/>
  <c r="J30" i="12" s="1"/>
  <c r="H22" i="13"/>
  <c r="F82" i="13"/>
  <c r="G90" i="12"/>
  <c r="H31" i="13"/>
  <c r="I39" i="12"/>
  <c r="J39" i="12" s="1"/>
  <c r="H81" i="12"/>
  <c r="H73" i="13" s="1"/>
  <c r="H106" i="13"/>
  <c r="D74" i="13"/>
  <c r="I126" i="12"/>
  <c r="J126" i="12" s="1"/>
  <c r="I96" i="12"/>
  <c r="J96" i="12" s="1"/>
  <c r="E127" i="13"/>
  <c r="E134" i="12"/>
  <c r="E126" i="13" s="1"/>
  <c r="F12" i="13"/>
  <c r="E169" i="13"/>
  <c r="I74" i="12"/>
  <c r="J74" i="12" s="1"/>
  <c r="G66" i="13"/>
  <c r="C53" i="12"/>
  <c r="C45" i="13" s="1"/>
  <c r="C46" i="13"/>
  <c r="F54" i="12"/>
  <c r="F71" i="12"/>
  <c r="C63" i="13"/>
  <c r="D138" i="13"/>
  <c r="F146" i="12"/>
  <c r="C161" i="13"/>
  <c r="F169" i="12"/>
  <c r="C167" i="12"/>
  <c r="C183" i="13"/>
  <c r="F191" i="12"/>
  <c r="C186" i="12"/>
  <c r="C178" i="13" s="1"/>
  <c r="E195" i="12"/>
  <c r="E187" i="13" s="1"/>
  <c r="E188" i="13"/>
  <c r="F196" i="12"/>
  <c r="C227" i="13"/>
  <c r="C234" i="12"/>
  <c r="F235" i="12"/>
  <c r="C149" i="13"/>
  <c r="F157" i="12"/>
  <c r="C155" i="12"/>
  <c r="D131" i="13"/>
  <c r="F139" i="12"/>
  <c r="D138" i="12"/>
  <c r="D130" i="13" s="1"/>
  <c r="F108" i="12"/>
  <c r="F100" i="13" s="1"/>
  <c r="H242" i="12"/>
  <c r="H235" i="13"/>
  <c r="I243" i="12"/>
  <c r="J243" i="12" s="1"/>
  <c r="F17" i="13"/>
  <c r="G25" i="12"/>
  <c r="G109" i="12"/>
  <c r="F95" i="13"/>
  <c r="D29" i="12"/>
  <c r="D21" i="13" s="1"/>
  <c r="I128" i="12"/>
  <c r="J128" i="12" s="1"/>
  <c r="G120" i="13"/>
  <c r="I99" i="12"/>
  <c r="J99" i="12" s="1"/>
  <c r="G91" i="13"/>
  <c r="E49" i="13"/>
  <c r="E55" i="12"/>
  <c r="E47" i="13" s="1"/>
  <c r="F57" i="12"/>
  <c r="D200" i="13"/>
  <c r="F208" i="12"/>
  <c r="I163" i="12"/>
  <c r="J163" i="12" s="1"/>
  <c r="H44" i="12"/>
  <c r="D121" i="13"/>
  <c r="J20" i="12"/>
  <c r="G72" i="12"/>
  <c r="H211" i="13"/>
  <c r="I219" i="12"/>
  <c r="J219" i="12" s="1"/>
  <c r="F141" i="13"/>
  <c r="F148" i="12"/>
  <c r="H52" i="13"/>
  <c r="I60" i="12"/>
  <c r="J60" i="12" s="1"/>
  <c r="G125" i="12"/>
  <c r="F117" i="13"/>
  <c r="G112" i="13"/>
  <c r="I120" i="12"/>
  <c r="J120" i="12" s="1"/>
  <c r="H159" i="12"/>
  <c r="H152" i="13"/>
  <c r="I160" i="12"/>
  <c r="J160" i="12" s="1"/>
  <c r="I103" i="12"/>
  <c r="J103" i="12" s="1"/>
  <c r="G95" i="13"/>
  <c r="C176" i="13"/>
  <c r="C183" i="12"/>
  <c r="C175" i="13" s="1"/>
  <c r="F184" i="12"/>
  <c r="D194" i="13"/>
  <c r="F202" i="12"/>
  <c r="D198" i="12"/>
  <c r="I27" i="12"/>
  <c r="J27" i="12" s="1"/>
  <c r="I85" i="12"/>
  <c r="J85" i="12" s="1"/>
  <c r="H206" i="13"/>
  <c r="I214" i="12"/>
  <c r="J214" i="12" s="1"/>
  <c r="G97" i="13"/>
  <c r="I105" i="12"/>
  <c r="J105" i="12" s="1"/>
  <c r="J148" i="12"/>
  <c r="I144" i="12"/>
  <c r="J144" i="12" s="1"/>
  <c r="I153" i="12"/>
  <c r="J153" i="12" s="1"/>
  <c r="H152" i="12"/>
  <c r="I118" i="12"/>
  <c r="J118" i="12" s="1"/>
  <c r="F197" i="13"/>
  <c r="H205" i="12"/>
  <c r="F114" i="13"/>
  <c r="G122" i="12"/>
  <c r="D38" i="13"/>
  <c r="F46" i="12"/>
  <c r="D69" i="13"/>
  <c r="F77" i="12"/>
  <c r="D75" i="12"/>
  <c r="E85" i="13"/>
  <c r="E87" i="12"/>
  <c r="D156" i="13"/>
  <c r="D161" i="12"/>
  <c r="F164" i="12"/>
  <c r="E207" i="13"/>
  <c r="E212" i="12"/>
  <c r="F215" i="12"/>
  <c r="F212" i="12" s="1"/>
  <c r="D223" i="12"/>
  <c r="D215" i="13" s="1"/>
  <c r="D125" i="13"/>
  <c r="F133" i="12"/>
  <c r="D132" i="12"/>
  <c r="I68" i="12"/>
  <c r="J68" i="12" s="1"/>
  <c r="C144" i="13"/>
  <c r="C151" i="12"/>
  <c r="C143" i="13" s="1"/>
  <c r="D114" i="13"/>
  <c r="D115" i="12"/>
  <c r="C186" i="13"/>
  <c r="F194" i="12"/>
  <c r="E230" i="12"/>
  <c r="E223" i="13"/>
  <c r="F231" i="12"/>
  <c r="C247" i="12"/>
  <c r="C240" i="13"/>
  <c r="F248" i="12"/>
  <c r="C29" i="13"/>
  <c r="F37" i="12"/>
  <c r="C34" i="12"/>
  <c r="E43" i="13"/>
  <c r="F51" i="12"/>
  <c r="E50" i="12"/>
  <c r="C48" i="13"/>
  <c r="F56" i="12"/>
  <c r="C55" i="12"/>
  <c r="C47" i="13" s="1"/>
  <c r="C75" i="12"/>
  <c r="C67" i="13" s="1"/>
  <c r="F76" i="12"/>
  <c r="E93" i="13"/>
  <c r="E97" i="12"/>
  <c r="E89" i="13" s="1"/>
  <c r="D136" i="12"/>
  <c r="D129" i="13"/>
  <c r="F137" i="12"/>
  <c r="D250" i="13"/>
  <c r="D257" i="12"/>
  <c r="F258" i="12"/>
  <c r="F113" i="12"/>
  <c r="C110" i="12"/>
  <c r="C102" i="13" s="1"/>
  <c r="C136" i="13"/>
  <c r="C141" i="12"/>
  <c r="G84" i="13"/>
  <c r="I140" i="12"/>
  <c r="J140" i="12" s="1"/>
  <c r="G116" i="12"/>
  <c r="F108" i="13"/>
  <c r="H198" i="13"/>
  <c r="I206" i="12"/>
  <c r="J206" i="12" s="1"/>
  <c r="D14" i="12"/>
  <c r="D7" i="13"/>
  <c r="F15" i="12"/>
  <c r="E53" i="13"/>
  <c r="E58" i="12"/>
  <c r="E50" i="13" s="1"/>
  <c r="F61" i="12"/>
  <c r="C164" i="13"/>
  <c r="F172" i="12"/>
  <c r="C172" i="13"/>
  <c r="F180" i="12"/>
  <c r="C177" i="12"/>
  <c r="C169" i="13" s="1"/>
  <c r="D191" i="13"/>
  <c r="F199" i="12"/>
  <c r="E211" i="13"/>
  <c r="E218" i="12"/>
  <c r="E210" i="13" s="1"/>
  <c r="I192" i="12"/>
  <c r="J192" i="12" s="1"/>
  <c r="H184" i="13"/>
  <c r="C16" i="13"/>
  <c r="F24" i="12"/>
  <c r="E110" i="12"/>
  <c r="E102" i="13" s="1"/>
  <c r="F111" i="12"/>
  <c r="E103" i="13"/>
  <c r="D148" i="13"/>
  <c r="F156" i="12"/>
  <c r="D228" i="13"/>
  <c r="F236" i="12"/>
  <c r="D234" i="12"/>
  <c r="C93" i="13"/>
  <c r="F101" i="12"/>
  <c r="C97" i="12"/>
  <c r="C141" i="13"/>
  <c r="C148" i="12"/>
  <c r="F85" i="13"/>
  <c r="G93" i="12"/>
  <c r="E19" i="13"/>
  <c r="E26" i="12"/>
  <c r="F49" i="12"/>
  <c r="C41" i="13"/>
  <c r="E87" i="13"/>
  <c r="F95" i="12"/>
  <c r="D177" i="13"/>
  <c r="F185" i="12"/>
  <c r="D220" i="13"/>
  <c r="F228" i="12"/>
  <c r="D227" i="12"/>
  <c r="C253" i="12"/>
  <c r="C246" i="13"/>
  <c r="C116" i="13"/>
  <c r="C115" i="12"/>
  <c r="F124" i="12"/>
  <c r="F204" i="13" l="1"/>
  <c r="F211" i="12"/>
  <c r="F203" i="13" s="1"/>
  <c r="C140" i="13"/>
  <c r="G113" i="12"/>
  <c r="F105" i="13"/>
  <c r="H151" i="12"/>
  <c r="H144" i="13"/>
  <c r="I152" i="12"/>
  <c r="J152" i="12" s="1"/>
  <c r="G117" i="13"/>
  <c r="I125" i="12"/>
  <c r="J125" i="12" s="1"/>
  <c r="I72" i="12"/>
  <c r="J72" i="12" s="1"/>
  <c r="G64" i="13"/>
  <c r="G67" i="12"/>
  <c r="F227" i="13"/>
  <c r="F234" i="12"/>
  <c r="F226" i="13" s="1"/>
  <c r="H235" i="12"/>
  <c r="H54" i="12"/>
  <c r="F53" i="12"/>
  <c r="F45" i="13" s="1"/>
  <c r="F46" i="13"/>
  <c r="G95" i="12"/>
  <c r="F87" i="13"/>
  <c r="C245" i="13"/>
  <c r="C252" i="12"/>
  <c r="C244" i="13" s="1"/>
  <c r="C89" i="13"/>
  <c r="C82" i="12"/>
  <c r="F58" i="12"/>
  <c r="F50" i="13" s="1"/>
  <c r="F53" i="13"/>
  <c r="H61" i="12"/>
  <c r="F250" i="13"/>
  <c r="H258" i="12"/>
  <c r="F257" i="12"/>
  <c r="H76" i="12"/>
  <c r="F68" i="13"/>
  <c r="F75" i="12"/>
  <c r="F67" i="13" s="1"/>
  <c r="C26" i="13"/>
  <c r="C29" i="12"/>
  <c r="E222" i="13"/>
  <c r="E229" i="12"/>
  <c r="E221" i="13" s="1"/>
  <c r="F156" i="13"/>
  <c r="H164" i="12"/>
  <c r="F161" i="12"/>
  <c r="F38" i="13"/>
  <c r="F42" i="12"/>
  <c r="F34" i="13" s="1"/>
  <c r="H46" i="12"/>
  <c r="G108" i="12"/>
  <c r="G101" i="13"/>
  <c r="I109" i="12"/>
  <c r="J109" i="12" s="1"/>
  <c r="C226" i="13"/>
  <c r="C229" i="12"/>
  <c r="C221" i="13" s="1"/>
  <c r="C159" i="13"/>
  <c r="C166" i="12"/>
  <c r="C67" i="12"/>
  <c r="C59" i="13" s="1"/>
  <c r="D226" i="12"/>
  <c r="D218" i="13" s="1"/>
  <c r="D219" i="13"/>
  <c r="F47" i="12"/>
  <c r="F39" i="13" s="1"/>
  <c r="F41" i="13"/>
  <c r="H49" i="12"/>
  <c r="F97" i="12"/>
  <c r="F89" i="13" s="1"/>
  <c r="G101" i="12"/>
  <c r="F93" i="13"/>
  <c r="F110" i="12"/>
  <c r="F102" i="13" s="1"/>
  <c r="F103" i="13"/>
  <c r="G111" i="12"/>
  <c r="F198" i="12"/>
  <c r="F190" i="13" s="1"/>
  <c r="H199" i="12"/>
  <c r="F191" i="13"/>
  <c r="I116" i="12"/>
  <c r="J116" i="12" s="1"/>
  <c r="G108" i="13"/>
  <c r="D249" i="13"/>
  <c r="D256" i="12"/>
  <c r="H37" i="12"/>
  <c r="F29" i="13"/>
  <c r="F34" i="12"/>
  <c r="H194" i="12"/>
  <c r="F186" i="13"/>
  <c r="D131" i="12"/>
  <c r="D123" i="13" s="1"/>
  <c r="D124" i="13"/>
  <c r="D153" i="13"/>
  <c r="D158" i="12"/>
  <c r="D190" i="13"/>
  <c r="D166" i="12"/>
  <c r="F167" i="12"/>
  <c r="H169" i="12"/>
  <c r="F161" i="13"/>
  <c r="F220" i="13"/>
  <c r="H228" i="12"/>
  <c r="F227" i="12"/>
  <c r="E18" i="13"/>
  <c r="F132" i="12"/>
  <c r="F125" i="13"/>
  <c r="G133" i="12"/>
  <c r="I122" i="12"/>
  <c r="J122" i="12" s="1"/>
  <c r="G114" i="13"/>
  <c r="H202" i="12"/>
  <c r="F194" i="13"/>
  <c r="I44" i="12"/>
  <c r="J44" i="12" s="1"/>
  <c r="H36" i="13"/>
  <c r="H42" i="12"/>
  <c r="G17" i="13"/>
  <c r="I25" i="12"/>
  <c r="J25" i="12" s="1"/>
  <c r="H139" i="12"/>
  <c r="F138" i="12"/>
  <c r="F130" i="13" s="1"/>
  <c r="F131" i="13"/>
  <c r="F195" i="12"/>
  <c r="F187" i="13" s="1"/>
  <c r="F188" i="13"/>
  <c r="H196" i="12"/>
  <c r="D226" i="13"/>
  <c r="D229" i="12"/>
  <c r="D221" i="13" s="1"/>
  <c r="F23" i="12"/>
  <c r="G24" i="12"/>
  <c r="F16" i="13"/>
  <c r="F14" i="12"/>
  <c r="F7" i="13"/>
  <c r="G15" i="12"/>
  <c r="F136" i="12"/>
  <c r="F129" i="13"/>
  <c r="H137" i="12"/>
  <c r="F55" i="12"/>
  <c r="F47" i="13" s="1"/>
  <c r="H56" i="12"/>
  <c r="F48" i="13"/>
  <c r="H248" i="12"/>
  <c r="F247" i="12"/>
  <c r="F240" i="13"/>
  <c r="D107" i="13"/>
  <c r="D114" i="12"/>
  <c r="E79" i="13"/>
  <c r="E82" i="12"/>
  <c r="I159" i="12"/>
  <c r="J159" i="12" s="1"/>
  <c r="H151" i="13"/>
  <c r="F140" i="13"/>
  <c r="H146" i="12"/>
  <c r="F138" i="13"/>
  <c r="F141" i="12"/>
  <c r="F133" i="13" s="1"/>
  <c r="F115" i="12"/>
  <c r="F116" i="13"/>
  <c r="G124" i="12"/>
  <c r="G115" i="12" s="1"/>
  <c r="H185" i="12"/>
  <c r="F177" i="13"/>
  <c r="I93" i="12"/>
  <c r="J93" i="12" s="1"/>
  <c r="G85" i="13"/>
  <c r="F228" i="13"/>
  <c r="H236" i="12"/>
  <c r="F172" i="13"/>
  <c r="F177" i="12"/>
  <c r="F169" i="13" s="1"/>
  <c r="H180" i="12"/>
  <c r="C133" i="13"/>
  <c r="C135" i="12"/>
  <c r="H197" i="13"/>
  <c r="I205" i="12"/>
  <c r="J205" i="12" s="1"/>
  <c r="H184" i="12"/>
  <c r="F183" i="12"/>
  <c r="F175" i="13" s="1"/>
  <c r="F176" i="13"/>
  <c r="H208" i="12"/>
  <c r="F200" i="13"/>
  <c r="C154" i="12"/>
  <c r="C146" i="13" s="1"/>
  <c r="C147" i="13"/>
  <c r="E166" i="12"/>
  <c r="F87" i="12"/>
  <c r="C114" i="12"/>
  <c r="C106" i="13" s="1"/>
  <c r="C107" i="13"/>
  <c r="D6" i="13"/>
  <c r="D11" i="12"/>
  <c r="D128" i="13"/>
  <c r="D135" i="12"/>
  <c r="E42" i="13"/>
  <c r="E29" i="12"/>
  <c r="E21" i="13" s="1"/>
  <c r="C239" i="13"/>
  <c r="C246" i="12"/>
  <c r="F207" i="13"/>
  <c r="H215" i="12"/>
  <c r="D67" i="13"/>
  <c r="D67" i="12"/>
  <c r="D59" i="13" s="1"/>
  <c r="H157" i="12"/>
  <c r="F149" i="13"/>
  <c r="I90" i="12"/>
  <c r="J90" i="12" s="1"/>
  <c r="G82" i="13"/>
  <c r="G87" i="12"/>
  <c r="H156" i="12"/>
  <c r="F148" i="13"/>
  <c r="F155" i="12"/>
  <c r="F164" i="13"/>
  <c r="H172" i="12"/>
  <c r="F43" i="13"/>
  <c r="H51" i="12"/>
  <c r="F50" i="12"/>
  <c r="F42" i="13" s="1"/>
  <c r="F230" i="12"/>
  <c r="F223" i="13"/>
  <c r="H231" i="12"/>
  <c r="E204" i="13"/>
  <c r="E211" i="12"/>
  <c r="E203" i="13" s="1"/>
  <c r="F69" i="13"/>
  <c r="H77" i="12"/>
  <c r="F49" i="13"/>
  <c r="H57" i="12"/>
  <c r="H234" i="13"/>
  <c r="H241" i="12"/>
  <c r="I242" i="12"/>
  <c r="J242" i="12" s="1"/>
  <c r="H191" i="12"/>
  <c r="F183" i="13"/>
  <c r="F186" i="12"/>
  <c r="F178" i="13" s="1"/>
  <c r="F63" i="13"/>
  <c r="F70" i="12"/>
  <c r="H71" i="12"/>
  <c r="G114" i="12" l="1"/>
  <c r="G107" i="13"/>
  <c r="I115" i="12"/>
  <c r="J115" i="12" s="1"/>
  <c r="H63" i="13"/>
  <c r="H70" i="12"/>
  <c r="I71" i="12"/>
  <c r="C127" i="13"/>
  <c r="C134" i="12"/>
  <c r="C126" i="13" s="1"/>
  <c r="H138" i="13"/>
  <c r="I146" i="12"/>
  <c r="J146" i="12" s="1"/>
  <c r="H141" i="12"/>
  <c r="D106" i="13"/>
  <c r="D81" i="12"/>
  <c r="D73" i="13" s="1"/>
  <c r="H136" i="12"/>
  <c r="I137" i="12"/>
  <c r="J137" i="12" s="1"/>
  <c r="H129" i="13"/>
  <c r="F15" i="13"/>
  <c r="F19" i="12"/>
  <c r="F11" i="13" s="1"/>
  <c r="H138" i="12"/>
  <c r="H131" i="13"/>
  <c r="I139" i="12"/>
  <c r="J139" i="12" s="1"/>
  <c r="H227" i="12"/>
  <c r="H220" i="13"/>
  <c r="I228" i="12"/>
  <c r="J228" i="12" s="1"/>
  <c r="D248" i="13"/>
  <c r="D252" i="12"/>
  <c r="D244" i="13" s="1"/>
  <c r="G103" i="13"/>
  <c r="I111" i="12"/>
  <c r="J111" i="12" s="1"/>
  <c r="G110" i="12"/>
  <c r="F256" i="12"/>
  <c r="F249" i="13"/>
  <c r="H49" i="13"/>
  <c r="I57" i="12"/>
  <c r="J57" i="12" s="1"/>
  <c r="F222" i="13"/>
  <c r="F229" i="12"/>
  <c r="F221" i="13" s="1"/>
  <c r="I156" i="12"/>
  <c r="J156" i="12" s="1"/>
  <c r="H155" i="12"/>
  <c r="H148" i="13"/>
  <c r="H207" i="13"/>
  <c r="I215" i="12"/>
  <c r="J215" i="12" s="1"/>
  <c r="H212" i="12"/>
  <c r="D10" i="12"/>
  <c r="D3" i="13"/>
  <c r="I258" i="12"/>
  <c r="J258" i="12" s="1"/>
  <c r="H257" i="12"/>
  <c r="H250" i="13"/>
  <c r="H143" i="13"/>
  <c r="I151" i="12"/>
  <c r="J151" i="12" s="1"/>
  <c r="I208" i="12"/>
  <c r="J208" i="12" s="1"/>
  <c r="H200" i="13"/>
  <c r="H172" i="13"/>
  <c r="I180" i="12"/>
  <c r="J180" i="12" s="1"/>
  <c r="H177" i="12"/>
  <c r="H177" i="13"/>
  <c r="I185" i="12"/>
  <c r="J185" i="12" s="1"/>
  <c r="F128" i="13"/>
  <c r="F135" i="12"/>
  <c r="I133" i="12"/>
  <c r="J133" i="12" s="1"/>
  <c r="G125" i="13"/>
  <c r="G132" i="12"/>
  <c r="G100" i="13"/>
  <c r="I108" i="12"/>
  <c r="J108" i="12" s="1"/>
  <c r="G59" i="13"/>
  <c r="I87" i="12"/>
  <c r="J87" i="12" s="1"/>
  <c r="G79" i="13"/>
  <c r="I77" i="12"/>
  <c r="J77" i="12" s="1"/>
  <c r="H69" i="13"/>
  <c r="H43" i="13"/>
  <c r="I51" i="12"/>
  <c r="J51" i="12" s="1"/>
  <c r="H50" i="12"/>
  <c r="C238" i="13"/>
  <c r="C237" i="12"/>
  <c r="C229" i="13" s="1"/>
  <c r="G116" i="13"/>
  <c r="I124" i="12"/>
  <c r="J124" i="12" s="1"/>
  <c r="F239" i="13"/>
  <c r="F246" i="12"/>
  <c r="G7" i="13"/>
  <c r="G14" i="12"/>
  <c r="I15" i="12"/>
  <c r="J15" i="12" s="1"/>
  <c r="H188" i="13"/>
  <c r="I196" i="12"/>
  <c r="J196" i="12" s="1"/>
  <c r="H195" i="12"/>
  <c r="H34" i="13"/>
  <c r="I42" i="12"/>
  <c r="J42" i="12" s="1"/>
  <c r="H161" i="13"/>
  <c r="I169" i="12"/>
  <c r="J169" i="12" s="1"/>
  <c r="H167" i="12"/>
  <c r="I46" i="12"/>
  <c r="J46" i="12" s="1"/>
  <c r="H38" i="13"/>
  <c r="C21" i="13"/>
  <c r="C10" i="12"/>
  <c r="H53" i="13"/>
  <c r="I61" i="12"/>
  <c r="J61" i="12" s="1"/>
  <c r="H58" i="12"/>
  <c r="I95" i="12"/>
  <c r="J95" i="12" s="1"/>
  <c r="G87" i="13"/>
  <c r="I113" i="12"/>
  <c r="J113" i="12" s="1"/>
  <c r="G105" i="13"/>
  <c r="H240" i="13"/>
  <c r="I248" i="12"/>
  <c r="J248" i="12" s="1"/>
  <c r="H247" i="12"/>
  <c r="F131" i="12"/>
  <c r="F123" i="13" s="1"/>
  <c r="F124" i="13"/>
  <c r="F159" i="13"/>
  <c r="F166" i="12"/>
  <c r="I194" i="12"/>
  <c r="J194" i="12" s="1"/>
  <c r="H186" i="13"/>
  <c r="I101" i="12"/>
  <c r="J101" i="12" s="1"/>
  <c r="G93" i="13"/>
  <c r="G97" i="12"/>
  <c r="G82" i="12" s="1"/>
  <c r="C165" i="12"/>
  <c r="C157" i="13" s="1"/>
  <c r="C158" i="13"/>
  <c r="C147" i="12"/>
  <c r="C139" i="13" s="1"/>
  <c r="H164" i="13"/>
  <c r="I172" i="12"/>
  <c r="J172" i="12" s="1"/>
  <c r="F79" i="13"/>
  <c r="F82" i="12"/>
  <c r="I184" i="12"/>
  <c r="J184" i="12" s="1"/>
  <c r="H176" i="13"/>
  <c r="H183" i="12"/>
  <c r="H228" i="13"/>
  <c r="I236" i="12"/>
  <c r="J236" i="12" s="1"/>
  <c r="F107" i="13"/>
  <c r="F114" i="12"/>
  <c r="F106" i="13" s="1"/>
  <c r="F6" i="13"/>
  <c r="F11" i="12"/>
  <c r="E10" i="12"/>
  <c r="D158" i="13"/>
  <c r="D165" i="12"/>
  <c r="D157" i="13" s="1"/>
  <c r="F26" i="13"/>
  <c r="F29" i="12"/>
  <c r="F21" i="13" s="1"/>
  <c r="F62" i="13"/>
  <c r="F67" i="12"/>
  <c r="F59" i="13" s="1"/>
  <c r="H149" i="13"/>
  <c r="I157" i="12"/>
  <c r="J157" i="12" s="1"/>
  <c r="E158" i="13"/>
  <c r="E165" i="12"/>
  <c r="E157" i="13" s="1"/>
  <c r="E74" i="13"/>
  <c r="E81" i="12"/>
  <c r="E73" i="13" s="1"/>
  <c r="H55" i="12"/>
  <c r="I56" i="12"/>
  <c r="J56" i="12" s="1"/>
  <c r="H48" i="13"/>
  <c r="H198" i="12"/>
  <c r="I199" i="12"/>
  <c r="J199" i="12" s="1"/>
  <c r="H191" i="13"/>
  <c r="I49" i="12"/>
  <c r="J49" i="12" s="1"/>
  <c r="H41" i="13"/>
  <c r="H47" i="12"/>
  <c r="F158" i="12"/>
  <c r="F150" i="13" s="1"/>
  <c r="F153" i="13"/>
  <c r="C81" i="12"/>
  <c r="C73" i="13" s="1"/>
  <c r="C74" i="13"/>
  <c r="I54" i="12"/>
  <c r="J54" i="12" s="1"/>
  <c r="H46" i="13"/>
  <c r="H53" i="12"/>
  <c r="H183" i="13"/>
  <c r="I191" i="12"/>
  <c r="J191" i="12" s="1"/>
  <c r="H186" i="12"/>
  <c r="H233" i="13"/>
  <c r="I241" i="12"/>
  <c r="J241" i="12" s="1"/>
  <c r="H230" i="12"/>
  <c r="I231" i="12"/>
  <c r="J231" i="12" s="1"/>
  <c r="H223" i="13"/>
  <c r="F147" i="13"/>
  <c r="F154" i="12"/>
  <c r="D134" i="12"/>
  <c r="D126" i="13" s="1"/>
  <c r="D127" i="13"/>
  <c r="I24" i="12"/>
  <c r="J24" i="12" s="1"/>
  <c r="G23" i="12"/>
  <c r="G16" i="13"/>
  <c r="I202" i="12"/>
  <c r="J202" i="12" s="1"/>
  <c r="H194" i="13"/>
  <c r="F219" i="13"/>
  <c r="F226" i="12"/>
  <c r="F218" i="13" s="1"/>
  <c r="D150" i="13"/>
  <c r="D147" i="12"/>
  <c r="D139" i="13" s="1"/>
  <c r="H29" i="13"/>
  <c r="H34" i="12"/>
  <c r="I37" i="12"/>
  <c r="J37" i="12" s="1"/>
  <c r="H156" i="13"/>
  <c r="I164" i="12"/>
  <c r="J164" i="12" s="1"/>
  <c r="H161" i="12"/>
  <c r="H75" i="12"/>
  <c r="I76" i="12"/>
  <c r="J76" i="12" s="1"/>
  <c r="H68" i="13"/>
  <c r="H234" i="12"/>
  <c r="H227" i="13"/>
  <c r="I235" i="12"/>
  <c r="J235" i="12" s="1"/>
  <c r="G74" i="13" l="1"/>
  <c r="I82" i="12"/>
  <c r="J82" i="12" s="1"/>
  <c r="G81" i="12"/>
  <c r="F81" i="12"/>
  <c r="F73" i="13" s="1"/>
  <c r="F74" i="13"/>
  <c r="H246" i="12"/>
  <c r="H239" i="13"/>
  <c r="I247" i="12"/>
  <c r="J247" i="12" s="1"/>
  <c r="H39" i="13"/>
  <c r="I47" i="12"/>
  <c r="J47" i="12" s="1"/>
  <c r="H47" i="13"/>
  <c r="I55" i="12"/>
  <c r="J55" i="12" s="1"/>
  <c r="F238" i="13"/>
  <c r="F237" i="12"/>
  <c r="F229" i="13" s="1"/>
  <c r="H26" i="13"/>
  <c r="I34" i="12"/>
  <c r="J34" i="12" s="1"/>
  <c r="H29" i="12"/>
  <c r="I53" i="12"/>
  <c r="J53" i="12" s="1"/>
  <c r="H45" i="13"/>
  <c r="C2" i="13"/>
  <c r="C259" i="12"/>
  <c r="H169" i="13"/>
  <c r="I177" i="12"/>
  <c r="J177" i="12" s="1"/>
  <c r="F252" i="12"/>
  <c r="F244" i="13" s="1"/>
  <c r="F248" i="13"/>
  <c r="H226" i="12"/>
  <c r="H219" i="13"/>
  <c r="I227" i="12"/>
  <c r="J227" i="12" s="1"/>
  <c r="H128" i="13"/>
  <c r="I136" i="12"/>
  <c r="J136" i="12" s="1"/>
  <c r="H135" i="12"/>
  <c r="J71" i="12"/>
  <c r="J70" i="12" s="1"/>
  <c r="I70" i="12"/>
  <c r="H226" i="13"/>
  <c r="I234" i="12"/>
  <c r="J234" i="12" s="1"/>
  <c r="G15" i="13"/>
  <c r="I23" i="12"/>
  <c r="J23" i="12" s="1"/>
  <c r="G19" i="12"/>
  <c r="H222" i="13"/>
  <c r="I230" i="12"/>
  <c r="J230" i="12" s="1"/>
  <c r="H229" i="12"/>
  <c r="I195" i="12"/>
  <c r="J195" i="12" s="1"/>
  <c r="H187" i="13"/>
  <c r="G131" i="12"/>
  <c r="G124" i="13"/>
  <c r="I132" i="12"/>
  <c r="J132" i="12" s="1"/>
  <c r="I257" i="12"/>
  <c r="J257" i="12" s="1"/>
  <c r="H256" i="12"/>
  <c r="H249" i="13"/>
  <c r="H154" i="12"/>
  <c r="H147" i="13"/>
  <c r="I155" i="12"/>
  <c r="J155" i="12" s="1"/>
  <c r="I110" i="12"/>
  <c r="J110" i="12" s="1"/>
  <c r="G102" i="13"/>
  <c r="H67" i="12"/>
  <c r="H62" i="13"/>
  <c r="F158" i="13"/>
  <c r="F165" i="12"/>
  <c r="F157" i="13" s="1"/>
  <c r="I75" i="12"/>
  <c r="J75" i="12" s="1"/>
  <c r="H67" i="13"/>
  <c r="I183" i="12"/>
  <c r="J183" i="12" s="1"/>
  <c r="H175" i="13"/>
  <c r="I138" i="12"/>
  <c r="J138" i="12" s="1"/>
  <c r="H130" i="13"/>
  <c r="H133" i="13"/>
  <c r="I141" i="12"/>
  <c r="J141" i="12" s="1"/>
  <c r="H190" i="13"/>
  <c r="I198" i="12"/>
  <c r="J198" i="12" s="1"/>
  <c r="E2" i="13"/>
  <c r="E259" i="12"/>
  <c r="H159" i="13"/>
  <c r="H166" i="12"/>
  <c r="I167" i="12"/>
  <c r="J167" i="12" s="1"/>
  <c r="F134" i="12"/>
  <c r="F126" i="13" s="1"/>
  <c r="F127" i="13"/>
  <c r="D2" i="13"/>
  <c r="D259" i="12"/>
  <c r="E260" i="12" s="1"/>
  <c r="H153" i="13"/>
  <c r="I161" i="12"/>
  <c r="J161" i="12" s="1"/>
  <c r="H158" i="12"/>
  <c r="F146" i="13"/>
  <c r="F147" i="12"/>
  <c r="F139" i="13" s="1"/>
  <c r="I186" i="12"/>
  <c r="J186" i="12" s="1"/>
  <c r="H178" i="13"/>
  <c r="F10" i="12"/>
  <c r="F3" i="13"/>
  <c r="G89" i="13"/>
  <c r="I97" i="12"/>
  <c r="J97" i="12" s="1"/>
  <c r="H50" i="13"/>
  <c r="I58" i="12"/>
  <c r="J58" i="12" s="1"/>
  <c r="I14" i="12"/>
  <c r="J14" i="12" s="1"/>
  <c r="G6" i="13"/>
  <c r="G11" i="12"/>
  <c r="I50" i="12"/>
  <c r="J50" i="12" s="1"/>
  <c r="H42" i="13"/>
  <c r="I212" i="12"/>
  <c r="J212" i="12" s="1"/>
  <c r="H211" i="12"/>
  <c r="H204" i="13"/>
  <c r="G106" i="13"/>
  <c r="I114" i="12"/>
  <c r="J114" i="12" s="1"/>
  <c r="H203" i="13" l="1"/>
  <c r="I211" i="12"/>
  <c r="J211" i="12" s="1"/>
  <c r="H150" i="13"/>
  <c r="I158" i="12"/>
  <c r="J158" i="12" s="1"/>
  <c r="H165" i="12"/>
  <c r="H158" i="13"/>
  <c r="I166" i="12"/>
  <c r="J166" i="12" s="1"/>
  <c r="H252" i="12"/>
  <c r="H248" i="13"/>
  <c r="I256" i="12"/>
  <c r="J256" i="12" s="1"/>
  <c r="F2" i="13"/>
  <c r="F259" i="12"/>
  <c r="H59" i="13"/>
  <c r="I67" i="12"/>
  <c r="J67" i="12" s="1"/>
  <c r="H127" i="13"/>
  <c r="H134" i="12"/>
  <c r="I135" i="12"/>
  <c r="J135" i="12" s="1"/>
  <c r="I19" i="12"/>
  <c r="J19" i="12" s="1"/>
  <c r="G11" i="13"/>
  <c r="I246" i="12"/>
  <c r="J246" i="12" s="1"/>
  <c r="H238" i="13"/>
  <c r="H237" i="12"/>
  <c r="I131" i="12"/>
  <c r="J131" i="12" s="1"/>
  <c r="G123" i="13"/>
  <c r="I11" i="12"/>
  <c r="J11" i="12" s="1"/>
  <c r="G10" i="12"/>
  <c r="G3" i="13"/>
  <c r="G73" i="13"/>
  <c r="I81" i="12"/>
  <c r="J81" i="12" s="1"/>
  <c r="H146" i="13"/>
  <c r="I154" i="12"/>
  <c r="J154" i="12" s="1"/>
  <c r="H147" i="12"/>
  <c r="H218" i="13"/>
  <c r="I226" i="12"/>
  <c r="J226" i="12" s="1"/>
  <c r="I229" i="12"/>
  <c r="J229" i="12" s="1"/>
  <c r="H221" i="13"/>
  <c r="H21" i="13"/>
  <c r="H10" i="12"/>
  <c r="I29" i="12"/>
  <c r="J29" i="12" s="1"/>
  <c r="H139" i="13" l="1"/>
  <c r="I147" i="12"/>
  <c r="J147" i="12" s="1"/>
  <c r="H126" i="13"/>
  <c r="I134" i="12"/>
  <c r="J134" i="12" s="1"/>
  <c r="H244" i="13"/>
  <c r="I252" i="12"/>
  <c r="H229" i="13"/>
  <c r="I237" i="12"/>
  <c r="J237" i="12" s="1"/>
  <c r="H157" i="13"/>
  <c r="I165" i="12"/>
  <c r="J165" i="12" s="1"/>
  <c r="G259" i="12"/>
  <c r="G2" i="13"/>
  <c r="I10" i="12"/>
  <c r="H259" i="12"/>
  <c r="H260" i="12" s="1"/>
  <c r="H2" i="13"/>
  <c r="J10" i="12" l="1"/>
  <c r="J259" i="12" s="1"/>
  <c r="I259" i="12"/>
  <c r="I260" i="12" s="1"/>
</calcChain>
</file>

<file path=xl/comments1.xml><?xml version="1.0" encoding="utf-8"?>
<comments xmlns="http://schemas.openxmlformats.org/spreadsheetml/2006/main">
  <authors>
    <author/>
  </authors>
  <commentList>
    <comment ref="B8" authorId="0" shapeId="0">
      <text>
        <r>
          <rPr>
            <sz val="11"/>
            <color indexed="8"/>
            <rFont val="Calibri"/>
            <family val="2"/>
          </rPr>
          <t>Corresponde a las denominaciones definidas en el Catálogo General de Cuentas versión 2007.15 y sus modificaciones y al establecido mediante la Resolución número 620 del 26 de noviembre de 2015 y sus modificaciones</t>
        </r>
      </text>
    </comment>
  </commentList>
</comments>
</file>

<file path=xl/sharedStrings.xml><?xml version="1.0" encoding="utf-8"?>
<sst xmlns="http://schemas.openxmlformats.org/spreadsheetml/2006/main" count="653" uniqueCount="354">
  <si>
    <t>FUNDACION GILBERTO ALZATE AVENDAÑO</t>
  </si>
  <si>
    <t>CAJA</t>
  </si>
  <si>
    <t>OTROS ACTIVOS</t>
  </si>
  <si>
    <t>PASIVO</t>
  </si>
  <si>
    <t>CUENTAS POR PAGAR</t>
  </si>
  <si>
    <t>OTROS PASIVOS</t>
  </si>
  <si>
    <t>CUENTAS DE ORDEN DEUDORAS</t>
  </si>
  <si>
    <t>DEUDORAS DE CONTROL</t>
  </si>
  <si>
    <t>DEUDORAS POR CONTRA (CR)</t>
  </si>
  <si>
    <t>CUENTAS DE ORDEN ACREEDORAS</t>
  </si>
  <si>
    <t>BOGOTA DISTRITO CAPITAL</t>
  </si>
  <si>
    <t>(Cifras en Pesos)</t>
  </si>
  <si>
    <t>ACTIVO</t>
  </si>
  <si>
    <t>ACTIVO CORRIENTE</t>
  </si>
  <si>
    <t>PASIVO CORRIENTE</t>
  </si>
  <si>
    <t xml:space="preserve">EFECTIVO Y EQUIVALENTES AL EFECTIVO </t>
  </si>
  <si>
    <t xml:space="preserve">ADQUISICION DE BIENES Y SERVICIOS NACIONALES </t>
  </si>
  <si>
    <t>DEPÓSITOS EN INSTITUCIONES FINANCIERAS</t>
  </si>
  <si>
    <t xml:space="preserve">RECURSOS A FAVOR DE TERCEROS </t>
  </si>
  <si>
    <t xml:space="preserve">EQUIVALENTES AL EFECTIVO </t>
  </si>
  <si>
    <t xml:space="preserve">DESCUENTOS DE NÓMINA </t>
  </si>
  <si>
    <t xml:space="preserve">RETENCIÓN EN LA FUENTE E IMPUESTO DE TIMBRE </t>
  </si>
  <si>
    <t xml:space="preserve">CUENTAS POR COBRAR </t>
  </si>
  <si>
    <t xml:space="preserve">CONTRIBUCIONES TASAS E INGRESOS NO TRIBUTARIOS </t>
  </si>
  <si>
    <t xml:space="preserve">IMPUESTOS, CONTRIBUCIONES Y TASAS POR PAGAR </t>
  </si>
  <si>
    <t xml:space="preserve">OTRAS CUENTAS POR COBRAR </t>
  </si>
  <si>
    <t xml:space="preserve">IMPUESTO AL VALOR AGREGADO </t>
  </si>
  <si>
    <t xml:space="preserve">OTRAS CUENTAS POR PAGAR </t>
  </si>
  <si>
    <t xml:space="preserve">INVENTARIOS </t>
  </si>
  <si>
    <t xml:space="preserve">BENEFICIOS A EMPLEADOS </t>
  </si>
  <si>
    <t xml:space="preserve">MERCANIAS EN EXISTENCIA </t>
  </si>
  <si>
    <t xml:space="preserve">PRODUCTOS EN PROCESO </t>
  </si>
  <si>
    <t xml:space="preserve">BENEFICIOS A EMPLEADOS A CORTO PLAZO </t>
  </si>
  <si>
    <t>ACTIVO NO CORRIENTE</t>
  </si>
  <si>
    <t xml:space="preserve">PROPIEDADES PLANTA Y EQUIPO </t>
  </si>
  <si>
    <t xml:space="preserve">RECURSOS RECIBIDOS EN ADMINISTRACIÓN </t>
  </si>
  <si>
    <t xml:space="preserve">TERRENOS </t>
  </si>
  <si>
    <t xml:space="preserve">DEPOSITOS RECIBIDOS EN GARANTIA </t>
  </si>
  <si>
    <t xml:space="preserve">CONSTRUCCIONES EN CURSO </t>
  </si>
  <si>
    <t xml:space="preserve">BIENES MUEBLES EN BODEGA </t>
  </si>
  <si>
    <t>PASIVO NO CORRIENTE</t>
  </si>
  <si>
    <t xml:space="preserve">EDIFICACIONES </t>
  </si>
  <si>
    <t xml:space="preserve">MAQUINARIA Y EQUIPO </t>
  </si>
  <si>
    <t xml:space="preserve">MUEBLES, ENSERES Y EQUIPO DE OFICINA </t>
  </si>
  <si>
    <t xml:space="preserve">EQUIPOS DE COMPUTACIÓN Y COMUNICACIÓN </t>
  </si>
  <si>
    <t xml:space="preserve">BENEFICIOS A EMPLEADOS A LARGO  PLAZO </t>
  </si>
  <si>
    <t xml:space="preserve">EQUIPO DE TRANSPORTE, TRACCIÓN Y ELEVACIÓN </t>
  </si>
  <si>
    <t xml:space="preserve">PROVISIONES </t>
  </si>
  <si>
    <t xml:space="preserve">EQUIPO DE COMEDOR COCINA </t>
  </si>
  <si>
    <t xml:space="preserve">BIENES DE ARTE Y CULTURA </t>
  </si>
  <si>
    <t xml:space="preserve">LITIGIOS Y DEMANDAS </t>
  </si>
  <si>
    <t xml:space="preserve">DEPRECIACIÓN ACUMULADA DE PROP, PLANTA Y EQUIPO </t>
  </si>
  <si>
    <t xml:space="preserve">TOTAL PASIVO </t>
  </si>
  <si>
    <t xml:space="preserve">PATRIMONIO </t>
  </si>
  <si>
    <t xml:space="preserve">PATRIMONIO DE LAS ENTIDADES DE GOBIERNO </t>
  </si>
  <si>
    <t xml:space="preserve">BIENES Y SERVICIOS PAGADOS POR ANTICIPADO </t>
  </si>
  <si>
    <t xml:space="preserve">CAPITAL FISCAL </t>
  </si>
  <si>
    <t xml:space="preserve">AVANCES Y ANTICIPOS ENTREGADOS </t>
  </si>
  <si>
    <t xml:space="preserve">RESULTADOS DE EJERCICIOS ANTERIORES </t>
  </si>
  <si>
    <t xml:space="preserve">RECURSOS ENTREGADOS EN ADMINISTRACIÓN </t>
  </si>
  <si>
    <t xml:space="preserve">RESULTADO DEL EJERCICIO </t>
  </si>
  <si>
    <t xml:space="preserve">INTANGIBLES </t>
  </si>
  <si>
    <t xml:space="preserve">IMPACTO POR LA TRANSICIÓN AL NUEVO MARCO NORMATIVO </t>
  </si>
  <si>
    <t xml:space="preserve">AMORTIZACIÓN ACUMULADA DE ACT INTANGIBLES </t>
  </si>
  <si>
    <t xml:space="preserve">TOTAL PATRIMONIO </t>
  </si>
  <si>
    <t>TOTAL ACTIVO</t>
  </si>
  <si>
    <t xml:space="preserve">TOTAL PASIVO MÁS PATRIMONIO </t>
  </si>
  <si>
    <t xml:space="preserve">ACTIVOS CONTINGENTES </t>
  </si>
  <si>
    <t xml:space="preserve">PASIVOS CONTINGENTES </t>
  </si>
  <si>
    <t>ACREEDORAS POR _ CONTRA (DB)</t>
  </si>
  <si>
    <t xml:space="preserve">Directora </t>
  </si>
  <si>
    <t>BOGOTA  DISTRITO  CAPITAL</t>
  </si>
  <si>
    <t>INGRESOS FISCALES</t>
  </si>
  <si>
    <t>NO TRIBUTARIOS</t>
  </si>
  <si>
    <t>OPERACIONES INTERINSTITUCIONALES</t>
  </si>
  <si>
    <t>FONDOS RECIBIDOS</t>
  </si>
  <si>
    <t xml:space="preserve">OPERACIONES DE ENLACE </t>
  </si>
  <si>
    <t>OPERACIONES SIN FLUJO DE EFECTIVO</t>
  </si>
  <si>
    <t>OTROS INGRESOS</t>
  </si>
  <si>
    <t xml:space="preserve">FINANCIEROS </t>
  </si>
  <si>
    <t xml:space="preserve">INGRESOS DIVERSOS </t>
  </si>
  <si>
    <t xml:space="preserve">GASTOS </t>
  </si>
  <si>
    <t xml:space="preserve">DE ADMINISTRACIÓN Y OPERACIÓN </t>
  </si>
  <si>
    <t>SUELDOS Y SALARIOS</t>
  </si>
  <si>
    <t xml:space="preserve">CONTRIBUCIONES IMPUTADAS </t>
  </si>
  <si>
    <t>CONTRIBUCIONES EFECTIVAS</t>
  </si>
  <si>
    <t>APORTES SOBRE LA NÓMINA</t>
  </si>
  <si>
    <t xml:space="preserve">PRESTACIONES SOCIALES </t>
  </si>
  <si>
    <t xml:space="preserve">GASTOS DE PERSONAL </t>
  </si>
  <si>
    <t xml:space="preserve">GENERALES </t>
  </si>
  <si>
    <t>IMPUESTOS CONTRIBUCIONES Y TASAS</t>
  </si>
  <si>
    <t>PROVISIONES, AGOTAMIENTO,  DEPRECIACIONES Y AMORTIZACIONES</t>
  </si>
  <si>
    <t xml:space="preserve">DEPRECIACIÓN DE PROPIEDADES, PLANTA Y EQUIPO </t>
  </si>
  <si>
    <t xml:space="preserve">AMORTIZACIÓN DE ACTIVOS INTANGIBLES </t>
  </si>
  <si>
    <t xml:space="preserve">PROVISIÓN LITIGIOS Y DEMANDAS </t>
  </si>
  <si>
    <t>GASTO PUBLICO SOCIAL</t>
  </si>
  <si>
    <t>CULTURAL</t>
  </si>
  <si>
    <t>OTROS GASTOS</t>
  </si>
  <si>
    <t>COMISIONES</t>
  </si>
  <si>
    <t>FINANCIEROS</t>
  </si>
  <si>
    <t xml:space="preserve">GASTOS DIVERSOS </t>
  </si>
  <si>
    <t xml:space="preserve">EDILBERTO MÉNDEZ CHACÓN </t>
  </si>
  <si>
    <t>COMPARATIVO</t>
  </si>
  <si>
    <t xml:space="preserve">COMPARATIVO </t>
  </si>
  <si>
    <t xml:space="preserve">DEPARTAMENTO: </t>
  </si>
  <si>
    <t xml:space="preserve">CUNDINAMARCA </t>
  </si>
  <si>
    <t xml:space="preserve">MUNICIPIO: </t>
  </si>
  <si>
    <t xml:space="preserve">BOGOTÁ, D.C  </t>
  </si>
  <si>
    <t xml:space="preserve">ENTIDAD: </t>
  </si>
  <si>
    <t xml:space="preserve">FUNDACIÓN GILBERTO ALZATE AVENDAÑO </t>
  </si>
  <si>
    <t>CÓDIGO :</t>
  </si>
  <si>
    <t>PERIODO :</t>
  </si>
  <si>
    <t>1 ENERO A 31 MARZO  2019</t>
  </si>
  <si>
    <t>REPORTE:</t>
  </si>
  <si>
    <t xml:space="preserve">CGN2015_001_SALDOS_Y_MOVIMIENTOS_CONVERGENCIA  </t>
  </si>
  <si>
    <t>CUENTA</t>
  </si>
  <si>
    <t xml:space="preserve"> CUENTA DESCRIPCIÓN</t>
  </si>
  <si>
    <t>SALDO A 31 DICIEMBRE DE 2018</t>
  </si>
  <si>
    <t>MOVIMIENTO: 1 DE ENERO A 31 DE MARZO  DE 2019</t>
  </si>
  <si>
    <t>SALDO A 31 DE  MARZO DE 2019</t>
  </si>
  <si>
    <t xml:space="preserve">SALDO CORRIENTE </t>
  </si>
  <si>
    <t xml:space="preserve">SALDO NO CORRIENTE </t>
  </si>
  <si>
    <t>DB</t>
  </si>
  <si>
    <t xml:space="preserve">CR </t>
  </si>
  <si>
    <t>ACTIVOS</t>
  </si>
  <si>
    <t>EFECTIVO Y EQUIVALENTES AL EFECTIVO</t>
  </si>
  <si>
    <t>Caja menor</t>
  </si>
  <si>
    <t>Cuenta corriente</t>
  </si>
  <si>
    <t>Cuenta de ahorro</t>
  </si>
  <si>
    <t xml:space="preserve">Certificados de Depósito de Ahorro a término </t>
  </si>
  <si>
    <t>CUENTAS POR COBRAR</t>
  </si>
  <si>
    <t xml:space="preserve">CONTRIBUC. TASAS E INGRESOS NO TRIBUTARIOS </t>
  </si>
  <si>
    <t>Intereses</t>
  </si>
  <si>
    <t>OTRAS CONTRIB, TASAS E INGRESOS NO TRIBUTARIOS</t>
  </si>
  <si>
    <t>OTRAS CUENTAS POR COBRAR</t>
  </si>
  <si>
    <t xml:space="preserve">Intereses de Mora </t>
  </si>
  <si>
    <t>Otras cuentas por cobrar</t>
  </si>
  <si>
    <t>INVENTARIOS</t>
  </si>
  <si>
    <t>MERCANCÍAS EN EXISTENCIA</t>
  </si>
  <si>
    <t>Impresos y publicaciones</t>
  </si>
  <si>
    <t>PROPIEDADES, PLANTA Y EQUIPO</t>
  </si>
  <si>
    <t>TERRENOS</t>
  </si>
  <si>
    <t>Urbanos</t>
  </si>
  <si>
    <t>BIENES MUEBLES EN BODEGA</t>
  </si>
  <si>
    <t>Maquinaria y equipo</t>
  </si>
  <si>
    <t>Muebles, enseres y equipo de oficina</t>
  </si>
  <si>
    <t>Equipos de comunicación y computación</t>
  </si>
  <si>
    <t xml:space="preserve">Equipo de Comedor Cocina y Despensa y Hoteleria </t>
  </si>
  <si>
    <t xml:space="preserve">Otros Bienes Muebles en Bodega </t>
  </si>
  <si>
    <t>EDIFICACIONES</t>
  </si>
  <si>
    <t>Edificios y casas</t>
  </si>
  <si>
    <t>MAQUINARIA Y EQUIPO</t>
  </si>
  <si>
    <t xml:space="preserve">Equipo de Construcción </t>
  </si>
  <si>
    <t>Maquinaria industrial</t>
  </si>
  <si>
    <t>Equipo de música</t>
  </si>
  <si>
    <t>Herramientas y accesorios</t>
  </si>
  <si>
    <t>MUEBLES, ENSERES Y EQUIPO DE OFICINA</t>
  </si>
  <si>
    <t>Muebles y enseres</t>
  </si>
  <si>
    <t xml:space="preserve">Equipo y Maquina de Oficina </t>
  </si>
  <si>
    <t>EQUIPOS DE COMUNICACIÓN Y COMPUTACIÓN</t>
  </si>
  <si>
    <t>Equipo de comunicación</t>
  </si>
  <si>
    <t>Equipo de computación</t>
  </si>
  <si>
    <t>EQUIPO DE COMEDOR COCINA Y DESPENSA Y HOTELERIA</t>
  </si>
  <si>
    <t xml:space="preserve">Equipo de Restaurante y Cafeteria </t>
  </si>
  <si>
    <t>BIENES DE ARTE Y CULTURA</t>
  </si>
  <si>
    <t>Obras de arte</t>
  </si>
  <si>
    <t>Libros y publicaciones de investigación y consulta</t>
  </si>
  <si>
    <t>DEPRECIACIÓN ACUMULADA DE PROPIEDADES, PLANTA Y EQUIPO (CR)</t>
  </si>
  <si>
    <t xml:space="preserve">Edificaciones </t>
  </si>
  <si>
    <t xml:space="preserve">Equipos de comedor, cocina despensa y hotelera  </t>
  </si>
  <si>
    <t>BIENES Y SERVICIOS PAGADOS POR ANTICIPADO</t>
  </si>
  <si>
    <t>Seguros</t>
  </si>
  <si>
    <t>AVANCES Y ANTICIPOS ENTREGADOS</t>
  </si>
  <si>
    <t xml:space="preserve">Avances para viaticos y gastos de viaje </t>
  </si>
  <si>
    <t>RECURSOS ENTREGADOS EN ADMINISTRACIÓN</t>
  </si>
  <si>
    <t>En administración</t>
  </si>
  <si>
    <t>Encargo fiduciario - Fiducia de administración</t>
  </si>
  <si>
    <t>ACTIVOS INTANGIBLES</t>
  </si>
  <si>
    <t>Licencias</t>
  </si>
  <si>
    <t>Softwares</t>
  </si>
  <si>
    <t>AMORTIZACION ACUM. DE ACIVOS INTANG. (CR)</t>
  </si>
  <si>
    <t xml:space="preserve">PASIVO </t>
  </si>
  <si>
    <t>ADQUISICIÓN DE BIENES Y SERVICIOS NACIONALES</t>
  </si>
  <si>
    <t>Bienes y servicios</t>
  </si>
  <si>
    <t>RECURSOS A FAVOR DE TERCEROS</t>
  </si>
  <si>
    <t>Otros recaudos a favor de terceros</t>
  </si>
  <si>
    <t>DESCUENTOS DE NÓMINA</t>
  </si>
  <si>
    <t>Aportes a fondos pensionales</t>
  </si>
  <si>
    <t>Aportes a seguridad social en salud</t>
  </si>
  <si>
    <t xml:space="preserve">Sindicatos </t>
  </si>
  <si>
    <t>Cooperativas</t>
  </si>
  <si>
    <t>Libranzas</t>
  </si>
  <si>
    <t xml:space="preserve">Contratos de Medicina Prepagada </t>
  </si>
  <si>
    <t>Embargos judiciales</t>
  </si>
  <si>
    <t xml:space="preserve">Cuentas de Ahorro para el fomento a la Contrucción </t>
  </si>
  <si>
    <t xml:space="preserve">Otros Descuentos de Nómina </t>
  </si>
  <si>
    <t>RETENCIÓN EN LA FUENTE E IMPUESTO DE TIMBRE</t>
  </si>
  <si>
    <t>Honorarios</t>
  </si>
  <si>
    <t>Servicios</t>
  </si>
  <si>
    <t xml:space="preserve">Arrendamientos </t>
  </si>
  <si>
    <t>Compras</t>
  </si>
  <si>
    <t xml:space="preserve">Rentas de trabajo </t>
  </si>
  <si>
    <t>Impuesto a las ventas retenido pendiente de consignar</t>
  </si>
  <si>
    <t>Retención de impuesto de industria y comercio por compras</t>
  </si>
  <si>
    <t>Otras retenciones</t>
  </si>
  <si>
    <t>IMPUESTOS, CONTRIBUCIONES Y TASAS POR PAGAR</t>
  </si>
  <si>
    <t>Estampillas</t>
  </si>
  <si>
    <t xml:space="preserve">Venta de Servicios </t>
  </si>
  <si>
    <t>OTRAS CUENTAS POR PAGAR</t>
  </si>
  <si>
    <t xml:space="preserve">Aportes al ICBF Y AL SENA </t>
  </si>
  <si>
    <t>Servicios públicos</t>
  </si>
  <si>
    <t xml:space="preserve">Otras cuentas por pagar </t>
  </si>
  <si>
    <t>BENEFICIOS A LOS EMPLEADOS</t>
  </si>
  <si>
    <t>BENEFICIOS A LOS EMPLEADOS A CORTO PLAZO</t>
  </si>
  <si>
    <t>Nómina por pagar</t>
  </si>
  <si>
    <t>Cesantías</t>
  </si>
  <si>
    <t>Intereses sobre cesantías</t>
  </si>
  <si>
    <t>Vacaciones</t>
  </si>
  <si>
    <t>Prima de vacaciones</t>
  </si>
  <si>
    <t xml:space="preserve">Prima de servicios </t>
  </si>
  <si>
    <t>Prima de navidad</t>
  </si>
  <si>
    <t>Bonificaciones</t>
  </si>
  <si>
    <t>BENEFICIOS A LOS EMPLEADOS A LARGO PLAZO</t>
  </si>
  <si>
    <t>Otros beneficios a los empleados a largo plazo</t>
  </si>
  <si>
    <t>LITIGIOS Y DEMANDAS</t>
  </si>
  <si>
    <t xml:space="preserve">Laborales </t>
  </si>
  <si>
    <t>PATRIMONIO DE LAS ENTIDADES DE GOBIERNO</t>
  </si>
  <si>
    <t>CAPITAL FISCAL</t>
  </si>
  <si>
    <t>Capital Fiscal</t>
  </si>
  <si>
    <t xml:space="preserve">Utilidades o excedentes acumulados </t>
  </si>
  <si>
    <t xml:space="preserve">Pérdida o Deficit acumulados </t>
  </si>
  <si>
    <t>IMPACTOS POR LA TRANSICIÓN AL NUEVO MARCO DE REGULACIÓN</t>
  </si>
  <si>
    <t>Propiedades, planta y equipo</t>
  </si>
  <si>
    <t>Otros activos</t>
  </si>
  <si>
    <t>Beneficios a empleados</t>
  </si>
  <si>
    <t>Provisiones</t>
  </si>
  <si>
    <t>Otros impactos por transición</t>
  </si>
  <si>
    <t>INGRESOS</t>
  </si>
  <si>
    <t xml:space="preserve">Otras Contribuciones tasas e ingresos no tributarios </t>
  </si>
  <si>
    <t xml:space="preserve">Funcionamiento </t>
  </si>
  <si>
    <t xml:space="preserve">Inversión </t>
  </si>
  <si>
    <t xml:space="preserve">Intereses en instituiciones Financieras </t>
  </si>
  <si>
    <t>INGRESOS DIVERSOS</t>
  </si>
  <si>
    <t xml:space="preserve">Arrendamiento Operativo </t>
  </si>
  <si>
    <t xml:space="preserve">Sobrantes </t>
  </si>
  <si>
    <t xml:space="preserve">Otros Ingresos Diversos </t>
  </si>
  <si>
    <t>GASTOS</t>
  </si>
  <si>
    <t>DE ADMINISTRACIÓN Y OPERACIÓN</t>
  </si>
  <si>
    <t xml:space="preserve">Sueldos </t>
  </si>
  <si>
    <t xml:space="preserve">Horas Extras y festivos </t>
  </si>
  <si>
    <t xml:space="preserve">Gastos de representación </t>
  </si>
  <si>
    <t xml:space="preserve">Prima Técnica </t>
  </si>
  <si>
    <t xml:space="preserve">Bonificaciones </t>
  </si>
  <si>
    <t xml:space="preserve">Auxilio de Transporte </t>
  </si>
  <si>
    <t xml:space="preserve">Subsidio de Alimentación </t>
  </si>
  <si>
    <t xml:space="preserve">Incapacidades </t>
  </si>
  <si>
    <t xml:space="preserve">Aportes a Cajas de Compensación Familiar </t>
  </si>
  <si>
    <t>Cotizaciones a Seguridad social en salud</t>
  </si>
  <si>
    <t xml:space="preserve">Cotizaciones a riesgos profesionales </t>
  </si>
  <si>
    <t xml:space="preserve">Cotizaciones a Entidades Administradoras del régimen de Prima media -Colpensiones </t>
  </si>
  <si>
    <t xml:space="preserve">Cotizaciones a Entidades Administradoras del régimen de ahorro individual </t>
  </si>
  <si>
    <t>APORTES SOBRE LA NOMINA</t>
  </si>
  <si>
    <t xml:space="preserve">Aportes al ICBF </t>
  </si>
  <si>
    <t xml:space="preserve">Aportes al SENA </t>
  </si>
  <si>
    <t>PRESTACIONES SOCIALES</t>
  </si>
  <si>
    <t xml:space="preserve">Vacaciones </t>
  </si>
  <si>
    <t xml:space="preserve">Cesantias </t>
  </si>
  <si>
    <t xml:space="preserve">Intereses a las Cesantias </t>
  </si>
  <si>
    <t xml:space="preserve">Prima de Vacaciones </t>
  </si>
  <si>
    <t xml:space="preserve">Prima de Navidad </t>
  </si>
  <si>
    <t xml:space="preserve">Prima de Servicios </t>
  </si>
  <si>
    <t xml:space="preserve">Bonificación especial por recreación </t>
  </si>
  <si>
    <t xml:space="preserve">Otras primas </t>
  </si>
  <si>
    <t>GASTOS DE PERSONAL DIVERSOS</t>
  </si>
  <si>
    <t xml:space="preserve">Honorarios </t>
  </si>
  <si>
    <t xml:space="preserve">Capacitación Binestar Social y Estimulos </t>
  </si>
  <si>
    <t>GENERALES</t>
  </si>
  <si>
    <t>Vigilancia y seguridad</t>
  </si>
  <si>
    <t xml:space="preserve">Materiales y Suministros </t>
  </si>
  <si>
    <t xml:space="preserve">Mantenimiento </t>
  </si>
  <si>
    <t xml:space="preserve">Servicios Públicos </t>
  </si>
  <si>
    <t xml:space="preserve">Impresos, Publicaciones, suscrpciones y afiliaciones </t>
  </si>
  <si>
    <t xml:space="preserve">Comunicaciones y transporte </t>
  </si>
  <si>
    <t xml:space="preserve">Seguros Generales </t>
  </si>
  <si>
    <t xml:space="preserve">Promoción y divulgación </t>
  </si>
  <si>
    <t xml:space="preserve">Elementos de aseo lavanderia y cafeteria </t>
  </si>
  <si>
    <t xml:space="preserve">Gastos legales </t>
  </si>
  <si>
    <t xml:space="preserve">IMPUESTOS Y CONTRIBUCIONES </t>
  </si>
  <si>
    <t xml:space="preserve">Licencias </t>
  </si>
  <si>
    <t>DETERIORO DEPRECIACIONES AMORTIZACIONES Y PROVIS</t>
  </si>
  <si>
    <t>DEPRECIACIﾓN DE PROPIEDADES PLANTA Y EQUIPO</t>
  </si>
  <si>
    <t xml:space="preserve">Maquinaria y Equipo </t>
  </si>
  <si>
    <t xml:space="preserve">Muebles Enseres y equipo de Oficina </t>
  </si>
  <si>
    <t xml:space="preserve">Equipo de Comunicación y computacion </t>
  </si>
  <si>
    <t xml:space="preserve">Equipo de comedor,  cocina, despensa y hotelera </t>
  </si>
  <si>
    <t xml:space="preserve">Software </t>
  </si>
  <si>
    <t>GASTOS PUBLICO SOCIAL</t>
  </si>
  <si>
    <t xml:space="preserve">Asiganción bienes y servicios </t>
  </si>
  <si>
    <t>OPERACIONES DE ENLACE</t>
  </si>
  <si>
    <t xml:space="preserve">Devolución de ingresos </t>
  </si>
  <si>
    <t>COMISONES</t>
  </si>
  <si>
    <t xml:space="preserve">Comisiones servicios financieros </t>
  </si>
  <si>
    <t xml:space="preserve">Interes neto por beneficios a empleados </t>
  </si>
  <si>
    <t>GASTOS DIVERSOS</t>
  </si>
  <si>
    <t xml:space="preserve">Pérdida por baja en activos no financieros </t>
  </si>
  <si>
    <t xml:space="preserve">Servicios financieros </t>
  </si>
  <si>
    <t>8</t>
  </si>
  <si>
    <t xml:space="preserve">CUENTAS DE ORDEN DEUDORAS </t>
  </si>
  <si>
    <t>ACTIVOS CONTINGENTES</t>
  </si>
  <si>
    <t>LITIGIOS Y MECANISMOS ALTERNATIVOS DE SOLUCIÓN DE CONFLICTOS</t>
  </si>
  <si>
    <t>Administrativas</t>
  </si>
  <si>
    <t>BIENES ENTREGADOS A TERCEROS</t>
  </si>
  <si>
    <t>RESPONSABILIDADES EN PROCESO</t>
  </si>
  <si>
    <t>Ante autoridad competente</t>
  </si>
  <si>
    <t>DEUDORAS POR  CONTRA (CR)</t>
  </si>
  <si>
    <t>DERECHOS CONTINGENTES POR    CONTRA</t>
  </si>
  <si>
    <t xml:space="preserve">Litigios y mecanismos alternativos de solución  </t>
  </si>
  <si>
    <t xml:space="preserve">DEUDORAS DE CONTROL POR    CONTRA   </t>
  </si>
  <si>
    <t xml:space="preserve">Bienes entregados a terceros </t>
  </si>
  <si>
    <t>Responsabilidades en proceso</t>
  </si>
  <si>
    <t xml:space="preserve">CUENTAS DE ORDEN ACREEDORAS </t>
  </si>
  <si>
    <t>PASIVOS CONTINGENTES</t>
  </si>
  <si>
    <t>Administrativos</t>
  </si>
  <si>
    <t>ACREEDORAS POR CONTRA (DB)</t>
  </si>
  <si>
    <t>PASIVOS CONTINGENTES POR CONTRA (DB)</t>
  </si>
  <si>
    <t>Litigios y mecanismos alternativos de solución de conflictos</t>
  </si>
  <si>
    <t xml:space="preserve">SUMAS IGUALES </t>
  </si>
  <si>
    <t xml:space="preserve">MONICA MARIA RAMIREZ HARTMAN </t>
  </si>
  <si>
    <t xml:space="preserve">Profesional Especializado -Contabilidad </t>
  </si>
  <si>
    <t>Contador Público T.P 49751-T</t>
  </si>
  <si>
    <t>COSTO VENTA DE BIENES</t>
  </si>
  <si>
    <t>BIENES COMERCIALIZADOS</t>
  </si>
  <si>
    <t>ESTADO DE SITUACION FINANCIERA</t>
  </si>
  <si>
    <t>D</t>
  </si>
  <si>
    <t>S</t>
  </si>
  <si>
    <t xml:space="preserve">CGN2015_001_SALDOS_Y_MOVIMIENTOS_CONVERGENCIA </t>
  </si>
  <si>
    <t>BIENES DE USO PÚBLICO E HISTÓRICOS Y CULTURALES</t>
  </si>
  <si>
    <t>BIENES DE USO PUBLICO E HISTORIC Y CULTURALES EN CONSTRUCCION</t>
  </si>
  <si>
    <t>BIENES DE USO PUBLICO E HISTORICOS Y CULTURALES</t>
  </si>
  <si>
    <t>BIENES DE USO P E HIST Y CULTURALES EN CONSTRUCCION</t>
  </si>
  <si>
    <t>Otros Bienes de uso P e Hi y Culturales en construcción</t>
  </si>
  <si>
    <t>RECURSOS RECIBIDOS EN ADMINISTRACION</t>
  </si>
  <si>
    <t>CONSTRUCCIONES EN CURSO</t>
  </si>
  <si>
    <t>Edificaciones</t>
  </si>
  <si>
    <t>EQUIPO MEDICO CIENTIFICO</t>
  </si>
  <si>
    <t>TRANSFERENCIAS Y SUBVENCIONES</t>
  </si>
  <si>
    <t>OTRAS TRANSFERENCIAS</t>
  </si>
  <si>
    <t>4428</t>
  </si>
  <si>
    <t>ANTICIPOS Y AVANCES RECIBIDOS</t>
  </si>
  <si>
    <t xml:space="preserve">INGRESOS </t>
  </si>
  <si>
    <t>ESTADO DE ACTIVIDAD FINANCIERA ECONOMICA, SOCIAL Y AMBIENTAL</t>
  </si>
  <si>
    <t>Septiembre de 2020</t>
  </si>
  <si>
    <t>Septiembre de 2021</t>
  </si>
  <si>
    <t>EXCEDENTE DEL EJERCICIO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</si>
</sst>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9" formatCode="_(* #,##0_);_(* \(#,##0\);_(* &quot;-&quot;_);_(@_)"/>
    <numFmt numFmtId="172" formatCode="[$-C0A]d\-mmm\-yyyy;@"/>
    <numFmt numFmtId="173" formatCode="[$-C0A]mmm\-yy;@"/>
    <numFmt numFmtId="174" formatCode="_(* #,##0_);_(* \(#,##0\);_(* &quot;-&quot;??_);_(@_)"/>
  </numFmts>
  <fonts count="3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i/>
      <sz val="16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6"/>
      <color indexed="39"/>
      <name val="Arial"/>
      <family val="2"/>
    </font>
    <font>
      <sz val="16"/>
      <color indexed="10"/>
      <name val="Arial"/>
      <family val="2"/>
    </font>
    <font>
      <b/>
      <i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1"/>
      <color theme="1"/>
      <name val="Arial"/>
      <family val="2"/>
    </font>
    <font>
      <b/>
      <sz val="10"/>
      <color rgb="FFFFFFFF"/>
      <name val="Arial"/>
      <family val="2"/>
    </font>
    <font>
      <b/>
      <sz val="11"/>
      <color rgb="FF000000"/>
      <name val="Arial"/>
      <family val="2"/>
    </font>
    <font>
      <b/>
      <sz val="11"/>
      <color rgb="FF0000FF"/>
      <name val="Arial"/>
      <family val="2"/>
    </font>
    <font>
      <b/>
      <sz val="11"/>
      <color rgb="FFFF0000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1"/>
      <color rgb="FF0000CC"/>
      <name val="Arial"/>
      <family val="2"/>
    </font>
    <font>
      <sz val="11"/>
      <color theme="0" tint="-0.34998626667073579"/>
      <name val="Calibri"/>
      <family val="2"/>
      <scheme val="minor"/>
    </font>
    <font>
      <sz val="16"/>
      <name val="Calibri"/>
      <family val="2"/>
      <scheme val="minor"/>
    </font>
    <font>
      <sz val="11"/>
      <name val="Calibri"/>
      <family val="2"/>
      <scheme val="minor"/>
    </font>
    <font>
      <b/>
      <i/>
      <sz val="12"/>
      <name val="Arial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14"/>
      </patternFill>
    </fill>
    <fill>
      <patternFill patternType="solid">
        <fgColor rgb="FFFFFFFF"/>
        <bgColor rgb="FFFFFFFF"/>
      </patternFill>
    </fill>
    <fill>
      <patternFill patternType="solid">
        <fgColor rgb="FF222A35"/>
        <bgColor rgb="FF222A35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9" fontId="1" fillId="0" borderId="0" applyFont="0" applyFill="0" applyBorder="0" applyAlignment="0" applyProtection="0"/>
  </cellStyleXfs>
  <cellXfs count="292">
    <xf numFmtId="0" fontId="0" fillId="0" borderId="0" xfId="0"/>
    <xf numFmtId="3" fontId="0" fillId="0" borderId="0" xfId="0" applyNumberFormat="1"/>
    <xf numFmtId="0" fontId="21" fillId="0" borderId="0" xfId="0" applyFont="1"/>
    <xf numFmtId="0" fontId="3" fillId="3" borderId="0" xfId="0" applyFont="1" applyFill="1" applyBorder="1"/>
    <xf numFmtId="49" fontId="3" fillId="3" borderId="0" xfId="0" applyNumberFormat="1" applyFont="1" applyFill="1" applyBorder="1" applyAlignment="1">
      <alignment horizontal="center"/>
    </xf>
    <xf numFmtId="49" fontId="3" fillId="3" borderId="0" xfId="0" applyNumberFormat="1" applyFont="1" applyFill="1" applyBorder="1" applyAlignment="1">
      <alignment horizontal="right"/>
    </xf>
    <xf numFmtId="3" fontId="3" fillId="3" borderId="0" xfId="0" applyNumberFormat="1" applyFont="1" applyFill="1" applyBorder="1" applyProtection="1"/>
    <xf numFmtId="3" fontId="3" fillId="3" borderId="0" xfId="0" applyNumberFormat="1" applyFont="1" applyFill="1" applyBorder="1"/>
    <xf numFmtId="3" fontId="3" fillId="2" borderId="0" xfId="0" applyNumberFormat="1" applyFont="1" applyFill="1" applyBorder="1"/>
    <xf numFmtId="49" fontId="21" fillId="0" borderId="0" xfId="0" applyNumberFormat="1" applyFont="1" applyAlignment="1">
      <alignment horizontal="center"/>
    </xf>
    <xf numFmtId="0" fontId="21" fillId="0" borderId="0" xfId="0" applyFont="1" applyBorder="1"/>
    <xf numFmtId="49" fontId="21" fillId="0" borderId="0" xfId="0" applyNumberFormat="1" applyFont="1" applyAlignment="1">
      <alignment horizontal="right"/>
    </xf>
    <xf numFmtId="0" fontId="6" fillId="2" borderId="0" xfId="0" applyFont="1" applyFill="1" applyBorder="1" applyAlignment="1">
      <alignment horizontal="left"/>
    </xf>
    <xf numFmtId="0" fontId="4" fillId="4" borderId="0" xfId="0" applyFont="1" applyFill="1" applyBorder="1" applyAlignment="1" applyProtection="1">
      <alignment horizontal="center"/>
      <protection locked="0"/>
    </xf>
    <xf numFmtId="0" fontId="3" fillId="3" borderId="0" xfId="0" applyFont="1" applyFill="1" applyBorder="1" applyProtection="1">
      <protection locked="0"/>
    </xf>
    <xf numFmtId="49" fontId="4" fillId="4" borderId="0" xfId="0" applyNumberFormat="1" applyFont="1" applyFill="1" applyBorder="1" applyAlignment="1" applyProtection="1">
      <alignment horizontal="center"/>
      <protection locked="0"/>
    </xf>
    <xf numFmtId="49" fontId="4" fillId="4" borderId="0" xfId="0" applyNumberFormat="1" applyFont="1" applyFill="1" applyBorder="1" applyAlignment="1" applyProtection="1">
      <alignment horizontal="right"/>
      <protection locked="0"/>
    </xf>
    <xf numFmtId="0" fontId="4" fillId="4" borderId="0" xfId="0" applyFont="1" applyFill="1" applyBorder="1" applyAlignment="1" applyProtection="1">
      <protection locked="0"/>
    </xf>
    <xf numFmtId="0" fontId="4" fillId="4" borderId="0" xfId="0" applyFont="1" applyFill="1" applyBorder="1" applyAlignment="1" applyProtection="1">
      <alignment horizontal="right"/>
      <protection locked="0"/>
    </xf>
    <xf numFmtId="0" fontId="3" fillId="4" borderId="0" xfId="0" applyFont="1" applyFill="1" applyBorder="1" applyAlignment="1" applyProtection="1">
      <alignment horizontal="center"/>
      <protection locked="0"/>
    </xf>
    <xf numFmtId="0" fontId="3" fillId="4" borderId="0" xfId="0" applyFont="1" applyFill="1" applyBorder="1" applyAlignment="1" applyProtection="1">
      <alignment horizontal="right"/>
      <protection locked="0"/>
    </xf>
    <xf numFmtId="0" fontId="3" fillId="4" borderId="0" xfId="0" applyFont="1" applyFill="1" applyBorder="1" applyAlignment="1" applyProtection="1">
      <protection locked="0"/>
    </xf>
    <xf numFmtId="0" fontId="21" fillId="3" borderId="0" xfId="0" applyFont="1" applyFill="1" applyBorder="1"/>
    <xf numFmtId="0" fontId="3" fillId="5" borderId="0" xfId="0" applyFont="1" applyFill="1" applyBorder="1" applyAlignment="1">
      <alignment horizontal="right"/>
    </xf>
    <xf numFmtId="0" fontId="4" fillId="5" borderId="0" xfId="0" applyFont="1" applyFill="1" applyBorder="1" applyAlignment="1">
      <alignment horizontal="right"/>
    </xf>
    <xf numFmtId="0" fontId="4" fillId="3" borderId="0" xfId="0" applyFont="1" applyFill="1" applyBorder="1"/>
    <xf numFmtId="3" fontId="3" fillId="4" borderId="0" xfId="0" applyNumberFormat="1" applyFont="1" applyFill="1" applyBorder="1" applyAlignment="1" applyProtection="1">
      <alignment horizontal="right"/>
      <protection locked="0"/>
    </xf>
    <xf numFmtId="0" fontId="3" fillId="4" borderId="0" xfId="0" applyFont="1" applyFill="1" applyBorder="1" applyAlignment="1" applyProtection="1">
      <alignment horizontal="centerContinuous"/>
      <protection locked="0"/>
    </xf>
    <xf numFmtId="49" fontId="3" fillId="4" borderId="0" xfId="0" applyNumberFormat="1" applyFont="1" applyFill="1" applyBorder="1" applyAlignment="1" applyProtection="1">
      <alignment horizontal="center"/>
      <protection locked="0"/>
    </xf>
    <xf numFmtId="49" fontId="3" fillId="4" borderId="0" xfId="0" applyNumberFormat="1" applyFont="1" applyFill="1" applyBorder="1" applyAlignment="1" applyProtection="1">
      <alignment horizontal="right"/>
      <protection locked="0"/>
    </xf>
    <xf numFmtId="3" fontId="4" fillId="4" borderId="0" xfId="0" applyNumberFormat="1" applyFont="1" applyFill="1" applyBorder="1" applyAlignment="1" applyProtection="1">
      <alignment horizontal="right"/>
      <protection locked="0"/>
    </xf>
    <xf numFmtId="3" fontId="4" fillId="4" borderId="0" xfId="0" applyNumberFormat="1" applyFont="1" applyFill="1" applyBorder="1" applyAlignment="1" applyProtection="1">
      <alignment horizontal="left"/>
      <protection locked="0"/>
    </xf>
    <xf numFmtId="0" fontId="4" fillId="3" borderId="0" xfId="0" applyFont="1" applyFill="1" applyBorder="1" applyAlignment="1" applyProtection="1">
      <alignment horizontal="left"/>
      <protection locked="0"/>
    </xf>
    <xf numFmtId="0" fontId="21" fillId="3" borderId="0" xfId="0" applyFont="1" applyFill="1" applyBorder="1" applyProtection="1">
      <protection locked="0"/>
    </xf>
    <xf numFmtId="49" fontId="21" fillId="3" borderId="0" xfId="0" applyNumberFormat="1" applyFont="1" applyFill="1" applyBorder="1" applyAlignment="1" applyProtection="1">
      <alignment horizontal="center"/>
      <protection locked="0"/>
    </xf>
    <xf numFmtId="49" fontId="21" fillId="3" borderId="0" xfId="0" applyNumberFormat="1" applyFont="1" applyFill="1" applyBorder="1" applyAlignment="1" applyProtection="1">
      <alignment horizontal="right"/>
      <protection locked="0"/>
    </xf>
    <xf numFmtId="0" fontId="4" fillId="4" borderId="0" xfId="0" quotePrefix="1" applyFont="1" applyFill="1" applyBorder="1" applyAlignment="1" applyProtection="1">
      <alignment horizontal="left"/>
      <protection locked="0"/>
    </xf>
    <xf numFmtId="49" fontId="4" fillId="4" borderId="0" xfId="0" quotePrefix="1" applyNumberFormat="1" applyFont="1" applyFill="1" applyBorder="1" applyAlignment="1" applyProtection="1">
      <alignment horizontal="center"/>
      <protection locked="0"/>
    </xf>
    <xf numFmtId="49" fontId="4" fillId="4" borderId="0" xfId="0" quotePrefix="1" applyNumberFormat="1" applyFont="1" applyFill="1" applyBorder="1" applyAlignment="1" applyProtection="1">
      <alignment horizontal="right"/>
      <protection locked="0"/>
    </xf>
    <xf numFmtId="4" fontId="5" fillId="3" borderId="0" xfId="0" applyNumberFormat="1" applyFont="1" applyFill="1" applyBorder="1" applyProtection="1">
      <protection locked="0"/>
    </xf>
    <xf numFmtId="0" fontId="21" fillId="3" borderId="0" xfId="0" applyFont="1" applyFill="1" applyAlignment="1">
      <alignment horizontal="left"/>
    </xf>
    <xf numFmtId="0" fontId="21" fillId="3" borderId="0" xfId="0" applyFont="1" applyFill="1"/>
    <xf numFmtId="0" fontId="21" fillId="3" borderId="0" xfId="0" applyFont="1" applyFill="1" applyBorder="1" applyProtection="1"/>
    <xf numFmtId="49" fontId="21" fillId="3" borderId="0" xfId="0" applyNumberFormat="1" applyFont="1" applyFill="1" applyBorder="1" applyAlignment="1">
      <alignment horizontal="center"/>
    </xf>
    <xf numFmtId="49" fontId="21" fillId="3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 applyProtection="1"/>
    <xf numFmtId="0" fontId="10" fillId="3" borderId="0" xfId="0" applyFont="1" applyFill="1" applyBorder="1" applyAlignment="1">
      <alignment horizontal="left"/>
    </xf>
    <xf numFmtId="0" fontId="11" fillId="3" borderId="0" xfId="0" applyFont="1" applyFill="1" applyBorder="1" applyProtection="1">
      <protection locked="0"/>
    </xf>
    <xf numFmtId="0" fontId="12" fillId="3" borderId="0" xfId="0" applyFont="1" applyFill="1" applyBorder="1"/>
    <xf numFmtId="3" fontId="11" fillId="2" borderId="0" xfId="0" applyNumberFormat="1" applyFont="1" applyFill="1" applyBorder="1" applyProtection="1"/>
    <xf numFmtId="0" fontId="11" fillId="2" borderId="0" xfId="0" applyFont="1" applyFill="1" applyBorder="1" applyAlignment="1">
      <alignment horizontal="left"/>
    </xf>
    <xf numFmtId="49" fontId="11" fillId="2" borderId="0" xfId="0" applyNumberFormat="1" applyFont="1" applyFill="1" applyBorder="1" applyAlignment="1">
      <alignment horizontal="center"/>
    </xf>
    <xf numFmtId="3" fontId="11" fillId="2" borderId="9" xfId="0" applyNumberFormat="1" applyFont="1" applyFill="1" applyBorder="1" applyProtection="1"/>
    <xf numFmtId="0" fontId="13" fillId="3" borderId="0" xfId="0" applyFont="1" applyFill="1"/>
    <xf numFmtId="0" fontId="12" fillId="3" borderId="0" xfId="0" applyFont="1" applyFill="1" applyBorder="1" applyAlignment="1">
      <alignment horizontal="left"/>
    </xf>
    <xf numFmtId="0" fontId="11" fillId="3" borderId="0" xfId="0" applyFont="1" applyFill="1" applyBorder="1"/>
    <xf numFmtId="0" fontId="11" fillId="3" borderId="0" xfId="0" applyFont="1" applyFill="1"/>
    <xf numFmtId="3" fontId="11" fillId="3" borderId="0" xfId="0" applyNumberFormat="1" applyFont="1" applyFill="1"/>
    <xf numFmtId="0" fontId="13" fillId="2" borderId="0" xfId="0" applyFont="1" applyFill="1" applyBorder="1" applyAlignment="1">
      <alignment horizontal="left"/>
    </xf>
    <xf numFmtId="0" fontId="11" fillId="2" borderId="0" xfId="0" applyFont="1" applyFill="1" applyBorder="1" applyAlignment="1"/>
    <xf numFmtId="0" fontId="22" fillId="6" borderId="0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3" fontId="23" fillId="0" borderId="0" xfId="1" applyNumberFormat="1" applyFont="1" applyAlignment="1">
      <alignment horizontal="right"/>
    </xf>
    <xf numFmtId="3" fontId="23" fillId="0" borderId="0" xfId="0" applyNumberFormat="1" applyFont="1" applyAlignment="1">
      <alignment horizontal="right"/>
    </xf>
    <xf numFmtId="169" fontId="19" fillId="0" borderId="0" xfId="1" applyFont="1"/>
    <xf numFmtId="4" fontId="0" fillId="0" borderId="0" xfId="0" applyNumberFormat="1"/>
    <xf numFmtId="0" fontId="0" fillId="0" borderId="0" xfId="0" applyAlignment="1">
      <alignment horizontal="left" vertical="center"/>
    </xf>
    <xf numFmtId="3" fontId="23" fillId="0" borderId="0" xfId="1" applyNumberFormat="1" applyFont="1" applyAlignment="1">
      <alignment horizontal="right" vertical="center"/>
    </xf>
    <xf numFmtId="3" fontId="23" fillId="0" borderId="0" xfId="0" applyNumberFormat="1" applyFont="1" applyAlignment="1">
      <alignment horizontal="right" vertical="center"/>
    </xf>
    <xf numFmtId="169" fontId="19" fillId="0" borderId="0" xfId="1" applyFont="1" applyAlignment="1">
      <alignment vertical="center"/>
    </xf>
    <xf numFmtId="4" fontId="0" fillId="0" borderId="0" xfId="0" applyNumberFormat="1" applyAlignment="1">
      <alignment vertical="center"/>
    </xf>
    <xf numFmtId="3" fontId="24" fillId="7" borderId="16" xfId="0" applyNumberFormat="1" applyFont="1" applyFill="1" applyBorder="1" applyAlignment="1">
      <alignment horizontal="center" vertical="center" wrapText="1"/>
    </xf>
    <xf numFmtId="3" fontId="24" fillId="7" borderId="17" xfId="0" applyNumberFormat="1" applyFont="1" applyFill="1" applyBorder="1" applyAlignment="1">
      <alignment horizontal="center" vertical="center" wrapText="1"/>
    </xf>
    <xf numFmtId="0" fontId="25" fillId="0" borderId="18" xfId="0" applyFont="1" applyFill="1" applyBorder="1" applyAlignment="1">
      <alignment horizontal="left" vertical="center"/>
    </xf>
    <xf numFmtId="3" fontId="14" fillId="0" borderId="0" xfId="1" applyNumberFormat="1" applyFont="1" applyFill="1" applyAlignment="1">
      <alignment horizontal="right" vertical="center"/>
    </xf>
    <xf numFmtId="3" fontId="14" fillId="0" borderId="18" xfId="1" applyNumberFormat="1" applyFont="1" applyFill="1" applyBorder="1" applyAlignment="1">
      <alignment horizontal="right" vertical="center"/>
    </xf>
    <xf numFmtId="3" fontId="0" fillId="0" borderId="0" xfId="0" applyNumberFormat="1" applyAlignment="1">
      <alignment vertical="center"/>
    </xf>
    <xf numFmtId="0" fontId="26" fillId="0" borderId="18" xfId="0" applyFont="1" applyFill="1" applyBorder="1" applyAlignment="1">
      <alignment horizontal="left" vertical="center"/>
    </xf>
    <xf numFmtId="3" fontId="26" fillId="0" borderId="18" xfId="1" applyNumberFormat="1" applyFont="1" applyFill="1" applyBorder="1" applyAlignment="1">
      <alignment horizontal="right" vertical="center"/>
    </xf>
    <xf numFmtId="0" fontId="27" fillId="0" borderId="18" xfId="0" applyFont="1" applyFill="1" applyBorder="1" applyAlignment="1">
      <alignment horizontal="left" vertical="center" wrapText="1"/>
    </xf>
    <xf numFmtId="0" fontId="27" fillId="0" borderId="19" xfId="0" applyFont="1" applyFill="1" applyBorder="1" applyAlignment="1">
      <alignment horizontal="left" vertical="center"/>
    </xf>
    <xf numFmtId="3" fontId="27" fillId="0" borderId="19" xfId="1" applyNumberFormat="1" applyFont="1" applyFill="1" applyBorder="1" applyAlignment="1">
      <alignment horizontal="right" vertical="center"/>
    </xf>
    <xf numFmtId="3" fontId="27" fillId="0" borderId="18" xfId="0" applyNumberFormat="1" applyFont="1" applyFill="1" applyBorder="1" applyAlignment="1">
      <alignment horizontal="right" vertical="center"/>
    </xf>
    <xf numFmtId="0" fontId="28" fillId="0" borderId="19" xfId="0" applyFont="1" applyFill="1" applyBorder="1" applyAlignment="1">
      <alignment horizontal="left" vertical="center"/>
    </xf>
    <xf numFmtId="3" fontId="23" fillId="0" borderId="18" xfId="1" applyNumberFormat="1" applyFont="1" applyFill="1" applyBorder="1" applyAlignment="1">
      <alignment horizontal="right"/>
    </xf>
    <xf numFmtId="3" fontId="23" fillId="0" borderId="18" xfId="0" applyNumberFormat="1" applyFont="1" applyFill="1" applyBorder="1" applyAlignment="1">
      <alignment horizontal="right"/>
    </xf>
    <xf numFmtId="3" fontId="27" fillId="0" borderId="18" xfId="1" applyNumberFormat="1" applyFont="1" applyFill="1" applyBorder="1" applyAlignment="1">
      <alignment horizontal="right" vertical="center"/>
    </xf>
    <xf numFmtId="0" fontId="26" fillId="0" borderId="19" xfId="0" applyFont="1" applyFill="1" applyBorder="1" applyAlignment="1">
      <alignment horizontal="left" vertical="center"/>
    </xf>
    <xf numFmtId="0" fontId="27" fillId="0" borderId="19" xfId="0" applyFont="1" applyFill="1" applyBorder="1" applyAlignment="1">
      <alignment horizontal="left" vertical="center" wrapText="1"/>
    </xf>
    <xf numFmtId="3" fontId="27" fillId="0" borderId="18" xfId="0" applyNumberFormat="1" applyFont="1" applyFill="1" applyBorder="1" applyAlignment="1">
      <alignment horizontal="right" vertical="center" wrapText="1"/>
    </xf>
    <xf numFmtId="3" fontId="0" fillId="0" borderId="0" xfId="0" applyNumberFormat="1" applyFill="1"/>
    <xf numFmtId="0" fontId="0" fillId="0" borderId="0" xfId="0" applyFill="1"/>
    <xf numFmtId="49" fontId="0" fillId="0" borderId="0" xfId="0" applyNumberFormat="1" applyFill="1" applyAlignment="1"/>
    <xf numFmtId="3" fontId="23" fillId="0" borderId="19" xfId="1" applyNumberFormat="1" applyFont="1" applyFill="1" applyBorder="1" applyAlignment="1">
      <alignment horizontal="right"/>
    </xf>
    <xf numFmtId="3" fontId="23" fillId="0" borderId="18" xfId="1" applyNumberFormat="1" applyFont="1" applyBorder="1" applyAlignment="1">
      <alignment horizontal="right"/>
    </xf>
    <xf numFmtId="3" fontId="23" fillId="0" borderId="18" xfId="0" applyNumberFormat="1" applyFont="1" applyBorder="1" applyAlignment="1">
      <alignment horizontal="right"/>
    </xf>
    <xf numFmtId="0" fontId="25" fillId="0" borderId="19" xfId="0" applyFont="1" applyFill="1" applyBorder="1" applyAlignment="1">
      <alignment horizontal="left" vertical="center" wrapText="1"/>
    </xf>
    <xf numFmtId="3" fontId="29" fillId="0" borderId="18" xfId="1" applyNumberFormat="1" applyFont="1" applyBorder="1" applyAlignment="1">
      <alignment horizontal="right"/>
    </xf>
    <xf numFmtId="0" fontId="25" fillId="0" borderId="19" xfId="0" applyFont="1" applyFill="1" applyBorder="1" applyAlignment="1">
      <alignment horizontal="left" vertical="center"/>
    </xf>
    <xf numFmtId="0" fontId="30" fillId="0" borderId="11" xfId="0" applyFont="1" applyFill="1" applyBorder="1"/>
    <xf numFmtId="0" fontId="29" fillId="0" borderId="12" xfId="0" applyFont="1" applyFill="1" applyBorder="1"/>
    <xf numFmtId="0" fontId="27" fillId="0" borderId="12" xfId="0" applyFont="1" applyFill="1" applyBorder="1"/>
    <xf numFmtId="0" fontId="28" fillId="0" borderId="12" xfId="0" applyFont="1" applyFill="1" applyBorder="1" applyAlignment="1">
      <alignment horizontal="left" wrapText="1"/>
    </xf>
    <xf numFmtId="0" fontId="28" fillId="0" borderId="12" xfId="0" applyFont="1" applyFill="1" applyBorder="1"/>
    <xf numFmtId="0" fontId="29" fillId="0" borderId="12" xfId="0" applyFont="1" applyFill="1" applyBorder="1" applyAlignment="1">
      <alignment horizontal="left" wrapText="1"/>
    </xf>
    <xf numFmtId="0" fontId="27" fillId="0" borderId="12" xfId="0" applyFont="1" applyFill="1" applyBorder="1" applyAlignment="1">
      <alignment horizontal="left" wrapText="1"/>
    </xf>
    <xf numFmtId="0" fontId="28" fillId="0" borderId="13" xfId="0" applyFont="1" applyFill="1" applyBorder="1"/>
    <xf numFmtId="3" fontId="23" fillId="0" borderId="20" xfId="1" applyNumberFormat="1" applyFont="1" applyBorder="1" applyAlignment="1">
      <alignment horizontal="right"/>
    </xf>
    <xf numFmtId="3" fontId="23" fillId="0" borderId="20" xfId="0" applyNumberFormat="1" applyFont="1" applyBorder="1" applyAlignment="1">
      <alignment horizontal="right"/>
    </xf>
    <xf numFmtId="0" fontId="25" fillId="0" borderId="18" xfId="0" applyFont="1" applyFill="1" applyBorder="1"/>
    <xf numFmtId="3" fontId="20" fillId="0" borderId="0" xfId="0" applyNumberFormat="1" applyFont="1"/>
    <xf numFmtId="0" fontId="20" fillId="0" borderId="0" xfId="0" applyFont="1"/>
    <xf numFmtId="0" fontId="28" fillId="0" borderId="0" xfId="0" applyFont="1" applyFill="1" applyBorder="1" applyAlignment="1">
      <alignment horizontal="left"/>
    </xf>
    <xf numFmtId="0" fontId="14" fillId="0" borderId="0" xfId="0" applyFont="1" applyFill="1" applyBorder="1"/>
    <xf numFmtId="3" fontId="23" fillId="8" borderId="0" xfId="1" applyNumberFormat="1" applyFont="1" applyFill="1" applyAlignment="1">
      <alignment horizontal="right"/>
    </xf>
    <xf numFmtId="3" fontId="23" fillId="8" borderId="0" xfId="0" applyNumberFormat="1" applyFont="1" applyFill="1" applyAlignment="1">
      <alignment horizontal="right"/>
    </xf>
    <xf numFmtId="3" fontId="23" fillId="0" borderId="7" xfId="1" applyNumberFormat="1" applyFont="1" applyBorder="1" applyAlignment="1">
      <alignment horizontal="right"/>
    </xf>
    <xf numFmtId="0" fontId="28" fillId="0" borderId="0" xfId="0" applyFont="1" applyFill="1" applyBorder="1" applyAlignment="1">
      <alignment horizontal="left" vertical="center"/>
    </xf>
    <xf numFmtId="3" fontId="14" fillId="0" borderId="3" xfId="0" applyNumberFormat="1" applyFont="1" applyFill="1" applyBorder="1" applyAlignment="1">
      <alignment horizontal="center" vertical="center"/>
    </xf>
    <xf numFmtId="3" fontId="29" fillId="0" borderId="0" xfId="1" applyNumberFormat="1" applyFont="1" applyAlignment="1">
      <alignment horizontal="right" vertical="center"/>
    </xf>
    <xf numFmtId="3" fontId="15" fillId="0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horizontal="left"/>
    </xf>
    <xf numFmtId="0" fontId="17" fillId="6" borderId="0" xfId="0" applyFont="1" applyFill="1" applyBorder="1" applyAlignment="1">
      <alignment horizontal="left"/>
    </xf>
    <xf numFmtId="0" fontId="16" fillId="6" borderId="0" xfId="0" applyFont="1" applyFill="1" applyBorder="1" applyAlignment="1">
      <alignment horizontal="left"/>
    </xf>
    <xf numFmtId="0" fontId="0" fillId="0" borderId="0" xfId="0" applyFont="1" applyAlignment="1">
      <alignment horizontal="left"/>
    </xf>
    <xf numFmtId="169" fontId="31" fillId="0" borderId="0" xfId="1" applyFont="1" applyAlignment="1">
      <alignment vertical="center"/>
    </xf>
    <xf numFmtId="4" fontId="31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0" fontId="0" fillId="0" borderId="0" xfId="0" applyAlignment="1">
      <alignment horizontal="right"/>
    </xf>
    <xf numFmtId="1" fontId="0" fillId="0" borderId="0" xfId="0" applyNumberFormat="1"/>
    <xf numFmtId="1" fontId="25" fillId="0" borderId="18" xfId="0" applyNumberFormat="1" applyFont="1" applyFill="1" applyBorder="1" applyAlignment="1">
      <alignment horizontal="left" vertical="center" wrapText="1"/>
    </xf>
    <xf numFmtId="1" fontId="26" fillId="0" borderId="18" xfId="0" applyNumberFormat="1" applyFont="1" applyFill="1" applyBorder="1" applyAlignment="1">
      <alignment horizontal="left" vertical="center" wrapText="1"/>
    </xf>
    <xf numFmtId="1" fontId="27" fillId="0" borderId="18" xfId="0" applyNumberFormat="1" applyFont="1" applyFill="1" applyBorder="1" applyAlignment="1">
      <alignment horizontal="left" vertical="center" wrapText="1"/>
    </xf>
    <xf numFmtId="1" fontId="28" fillId="0" borderId="18" xfId="0" applyNumberFormat="1" applyFont="1" applyFill="1" applyBorder="1" applyAlignment="1">
      <alignment horizontal="left" vertical="center" wrapText="1"/>
    </xf>
    <xf numFmtId="1" fontId="27" fillId="0" borderId="18" xfId="0" applyNumberFormat="1" applyFont="1" applyFill="1" applyBorder="1" applyAlignment="1">
      <alignment horizontal="left" vertical="center"/>
    </xf>
    <xf numFmtId="1" fontId="30" fillId="0" borderId="14" xfId="0" applyNumberFormat="1" applyFont="1" applyFill="1" applyBorder="1" applyAlignment="1">
      <alignment horizontal="left"/>
    </xf>
    <xf numFmtId="1" fontId="29" fillId="0" borderId="1" xfId="0" applyNumberFormat="1" applyFont="1" applyFill="1" applyBorder="1" applyAlignment="1">
      <alignment horizontal="left"/>
    </xf>
    <xf numFmtId="1" fontId="27" fillId="0" borderId="1" xfId="0" applyNumberFormat="1" applyFont="1" applyFill="1" applyBorder="1" applyAlignment="1">
      <alignment horizontal="left"/>
    </xf>
    <xf numFmtId="1" fontId="28" fillId="0" borderId="1" xfId="0" applyNumberFormat="1" applyFont="1" applyFill="1" applyBorder="1" applyAlignment="1">
      <alignment horizontal="left"/>
    </xf>
    <xf numFmtId="1" fontId="28" fillId="0" borderId="15" xfId="0" applyNumberFormat="1" applyFont="1" applyFill="1" applyBorder="1" applyAlignment="1">
      <alignment horizontal="left"/>
    </xf>
    <xf numFmtId="1" fontId="25" fillId="0" borderId="18" xfId="0" applyNumberFormat="1" applyFont="1" applyFill="1" applyBorder="1" applyAlignment="1">
      <alignment horizontal="left"/>
    </xf>
    <xf numFmtId="1" fontId="28" fillId="0" borderId="0" xfId="0" applyNumberFormat="1" applyFont="1" applyFill="1" applyBorder="1" applyAlignment="1">
      <alignment horizontal="left"/>
    </xf>
    <xf numFmtId="0" fontId="9" fillId="4" borderId="0" xfId="0" applyFont="1" applyFill="1" applyBorder="1" applyAlignment="1" applyProtection="1">
      <alignment vertical="center"/>
      <protection locked="0"/>
    </xf>
    <xf numFmtId="1" fontId="0" fillId="0" borderId="0" xfId="0" applyNumberFormat="1" applyFont="1"/>
    <xf numFmtId="0" fontId="28" fillId="0" borderId="1" xfId="0" applyNumberFormat="1" applyFont="1" applyFill="1" applyBorder="1" applyAlignment="1">
      <alignment horizontal="left"/>
    </xf>
    <xf numFmtId="0" fontId="3" fillId="4" borderId="0" xfId="0" applyFont="1" applyFill="1" applyBorder="1" applyAlignment="1" applyProtection="1">
      <alignment horizontal="center"/>
      <protection locked="0"/>
    </xf>
    <xf numFmtId="0" fontId="4" fillId="4" borderId="0" xfId="0" applyFont="1" applyFill="1" applyBorder="1" applyAlignment="1" applyProtection="1">
      <alignment horizontal="center"/>
      <protection locked="0"/>
    </xf>
    <xf numFmtId="0" fontId="9" fillId="4" borderId="0" xfId="0" applyFont="1" applyFill="1" applyBorder="1" applyAlignment="1" applyProtection="1">
      <alignment horizontal="center" vertical="center"/>
      <protection locked="0"/>
    </xf>
    <xf numFmtId="3" fontId="24" fillId="7" borderId="20" xfId="0" applyNumberFormat="1" applyFont="1" applyFill="1" applyBorder="1" applyAlignment="1">
      <alignment horizontal="center" vertical="center" wrapText="1"/>
    </xf>
    <xf numFmtId="3" fontId="16" fillId="0" borderId="21" xfId="0" applyNumberFormat="1" applyFont="1" applyBorder="1" applyAlignment="1">
      <alignment horizontal="center"/>
    </xf>
    <xf numFmtId="3" fontId="23" fillId="0" borderId="0" xfId="1" applyNumberFormat="1" applyFont="1" applyAlignment="1">
      <alignment horizontal="center" vertical="center"/>
    </xf>
    <xf numFmtId="174" fontId="24" fillId="7" borderId="20" xfId="0" applyNumberFormat="1" applyFont="1" applyFill="1" applyBorder="1" applyAlignment="1">
      <alignment horizontal="left" vertical="center" wrapText="1"/>
    </xf>
    <xf numFmtId="0" fontId="16" fillId="0" borderId="22" xfId="0" applyFont="1" applyBorder="1" applyAlignment="1">
      <alignment horizontal="left"/>
    </xf>
    <xf numFmtId="174" fontId="24" fillId="7" borderId="20" xfId="0" applyNumberFormat="1" applyFont="1" applyFill="1" applyBorder="1" applyAlignment="1">
      <alignment horizontal="center" vertical="center" wrapText="1"/>
    </xf>
    <xf numFmtId="0" fontId="16" fillId="0" borderId="22" xfId="0" applyFont="1" applyBorder="1"/>
    <xf numFmtId="3" fontId="24" fillId="7" borderId="20" xfId="1" applyNumberFormat="1" applyFont="1" applyFill="1" applyBorder="1" applyAlignment="1">
      <alignment horizontal="center" vertical="center" wrapText="1"/>
    </xf>
    <xf numFmtId="3" fontId="16" fillId="0" borderId="22" xfId="1" applyNumberFormat="1" applyFont="1" applyBorder="1" applyAlignment="1">
      <alignment horizontal="center"/>
    </xf>
    <xf numFmtId="3" fontId="24" fillId="7" borderId="19" xfId="0" applyNumberFormat="1" applyFont="1" applyFill="1" applyBorder="1" applyAlignment="1">
      <alignment horizontal="center" vertical="center" wrapText="1"/>
    </xf>
    <xf numFmtId="3" fontId="24" fillId="7" borderId="23" xfId="0" applyNumberFormat="1" applyFont="1" applyFill="1" applyBorder="1" applyAlignment="1">
      <alignment horizontal="center" vertical="center" wrapText="1"/>
    </xf>
    <xf numFmtId="0" fontId="32" fillId="0" borderId="0" xfId="0" applyFont="1"/>
    <xf numFmtId="0" fontId="32" fillId="5" borderId="0" xfId="0" applyFont="1" applyFill="1" applyBorder="1" applyAlignment="1">
      <alignment horizontal="right"/>
    </xf>
    <xf numFmtId="0" fontId="32" fillId="3" borderId="0" xfId="0" applyFont="1" applyFill="1" applyBorder="1"/>
    <xf numFmtId="3" fontId="32" fillId="3" borderId="0" xfId="0" applyNumberFormat="1" applyFont="1" applyFill="1" applyBorder="1"/>
    <xf numFmtId="0" fontId="32" fillId="0" borderId="0" xfId="0" applyFont="1" applyAlignment="1">
      <alignment vertical="center" wrapText="1"/>
    </xf>
    <xf numFmtId="0" fontId="32" fillId="3" borderId="0" xfId="0" applyFont="1" applyFill="1" applyBorder="1" applyAlignment="1">
      <alignment vertical="center" wrapText="1"/>
    </xf>
    <xf numFmtId="0" fontId="33" fillId="0" borderId="0" xfId="0" applyFont="1"/>
    <xf numFmtId="0" fontId="13" fillId="3" borderId="0" xfId="0" applyFont="1" applyFill="1" applyBorder="1" applyAlignment="1">
      <alignment horizontal="left"/>
    </xf>
    <xf numFmtId="49" fontId="13" fillId="3" borderId="0" xfId="0" applyNumberFormat="1" applyFont="1" applyFill="1" applyBorder="1" applyAlignment="1">
      <alignment horizontal="center"/>
    </xf>
    <xf numFmtId="3" fontId="13" fillId="2" borderId="0" xfId="0" applyNumberFormat="1" applyFont="1" applyFill="1" applyBorder="1" applyProtection="1"/>
    <xf numFmtId="0" fontId="13" fillId="3" borderId="0" xfId="0" applyFont="1" applyFill="1" applyBorder="1"/>
    <xf numFmtId="49" fontId="13" fillId="2" borderId="0" xfId="0" applyNumberFormat="1" applyFont="1" applyFill="1" applyBorder="1" applyAlignment="1">
      <alignment horizontal="center"/>
    </xf>
    <xf numFmtId="0" fontId="11" fillId="3" borderId="0" xfId="0" applyFont="1" applyFill="1" applyBorder="1" applyAlignment="1">
      <alignment horizontal="left"/>
    </xf>
    <xf numFmtId="49" fontId="11" fillId="3" borderId="0" xfId="0" applyNumberFormat="1" applyFont="1" applyFill="1" applyBorder="1" applyAlignment="1">
      <alignment horizontal="center"/>
    </xf>
    <xf numFmtId="3" fontId="11" fillId="3" borderId="0" xfId="0" applyNumberFormat="1" applyFont="1" applyFill="1" applyBorder="1" applyProtection="1"/>
    <xf numFmtId="3" fontId="13" fillId="3" borderId="0" xfId="0" applyNumberFormat="1" applyFont="1" applyFill="1" applyBorder="1"/>
    <xf numFmtId="0" fontId="2" fillId="0" borderId="2" xfId="0" applyFont="1" applyFill="1" applyBorder="1" applyAlignment="1">
      <alignment horizontal="centerContinuous"/>
    </xf>
    <xf numFmtId="0" fontId="21" fillId="0" borderId="3" xfId="0" applyFont="1" applyFill="1" applyBorder="1" applyAlignment="1">
      <alignment horizontal="centerContinuous"/>
    </xf>
    <xf numFmtId="0" fontId="21" fillId="0" borderId="3" xfId="0" applyFont="1" applyFill="1" applyBorder="1" applyAlignment="1" applyProtection="1">
      <alignment horizontal="centerContinuous"/>
    </xf>
    <xf numFmtId="49" fontId="21" fillId="0" borderId="3" xfId="0" applyNumberFormat="1" applyFont="1" applyFill="1" applyBorder="1" applyAlignment="1">
      <alignment horizontal="center"/>
    </xf>
    <xf numFmtId="49" fontId="21" fillId="0" borderId="3" xfId="0" applyNumberFormat="1" applyFont="1" applyFill="1" applyBorder="1" applyAlignment="1">
      <alignment horizontal="right"/>
    </xf>
    <xf numFmtId="0" fontId="21" fillId="0" borderId="4" xfId="0" applyFont="1" applyFill="1" applyBorder="1" applyAlignment="1">
      <alignment horizontal="centerContinuous"/>
    </xf>
    <xf numFmtId="0" fontId="21" fillId="0" borderId="0" xfId="0" applyFont="1" applyFill="1" applyBorder="1"/>
    <xf numFmtId="0" fontId="2" fillId="0" borderId="5" xfId="0" applyFont="1" applyFill="1" applyBorder="1" applyAlignment="1" applyProtection="1"/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 vertical="center" wrapText="1"/>
    </xf>
    <xf numFmtId="17" fontId="2" fillId="0" borderId="0" xfId="0" applyNumberFormat="1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/>
    <xf numFmtId="0" fontId="2" fillId="0" borderId="7" xfId="0" applyFont="1" applyFill="1" applyBorder="1" applyAlignment="1" applyProtection="1"/>
    <xf numFmtId="0" fontId="2" fillId="0" borderId="7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right"/>
    </xf>
    <xf numFmtId="0" fontId="2" fillId="0" borderId="8" xfId="0" applyFont="1" applyFill="1" applyBorder="1" applyAlignment="1" applyProtection="1"/>
    <xf numFmtId="0" fontId="34" fillId="2" borderId="0" xfId="0" applyFont="1" applyFill="1" applyAlignment="1">
      <alignment horizontal="left"/>
    </xf>
    <xf numFmtId="0" fontId="11" fillId="2" borderId="0" xfId="0" applyFont="1" applyFill="1"/>
    <xf numFmtId="172" fontId="13" fillId="2" borderId="0" xfId="0" applyNumberFormat="1" applyFont="1" applyFill="1" applyBorder="1" applyAlignment="1" applyProtection="1">
      <alignment horizontal="center"/>
    </xf>
    <xf numFmtId="0" fontId="13" fillId="2" borderId="0" xfId="0" applyNumberFormat="1" applyFont="1" applyFill="1" applyBorder="1" applyAlignment="1" applyProtection="1">
      <alignment horizontal="center"/>
    </xf>
    <xf numFmtId="173" fontId="13" fillId="2" borderId="0" xfId="0" applyNumberFormat="1" applyFont="1" applyFill="1" applyBorder="1" applyAlignment="1" applyProtection="1">
      <alignment horizontal="center"/>
    </xf>
    <xf numFmtId="0" fontId="13" fillId="2" borderId="0" xfId="0" applyFont="1" applyFill="1" applyBorder="1" applyAlignment="1">
      <alignment horizontal="center"/>
    </xf>
    <xf numFmtId="0" fontId="11" fillId="2" borderId="0" xfId="0" applyFont="1" applyFill="1" applyBorder="1"/>
    <xf numFmtId="173" fontId="13" fillId="2" borderId="0" xfId="0" applyNumberFormat="1" applyFont="1" applyFill="1" applyBorder="1" applyAlignment="1" applyProtection="1">
      <alignment horizontal="right"/>
    </xf>
    <xf numFmtId="1" fontId="13" fillId="2" borderId="0" xfId="0" applyNumberFormat="1" applyFont="1" applyFill="1" applyBorder="1" applyAlignment="1">
      <alignment horizontal="left"/>
    </xf>
    <xf numFmtId="3" fontId="11" fillId="2" borderId="0" xfId="0" applyNumberFormat="1" applyFont="1" applyFill="1" applyBorder="1" applyAlignment="1" applyProtection="1">
      <alignment horizontal="right"/>
    </xf>
    <xf numFmtId="0" fontId="11" fillId="3" borderId="0" xfId="0" applyFont="1" applyFill="1" applyBorder="1" applyProtection="1"/>
    <xf numFmtId="0" fontId="11" fillId="2" borderId="0" xfId="0" applyFont="1" applyFill="1" applyBorder="1" applyAlignment="1">
      <alignment horizontal="right"/>
    </xf>
    <xf numFmtId="49" fontId="13" fillId="2" borderId="0" xfId="0" applyNumberFormat="1" applyFont="1" applyFill="1" applyBorder="1" applyAlignment="1">
      <alignment horizontal="right"/>
    </xf>
    <xf numFmtId="3" fontId="11" fillId="2" borderId="0" xfId="0" applyNumberFormat="1" applyFont="1" applyFill="1" applyBorder="1" applyAlignment="1">
      <alignment horizontal="right"/>
    </xf>
    <xf numFmtId="1" fontId="11" fillId="2" borderId="0" xfId="0" applyNumberFormat="1" applyFont="1" applyFill="1" applyBorder="1" applyAlignment="1">
      <alignment horizontal="left"/>
    </xf>
    <xf numFmtId="3" fontId="13" fillId="3" borderId="0" xfId="0" applyNumberFormat="1" applyFont="1" applyFill="1" applyBorder="1" applyProtection="1"/>
    <xf numFmtId="3" fontId="13" fillId="2" borderId="0" xfId="0" applyNumberFormat="1" applyFont="1" applyFill="1" applyBorder="1" applyAlignment="1">
      <alignment horizontal="right"/>
    </xf>
    <xf numFmtId="0" fontId="35" fillId="0" borderId="0" xfId="0" applyFont="1"/>
    <xf numFmtId="3" fontId="13" fillId="2" borderId="0" xfId="0" applyNumberFormat="1" applyFont="1" applyFill="1" applyBorder="1"/>
    <xf numFmtId="0" fontId="13" fillId="2" borderId="0" xfId="0" applyFont="1" applyFill="1" applyBorder="1" applyAlignment="1">
      <alignment horizontal="left" wrapText="1"/>
    </xf>
    <xf numFmtId="49" fontId="11" fillId="3" borderId="0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left" vertical="top" wrapText="1"/>
    </xf>
    <xf numFmtId="3" fontId="11" fillId="2" borderId="0" xfId="0" applyNumberFormat="1" applyFont="1" applyFill="1" applyBorder="1" applyAlignment="1">
      <alignment horizontal="right" vertical="center" wrapText="1"/>
    </xf>
    <xf numFmtId="3" fontId="11" fillId="2" borderId="0" xfId="0" applyNumberFormat="1" applyFont="1" applyFill="1" applyBorder="1" applyAlignment="1">
      <alignment horizontal="center" vertical="center" wrapText="1"/>
    </xf>
    <xf numFmtId="3" fontId="11" fillId="2" borderId="0" xfId="0" applyNumberFormat="1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wrapText="1"/>
    </xf>
    <xf numFmtId="3" fontId="11" fillId="3" borderId="0" xfId="0" applyNumberFormat="1" applyFont="1" applyFill="1" applyBorder="1"/>
    <xf numFmtId="0" fontId="11" fillId="2" borderId="0" xfId="0" applyFont="1" applyFill="1" applyBorder="1" applyAlignment="1">
      <alignment horizontal="left" wrapText="1"/>
    </xf>
    <xf numFmtId="3" fontId="11" fillId="2" borderId="0" xfId="0" applyNumberFormat="1" applyFont="1" applyFill="1" applyBorder="1"/>
    <xf numFmtId="3" fontId="11" fillId="2" borderId="7" xfId="0" applyNumberFormat="1" applyFont="1" applyFill="1" applyBorder="1" applyProtection="1"/>
    <xf numFmtId="3" fontId="11" fillId="3" borderId="7" xfId="0" applyNumberFormat="1" applyFont="1" applyFill="1" applyBorder="1" applyProtection="1"/>
    <xf numFmtId="49" fontId="11" fillId="3" borderId="0" xfId="0" applyNumberFormat="1" applyFont="1" applyFill="1" applyBorder="1" applyAlignment="1">
      <alignment horizontal="left"/>
    </xf>
    <xf numFmtId="3" fontId="11" fillId="3" borderId="0" xfId="0" applyNumberFormat="1" applyFont="1" applyFill="1" applyBorder="1" applyAlignment="1" applyProtection="1">
      <alignment horizontal="right"/>
    </xf>
    <xf numFmtId="3" fontId="11" fillId="3" borderId="0" xfId="0" applyNumberFormat="1" applyFont="1" applyFill="1" applyBorder="1" applyAlignment="1" applyProtection="1">
      <alignment horizontal="center"/>
    </xf>
    <xf numFmtId="49" fontId="11" fillId="3" borderId="0" xfId="0" applyNumberFormat="1" applyFont="1" applyFill="1" applyBorder="1" applyAlignment="1">
      <alignment horizontal="left"/>
    </xf>
    <xf numFmtId="0" fontId="11" fillId="3" borderId="0" xfId="0" applyFont="1" applyFill="1" applyAlignment="1">
      <alignment horizontal="left"/>
    </xf>
    <xf numFmtId="0" fontId="11" fillId="3" borderId="0" xfId="0" applyFont="1" applyFill="1" applyBorder="1" applyAlignment="1">
      <alignment horizontal="left" wrapText="1"/>
    </xf>
    <xf numFmtId="0" fontId="35" fillId="0" borderId="0" xfId="0" applyFont="1" applyBorder="1"/>
    <xf numFmtId="49" fontId="35" fillId="0" borderId="0" xfId="0" applyNumberFormat="1" applyFont="1" applyAlignment="1">
      <alignment horizontal="center"/>
    </xf>
    <xf numFmtId="0" fontId="11" fillId="2" borderId="0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 wrapText="1"/>
    </xf>
    <xf numFmtId="169" fontId="11" fillId="2" borderId="0" xfId="1" applyFont="1" applyFill="1" applyBorder="1" applyAlignment="1">
      <alignment horizontal="right" vertical="center" wrapText="1"/>
    </xf>
    <xf numFmtId="169" fontId="11" fillId="2" borderId="0" xfId="1" applyFont="1" applyFill="1" applyBorder="1" applyAlignment="1">
      <alignment horizontal="center" vertical="center" wrapText="1"/>
    </xf>
    <xf numFmtId="3" fontId="11" fillId="0" borderId="0" xfId="0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horizontal="right" wrapText="1"/>
    </xf>
    <xf numFmtId="3" fontId="11" fillId="0" borderId="0" xfId="0" applyNumberFormat="1" applyFont="1" applyFill="1" applyBorder="1"/>
    <xf numFmtId="0" fontId="11" fillId="0" borderId="0" xfId="0" applyFont="1"/>
    <xf numFmtId="49" fontId="11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right"/>
    </xf>
    <xf numFmtId="0" fontId="11" fillId="0" borderId="0" xfId="0" applyFont="1" applyBorder="1"/>
    <xf numFmtId="3" fontId="11" fillId="0" borderId="9" xfId="0" applyNumberFormat="1" applyFont="1" applyFill="1" applyBorder="1" applyAlignment="1">
      <alignment horizontal="right" vertical="center"/>
    </xf>
    <xf numFmtId="3" fontId="11" fillId="0" borderId="9" xfId="0" applyNumberFormat="1" applyFont="1" applyFill="1" applyBorder="1" applyAlignment="1">
      <alignment vertical="center"/>
    </xf>
    <xf numFmtId="49" fontId="35" fillId="0" borderId="0" xfId="0" applyNumberFormat="1" applyFont="1" applyAlignment="1">
      <alignment horizontal="right"/>
    </xf>
    <xf numFmtId="49" fontId="13" fillId="2" borderId="0" xfId="0" applyNumberFormat="1" applyFont="1" applyFill="1" applyBorder="1" applyAlignment="1">
      <alignment horizontal="left"/>
    </xf>
    <xf numFmtId="49" fontId="11" fillId="2" borderId="0" xfId="0" applyNumberFormat="1" applyFont="1" applyFill="1" applyBorder="1" applyAlignment="1">
      <alignment horizontal="right"/>
    </xf>
    <xf numFmtId="169" fontId="11" fillId="2" borderId="0" xfId="1" applyFont="1" applyFill="1" applyBorder="1" applyAlignment="1">
      <alignment horizontal="right"/>
    </xf>
    <xf numFmtId="0" fontId="11" fillId="3" borderId="0" xfId="0" applyFont="1" applyFill="1" applyBorder="1" applyAlignment="1">
      <alignment horizontal="left" wrapText="1"/>
    </xf>
    <xf numFmtId="3" fontId="11" fillId="2" borderId="9" xfId="0" applyNumberFormat="1" applyFont="1" applyFill="1" applyBorder="1"/>
    <xf numFmtId="3" fontId="11" fillId="0" borderId="9" xfId="0" applyNumberFormat="1" applyFont="1" applyFill="1" applyBorder="1"/>
    <xf numFmtId="49" fontId="13" fillId="2" borderId="0" xfId="0" applyNumberFormat="1" applyFont="1" applyFill="1" applyBorder="1" applyAlignment="1">
      <alignment horizontal="left"/>
    </xf>
    <xf numFmtId="0" fontId="11" fillId="2" borderId="0" xfId="0" applyFont="1" applyFill="1" applyBorder="1" applyAlignment="1">
      <alignment wrapText="1"/>
    </xf>
    <xf numFmtId="49" fontId="11" fillId="2" borderId="0" xfId="0" applyNumberFormat="1" applyFont="1" applyFill="1" applyBorder="1" applyAlignment="1">
      <alignment horizontal="left"/>
    </xf>
    <xf numFmtId="3" fontId="35" fillId="0" borderId="0" xfId="0" applyNumberFormat="1" applyFont="1" applyBorder="1"/>
    <xf numFmtId="0" fontId="13" fillId="2" borderId="0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left" vertical="center" wrapText="1"/>
    </xf>
    <xf numFmtId="3" fontId="13" fillId="2" borderId="0" xfId="0" applyNumberFormat="1" applyFont="1" applyFill="1" applyBorder="1" applyAlignment="1">
      <alignment horizontal="right" vertical="center" wrapText="1"/>
    </xf>
    <xf numFmtId="0" fontId="35" fillId="0" borderId="0" xfId="0" applyFont="1" applyAlignment="1">
      <alignment vertical="center" wrapText="1"/>
    </xf>
    <xf numFmtId="49" fontId="35" fillId="0" borderId="0" xfId="0" applyNumberFormat="1" applyFont="1" applyAlignment="1">
      <alignment horizontal="center" vertical="center" wrapText="1"/>
    </xf>
    <xf numFmtId="49" fontId="35" fillId="0" borderId="0" xfId="0" applyNumberFormat="1" applyFont="1" applyAlignment="1">
      <alignment horizontal="right" vertical="center" wrapText="1"/>
    </xf>
    <xf numFmtId="0" fontId="35" fillId="0" borderId="0" xfId="0" applyFont="1" applyBorder="1" applyAlignment="1">
      <alignment vertical="center" wrapText="1"/>
    </xf>
    <xf numFmtId="0" fontId="11" fillId="3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vertical="center" wrapText="1"/>
    </xf>
    <xf numFmtId="0" fontId="11" fillId="3" borderId="0" xfId="0" applyFont="1" applyFill="1" applyBorder="1" applyAlignment="1" applyProtection="1">
      <alignment vertical="center" wrapText="1"/>
    </xf>
    <xf numFmtId="3" fontId="11" fillId="3" borderId="0" xfId="0" applyNumberFormat="1" applyFont="1" applyFill="1" applyBorder="1" applyAlignment="1" applyProtection="1">
      <alignment vertical="center" wrapText="1"/>
    </xf>
    <xf numFmtId="49" fontId="11" fillId="2" borderId="0" xfId="0" applyNumberFormat="1" applyFont="1" applyFill="1" applyBorder="1" applyAlignment="1">
      <alignment horizontal="left" wrapText="1"/>
    </xf>
    <xf numFmtId="49" fontId="11" fillId="3" borderId="0" xfId="0" applyNumberFormat="1" applyFont="1" applyFill="1" applyBorder="1" applyAlignment="1">
      <alignment horizontal="left" wrapText="1"/>
    </xf>
    <xf numFmtId="49" fontId="11" fillId="0" borderId="0" xfId="0" applyNumberFormat="1" applyFont="1" applyFill="1" applyBorder="1" applyAlignment="1">
      <alignment horizontal="left" wrapText="1"/>
    </xf>
    <xf numFmtId="49" fontId="11" fillId="2" borderId="0" xfId="0" applyNumberFormat="1" applyFont="1" applyFill="1" applyBorder="1" applyAlignment="1">
      <alignment wrapText="1"/>
    </xf>
    <xf numFmtId="0" fontId="11" fillId="2" borderId="7" xfId="0" applyFont="1" applyFill="1" applyBorder="1" applyAlignment="1">
      <alignment horizontal="left" wrapText="1"/>
    </xf>
    <xf numFmtId="0" fontId="13" fillId="2" borderId="0" xfId="0" applyFont="1" applyFill="1" applyBorder="1" applyAlignment="1">
      <alignment horizontal="left" wrapText="1"/>
    </xf>
    <xf numFmtId="0" fontId="13" fillId="2" borderId="0" xfId="0" applyFont="1" applyFill="1" applyBorder="1" applyAlignment="1">
      <alignment horizontal="right" wrapText="1"/>
    </xf>
    <xf numFmtId="3" fontId="11" fillId="2" borderId="0" xfId="0" applyNumberFormat="1" applyFont="1" applyFill="1" applyBorder="1" applyAlignment="1">
      <alignment horizontal="left"/>
    </xf>
    <xf numFmtId="3" fontId="11" fillId="2" borderId="7" xfId="0" applyNumberFormat="1" applyFont="1" applyFill="1" applyBorder="1"/>
    <xf numFmtId="0" fontId="7" fillId="0" borderId="2" xfId="0" applyFont="1" applyFill="1" applyBorder="1" applyAlignment="1" applyProtection="1">
      <alignment horizontal="centerContinuous"/>
    </xf>
    <xf numFmtId="0" fontId="7" fillId="0" borderId="3" xfId="0" applyFont="1" applyFill="1" applyBorder="1" applyAlignment="1" applyProtection="1">
      <alignment horizontal="centerContinuous"/>
    </xf>
    <xf numFmtId="49" fontId="7" fillId="0" borderId="3" xfId="0" applyNumberFormat="1" applyFont="1" applyFill="1" applyBorder="1" applyAlignment="1" applyProtection="1">
      <alignment horizontal="center"/>
    </xf>
    <xf numFmtId="0" fontId="7" fillId="0" borderId="4" xfId="0" applyFont="1" applyFill="1" applyBorder="1" applyAlignment="1" applyProtection="1">
      <alignment horizontal="centerContinuous"/>
    </xf>
    <xf numFmtId="0" fontId="8" fillId="0" borderId="0" xfId="0" applyFont="1" applyFill="1" applyBorder="1"/>
    <xf numFmtId="0" fontId="7" fillId="0" borderId="5" xfId="0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center"/>
    </xf>
    <xf numFmtId="0" fontId="7" fillId="0" borderId="10" xfId="0" applyFont="1" applyFill="1" applyBorder="1" applyAlignment="1" applyProtection="1">
      <alignment horizontal="center"/>
    </xf>
    <xf numFmtId="0" fontId="7" fillId="0" borderId="5" xfId="0" applyFont="1" applyFill="1" applyBorder="1" applyAlignment="1" applyProtection="1"/>
    <xf numFmtId="0" fontId="7" fillId="0" borderId="0" xfId="0" applyFont="1" applyFill="1" applyBorder="1" applyAlignment="1" applyProtection="1">
      <alignment horizontal="center" wrapText="1"/>
    </xf>
    <xf numFmtId="0" fontId="7" fillId="0" borderId="6" xfId="0" applyFont="1" applyFill="1" applyBorder="1" applyAlignment="1" applyProtection="1">
      <alignment horizontal="center"/>
    </xf>
    <xf numFmtId="0" fontId="7" fillId="0" borderId="7" xfId="0" applyFont="1" applyFill="1" applyBorder="1" applyAlignment="1" applyProtection="1">
      <alignment horizontal="center"/>
    </xf>
    <xf numFmtId="0" fontId="7" fillId="0" borderId="8" xfId="0" applyFont="1" applyFill="1" applyBorder="1" applyAlignment="1" applyProtection="1">
      <alignment horizontal="center"/>
    </xf>
    <xf numFmtId="49" fontId="13" fillId="2" borderId="0" xfId="0" applyNumberFormat="1" applyFont="1" applyFill="1" applyBorder="1" applyAlignment="1" applyProtection="1">
      <alignment horizontal="center"/>
    </xf>
    <xf numFmtId="0" fontId="36" fillId="0" borderId="0" xfId="0" applyFont="1"/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102"/>
  <sheetViews>
    <sheetView topLeftCell="A37" workbookViewId="0">
      <selection activeCell="B45" sqref="B45"/>
    </sheetView>
  </sheetViews>
  <sheetFormatPr baseColWidth="10" defaultRowHeight="21" x14ac:dyDescent="0.35"/>
  <cols>
    <col min="1" max="1" width="10.85546875" style="2" customWidth="1"/>
    <col min="2" max="2" width="53.7109375" style="2" customWidth="1"/>
    <col min="3" max="3" width="2.28515625" style="10" customWidth="1"/>
    <col min="4" max="4" width="30.28515625" style="10" bestFit="1" customWidth="1"/>
    <col min="5" max="5" width="7" style="10" customWidth="1"/>
    <col min="6" max="6" width="29" style="10" customWidth="1"/>
    <col min="7" max="7" width="7.85546875" style="2" customWidth="1"/>
    <col min="8" max="8" width="14.5703125" style="2" customWidth="1"/>
    <col min="9" max="9" width="3.5703125" style="2" customWidth="1"/>
    <col min="10" max="10" width="50.28515625" style="9" customWidth="1"/>
    <col min="11" max="11" width="30.28515625" style="11" bestFit="1" customWidth="1"/>
    <col min="12" max="12" width="5.28515625" style="9" customWidth="1"/>
    <col min="13" max="13" width="29" style="10" customWidth="1"/>
    <col min="14" max="14" width="25.42578125" style="2" customWidth="1"/>
    <col min="15" max="15" width="18.85546875" style="2" customWidth="1"/>
    <col min="16" max="16384" width="11.42578125" style="2"/>
  </cols>
  <sheetData>
    <row r="1" spans="1:254" ht="27" customHeight="1" x14ac:dyDescent="0.35">
      <c r="A1" s="175"/>
      <c r="B1" s="176"/>
      <c r="C1" s="177"/>
      <c r="D1" s="177"/>
      <c r="E1" s="177"/>
      <c r="F1" s="177"/>
      <c r="G1" s="176"/>
      <c r="H1" s="176"/>
      <c r="I1" s="176"/>
      <c r="J1" s="178"/>
      <c r="K1" s="179"/>
      <c r="L1" s="178"/>
      <c r="M1" s="180"/>
      <c r="N1" s="181"/>
      <c r="O1" s="181"/>
      <c r="P1" s="181"/>
      <c r="Q1" s="181"/>
      <c r="R1" s="22"/>
      <c r="S1" s="22"/>
      <c r="T1" s="22"/>
      <c r="U1" s="22"/>
      <c r="V1" s="22"/>
      <c r="W1" s="22"/>
      <c r="X1" s="22"/>
    </row>
    <row r="2" spans="1:254" ht="21" customHeight="1" x14ac:dyDescent="0.35">
      <c r="A2" s="182"/>
      <c r="B2" s="45"/>
      <c r="C2" s="183" t="s">
        <v>10</v>
      </c>
      <c r="D2" s="183"/>
      <c r="E2" s="183"/>
      <c r="F2" s="183"/>
      <c r="G2" s="183"/>
      <c r="H2" s="183"/>
      <c r="I2" s="183"/>
      <c r="J2" s="184"/>
      <c r="K2" s="184"/>
      <c r="L2" s="184"/>
      <c r="M2" s="185"/>
      <c r="N2" s="181"/>
      <c r="O2" s="181"/>
      <c r="P2" s="181"/>
      <c r="Q2" s="181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/>
      <c r="FO2" s="22"/>
      <c r="FP2" s="22"/>
      <c r="FQ2" s="22"/>
      <c r="FR2" s="22"/>
      <c r="FS2" s="22"/>
      <c r="FT2" s="22"/>
      <c r="FU2" s="22"/>
      <c r="FV2" s="22"/>
      <c r="FW2" s="22"/>
      <c r="FX2" s="22"/>
      <c r="FY2" s="22"/>
      <c r="FZ2" s="22"/>
      <c r="GA2" s="22"/>
      <c r="GB2" s="22"/>
      <c r="GC2" s="22"/>
      <c r="GD2" s="22"/>
      <c r="GE2" s="22"/>
      <c r="GF2" s="22"/>
      <c r="GG2" s="22"/>
      <c r="GH2" s="22"/>
      <c r="GI2" s="22"/>
      <c r="GJ2" s="22"/>
      <c r="GK2" s="22"/>
      <c r="GL2" s="22"/>
      <c r="GM2" s="22"/>
      <c r="GN2" s="22"/>
      <c r="GO2" s="22"/>
      <c r="GP2" s="22"/>
      <c r="GQ2" s="22"/>
      <c r="GR2" s="22"/>
      <c r="GS2" s="22"/>
      <c r="GT2" s="22"/>
      <c r="GU2" s="22"/>
      <c r="GV2" s="22"/>
      <c r="GW2" s="22"/>
      <c r="GX2" s="22"/>
      <c r="GY2" s="22"/>
      <c r="GZ2" s="22"/>
      <c r="HA2" s="22"/>
      <c r="HB2" s="22"/>
      <c r="HC2" s="22"/>
      <c r="HD2" s="22"/>
      <c r="HE2" s="22"/>
      <c r="HF2" s="22"/>
      <c r="HG2" s="22"/>
      <c r="HH2" s="22"/>
      <c r="HI2" s="22"/>
      <c r="HJ2" s="22"/>
      <c r="HK2" s="22"/>
      <c r="HL2" s="22"/>
      <c r="HM2" s="22"/>
      <c r="HN2" s="22"/>
      <c r="HO2" s="22"/>
      <c r="HP2" s="22"/>
      <c r="HQ2" s="22"/>
      <c r="HR2" s="22"/>
      <c r="HS2" s="22"/>
      <c r="HT2" s="22"/>
      <c r="HU2" s="22"/>
      <c r="HV2" s="22"/>
      <c r="HW2" s="22"/>
      <c r="HX2" s="22"/>
      <c r="HY2" s="22"/>
      <c r="HZ2" s="22"/>
      <c r="IA2" s="22"/>
      <c r="IB2" s="22"/>
      <c r="IC2" s="22"/>
      <c r="ID2" s="22"/>
      <c r="IE2" s="22"/>
      <c r="IF2" s="22"/>
      <c r="IG2" s="22"/>
      <c r="IH2" s="22"/>
      <c r="II2" s="22"/>
      <c r="IJ2" s="22"/>
      <c r="IK2" s="22"/>
      <c r="IL2" s="22"/>
      <c r="IM2" s="22"/>
      <c r="IN2" s="22"/>
      <c r="IO2" s="22"/>
      <c r="IP2" s="22"/>
      <c r="IQ2" s="22"/>
      <c r="IR2" s="22"/>
      <c r="IS2" s="22"/>
      <c r="IT2" s="22"/>
    </row>
    <row r="3" spans="1:254" ht="23.25" customHeight="1" x14ac:dyDescent="0.35">
      <c r="A3" s="182"/>
      <c r="B3" s="45"/>
      <c r="C3" s="45"/>
      <c r="D3" s="186" t="s">
        <v>0</v>
      </c>
      <c r="E3" s="186"/>
      <c r="F3" s="186"/>
      <c r="G3" s="186"/>
      <c r="H3" s="186"/>
      <c r="I3" s="45"/>
      <c r="J3" s="184"/>
      <c r="K3" s="184"/>
      <c r="L3" s="184"/>
      <c r="M3" s="185"/>
      <c r="N3" s="181"/>
      <c r="O3" s="181"/>
      <c r="P3" s="181"/>
      <c r="Q3" s="181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</row>
    <row r="4" spans="1:254" ht="26.25" customHeight="1" x14ac:dyDescent="0.35">
      <c r="A4" s="182"/>
      <c r="B4" s="45"/>
      <c r="C4" s="183" t="s">
        <v>332</v>
      </c>
      <c r="D4" s="183"/>
      <c r="E4" s="183"/>
      <c r="F4" s="183"/>
      <c r="G4" s="183"/>
      <c r="H4" s="183"/>
      <c r="I4" s="45"/>
      <c r="J4" s="184"/>
      <c r="K4" s="184"/>
      <c r="L4" s="184"/>
      <c r="M4" s="185"/>
      <c r="N4" s="181"/>
      <c r="O4" s="181"/>
      <c r="P4" s="181"/>
      <c r="Q4" s="181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  <c r="IS4" s="22"/>
      <c r="IT4" s="22"/>
    </row>
    <row r="5" spans="1:254" ht="28.5" customHeight="1" x14ac:dyDescent="0.35">
      <c r="A5" s="182"/>
      <c r="B5" s="45"/>
      <c r="C5" s="187" t="s">
        <v>103</v>
      </c>
      <c r="D5" s="187"/>
      <c r="E5" s="187"/>
      <c r="F5" s="183"/>
      <c r="G5" s="183"/>
      <c r="H5" s="183"/>
      <c r="I5" s="45"/>
      <c r="J5" s="184"/>
      <c r="K5" s="184"/>
      <c r="L5" s="184"/>
      <c r="M5" s="185"/>
      <c r="N5" s="45"/>
      <c r="O5" s="45"/>
      <c r="P5" s="181"/>
      <c r="Q5" s="181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  <c r="IS5" s="22"/>
      <c r="IT5" s="22"/>
    </row>
    <row r="6" spans="1:254" ht="27.75" customHeight="1" thickBot="1" x14ac:dyDescent="0.4">
      <c r="A6" s="188"/>
      <c r="B6" s="189"/>
      <c r="C6" s="190" t="s">
        <v>11</v>
      </c>
      <c r="D6" s="190"/>
      <c r="E6" s="190"/>
      <c r="F6" s="190"/>
      <c r="G6" s="190"/>
      <c r="H6" s="190"/>
      <c r="I6" s="189"/>
      <c r="J6" s="189"/>
      <c r="K6" s="191"/>
      <c r="L6" s="189"/>
      <c r="M6" s="192"/>
      <c r="N6" s="181"/>
      <c r="O6" s="181"/>
      <c r="P6" s="181"/>
      <c r="Q6" s="181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  <c r="IS6" s="22"/>
      <c r="IT6" s="22"/>
    </row>
    <row r="7" spans="1:254" s="159" customFormat="1" ht="27" customHeight="1" x14ac:dyDescent="0.35">
      <c r="A7" s="193"/>
      <c r="B7" s="194"/>
      <c r="C7" s="195"/>
      <c r="D7" s="196" t="s">
        <v>351</v>
      </c>
      <c r="E7" s="197"/>
      <c r="F7" s="196" t="s">
        <v>352</v>
      </c>
      <c r="G7" s="198"/>
      <c r="H7" s="199"/>
      <c r="I7" s="199"/>
      <c r="J7" s="51"/>
      <c r="K7" s="200" t="s">
        <v>351</v>
      </c>
      <c r="L7" s="197"/>
      <c r="M7" s="197" t="s">
        <v>352</v>
      </c>
      <c r="N7" s="3"/>
      <c r="O7" s="3"/>
      <c r="P7" s="3"/>
      <c r="Q7" s="3"/>
      <c r="R7" s="3"/>
      <c r="S7" s="3"/>
      <c r="T7" s="3"/>
      <c r="U7" s="3"/>
    </row>
    <row r="8" spans="1:254" s="159" customFormat="1" ht="27" customHeight="1" x14ac:dyDescent="0.35">
      <c r="A8" s="201">
        <v>1</v>
      </c>
      <c r="B8" s="58" t="s">
        <v>12</v>
      </c>
      <c r="C8" s="202"/>
      <c r="D8" s="202"/>
      <c r="E8" s="202"/>
      <c r="F8" s="203"/>
      <c r="G8" s="204"/>
      <c r="H8" s="58">
        <v>2</v>
      </c>
      <c r="I8" s="58" t="s">
        <v>3</v>
      </c>
      <c r="J8" s="170"/>
      <c r="K8" s="205"/>
      <c r="L8" s="170"/>
      <c r="M8" s="206"/>
      <c r="N8" s="23"/>
      <c r="O8" s="23"/>
      <c r="P8" s="23"/>
      <c r="Q8" s="23"/>
      <c r="R8" s="23"/>
      <c r="S8" s="23"/>
      <c r="T8" s="23"/>
      <c r="U8" s="23"/>
    </row>
    <row r="9" spans="1:254" s="159" customFormat="1" ht="27" customHeight="1" x14ac:dyDescent="0.35">
      <c r="A9" s="207"/>
      <c r="B9" s="58"/>
      <c r="C9" s="202"/>
      <c r="D9" s="202"/>
      <c r="E9" s="202"/>
      <c r="F9" s="203"/>
      <c r="G9" s="204"/>
      <c r="H9" s="58"/>
      <c r="I9" s="58"/>
      <c r="J9" s="170"/>
      <c r="K9" s="205"/>
      <c r="L9" s="170"/>
      <c r="M9" s="206"/>
      <c r="N9" s="23"/>
      <c r="O9" s="23"/>
      <c r="P9" s="23"/>
      <c r="Q9" s="23"/>
      <c r="R9" s="23"/>
      <c r="S9" s="23"/>
      <c r="T9" s="23"/>
      <c r="U9" s="23"/>
    </row>
    <row r="10" spans="1:254" s="159" customFormat="1" ht="27" customHeight="1" x14ac:dyDescent="0.35">
      <c r="A10" s="201"/>
      <c r="B10" s="58" t="s">
        <v>13</v>
      </c>
      <c r="C10" s="168"/>
      <c r="D10" s="208">
        <v>1838602156</v>
      </c>
      <c r="E10" s="168"/>
      <c r="F10" s="208">
        <v>1485810710</v>
      </c>
      <c r="G10" s="209"/>
      <c r="H10" s="58"/>
      <c r="I10" s="210"/>
      <c r="J10" s="58" t="s">
        <v>14</v>
      </c>
      <c r="K10" s="208">
        <v>2204258799</v>
      </c>
      <c r="L10" s="170"/>
      <c r="M10" s="208">
        <v>1901020945</v>
      </c>
      <c r="N10" s="24"/>
      <c r="O10" s="24"/>
      <c r="P10" s="24"/>
      <c r="Q10" s="24"/>
      <c r="R10" s="24"/>
      <c r="S10" s="24"/>
      <c r="T10" s="24"/>
      <c r="U10" s="24"/>
    </row>
    <row r="11" spans="1:254" s="159" customFormat="1" ht="27" customHeight="1" x14ac:dyDescent="0.35">
      <c r="A11" s="207"/>
      <c r="B11" s="58"/>
      <c r="C11" s="202"/>
      <c r="D11" s="202"/>
      <c r="E11" s="202"/>
      <c r="F11" s="203"/>
      <c r="G11" s="209"/>
      <c r="H11" s="58"/>
      <c r="I11" s="58"/>
      <c r="J11" s="170"/>
      <c r="K11" s="211"/>
      <c r="L11" s="170"/>
      <c r="M11" s="206"/>
      <c r="N11" s="160"/>
      <c r="O11" s="160"/>
      <c r="P11" s="160"/>
      <c r="Q11" s="160"/>
      <c r="R11" s="160"/>
      <c r="S11" s="160"/>
      <c r="T11" s="160"/>
      <c r="U11" s="160"/>
    </row>
    <row r="12" spans="1:254" s="159" customFormat="1" ht="48.75" customHeight="1" x14ac:dyDescent="0.35">
      <c r="A12" s="58">
        <v>11</v>
      </c>
      <c r="B12" s="212" t="s">
        <v>15</v>
      </c>
      <c r="C12" s="168"/>
      <c r="D12" s="168">
        <v>1576715886</v>
      </c>
      <c r="E12" s="168"/>
      <c r="F12" s="209">
        <v>1255604268</v>
      </c>
      <c r="G12" s="209"/>
      <c r="H12" s="58">
        <v>24</v>
      </c>
      <c r="I12" s="210"/>
      <c r="J12" s="58" t="s">
        <v>4</v>
      </c>
      <c r="K12" s="211">
        <v>104501377</v>
      </c>
      <c r="L12" s="170"/>
      <c r="M12" s="211">
        <v>87811527</v>
      </c>
      <c r="N12" s="3"/>
      <c r="O12" s="3"/>
      <c r="P12" s="3"/>
      <c r="Q12" s="3"/>
      <c r="R12" s="3"/>
      <c r="S12" s="3"/>
      <c r="T12" s="3"/>
      <c r="U12" s="3"/>
    </row>
    <row r="13" spans="1:254" s="159" customFormat="1" ht="18.75" customHeight="1" x14ac:dyDescent="0.35">
      <c r="A13" s="58"/>
      <c r="B13" s="58"/>
      <c r="C13" s="168"/>
      <c r="D13" s="168"/>
      <c r="E13" s="168"/>
      <c r="F13" s="203"/>
      <c r="G13" s="209"/>
      <c r="H13" s="55"/>
      <c r="I13" s="55"/>
      <c r="J13" s="172"/>
      <c r="K13" s="213"/>
      <c r="L13" s="172"/>
      <c r="M13" s="55"/>
      <c r="N13" s="3"/>
      <c r="O13" s="3"/>
      <c r="P13" s="3"/>
      <c r="Q13" s="3"/>
      <c r="R13" s="3"/>
      <c r="S13" s="3"/>
      <c r="T13" s="3"/>
      <c r="U13" s="3"/>
    </row>
    <row r="14" spans="1:254" s="159" customFormat="1" ht="24" customHeight="1" x14ac:dyDescent="0.35">
      <c r="A14" s="50">
        <v>1105</v>
      </c>
      <c r="B14" s="50" t="s">
        <v>1</v>
      </c>
      <c r="C14" s="49"/>
      <c r="D14" s="49">
        <v>2000000</v>
      </c>
      <c r="E14" s="49"/>
      <c r="F14" s="173">
        <v>1225413</v>
      </c>
      <c r="G14" s="209"/>
      <c r="H14" s="50">
        <v>2401</v>
      </c>
      <c r="I14" s="214" t="s">
        <v>16</v>
      </c>
      <c r="J14" s="214"/>
      <c r="K14" s="215">
        <v>0</v>
      </c>
      <c r="L14" s="216"/>
      <c r="M14" s="217">
        <v>9862876</v>
      </c>
      <c r="N14" s="3"/>
      <c r="O14" s="3"/>
      <c r="P14" s="3"/>
      <c r="Q14" s="3"/>
      <c r="R14" s="3"/>
      <c r="S14" s="3"/>
      <c r="T14" s="3"/>
      <c r="U14" s="3"/>
    </row>
    <row r="15" spans="1:254" s="159" customFormat="1" ht="24.75" customHeight="1" x14ac:dyDescent="0.35">
      <c r="A15" s="50"/>
      <c r="B15" s="50"/>
      <c r="C15" s="49"/>
      <c r="D15" s="49"/>
      <c r="E15" s="49"/>
      <c r="F15" s="173"/>
      <c r="G15" s="209"/>
      <c r="H15" s="50"/>
      <c r="I15" s="214"/>
      <c r="J15" s="214"/>
      <c r="K15" s="215"/>
      <c r="L15" s="216"/>
      <c r="M15" s="217"/>
      <c r="N15" s="3"/>
      <c r="O15" s="3"/>
      <c r="P15" s="3"/>
      <c r="Q15" s="3"/>
      <c r="R15" s="3"/>
      <c r="S15" s="3"/>
      <c r="T15" s="3"/>
      <c r="U15" s="3"/>
    </row>
    <row r="16" spans="1:254" s="159" customFormat="1" ht="39.75" customHeight="1" x14ac:dyDescent="0.35">
      <c r="A16" s="218">
        <v>1110</v>
      </c>
      <c r="B16" s="219" t="s">
        <v>17</v>
      </c>
      <c r="C16" s="220"/>
      <c r="D16" s="220">
        <v>564715886</v>
      </c>
      <c r="E16" s="220"/>
      <c r="F16" s="173">
        <v>674378755</v>
      </c>
      <c r="G16" s="209"/>
      <c r="H16" s="218">
        <v>2407</v>
      </c>
      <c r="I16" s="221" t="s">
        <v>18</v>
      </c>
      <c r="J16" s="221"/>
      <c r="K16" s="215">
        <v>8242340</v>
      </c>
      <c r="L16" s="216"/>
      <c r="M16" s="222">
        <v>1423000</v>
      </c>
      <c r="N16" s="3"/>
      <c r="O16" s="3"/>
      <c r="P16" s="3"/>
      <c r="Q16" s="3"/>
      <c r="R16" s="3"/>
      <c r="S16" s="3"/>
      <c r="T16" s="3"/>
      <c r="U16" s="3"/>
    </row>
    <row r="17" spans="1:21" s="159" customFormat="1" ht="24.75" customHeight="1" x14ac:dyDescent="0.35">
      <c r="A17" s="50"/>
      <c r="B17" s="50"/>
      <c r="C17" s="220"/>
      <c r="D17" s="220"/>
      <c r="E17" s="220"/>
      <c r="F17" s="203"/>
      <c r="G17" s="209"/>
      <c r="H17" s="218"/>
      <c r="I17" s="221"/>
      <c r="J17" s="221"/>
      <c r="K17" s="215"/>
      <c r="L17" s="216"/>
      <c r="M17" s="222"/>
      <c r="N17" s="3"/>
      <c r="O17" s="3"/>
      <c r="P17" s="3"/>
      <c r="Q17" s="3"/>
      <c r="R17" s="3"/>
      <c r="S17" s="3"/>
      <c r="T17" s="3"/>
      <c r="U17" s="3"/>
    </row>
    <row r="18" spans="1:21" s="159" customFormat="1" ht="21.75" thickBot="1" x14ac:dyDescent="0.4">
      <c r="A18" s="50">
        <v>1133</v>
      </c>
      <c r="B18" s="50" t="s">
        <v>19</v>
      </c>
      <c r="C18" s="49"/>
      <c r="D18" s="223">
        <v>1010000000</v>
      </c>
      <c r="E18" s="49"/>
      <c r="F18" s="224">
        <v>580000100</v>
      </c>
      <c r="G18" s="209"/>
      <c r="H18" s="50">
        <v>2424</v>
      </c>
      <c r="I18" s="225" t="s">
        <v>20</v>
      </c>
      <c r="J18" s="225"/>
      <c r="K18" s="226">
        <v>28771210</v>
      </c>
      <c r="L18" s="227"/>
      <c r="M18" s="222">
        <v>2387399</v>
      </c>
      <c r="N18" s="25"/>
      <c r="O18" s="25"/>
      <c r="P18" s="25"/>
      <c r="Q18" s="25"/>
      <c r="R18" s="25"/>
      <c r="S18" s="25"/>
      <c r="T18" s="25"/>
      <c r="U18" s="25"/>
    </row>
    <row r="19" spans="1:21" s="159" customFormat="1" x14ac:dyDescent="0.35">
      <c r="A19" s="50"/>
      <c r="B19" s="50"/>
      <c r="C19" s="49"/>
      <c r="D19" s="49"/>
      <c r="E19" s="49"/>
      <c r="F19" s="203"/>
      <c r="G19" s="209"/>
      <c r="H19" s="171"/>
      <c r="I19" s="225"/>
      <c r="J19" s="225"/>
      <c r="K19" s="213"/>
      <c r="L19" s="228"/>
      <c r="M19" s="55"/>
      <c r="N19" s="25"/>
      <c r="O19" s="25"/>
      <c r="P19" s="25"/>
      <c r="Q19" s="25"/>
      <c r="R19" s="25"/>
      <c r="S19" s="25"/>
      <c r="T19" s="25"/>
      <c r="U19" s="25"/>
    </row>
    <row r="20" spans="1:21" s="159" customFormat="1" ht="39.75" customHeight="1" x14ac:dyDescent="0.35">
      <c r="A20" s="229"/>
      <c r="B20" s="56"/>
      <c r="C20" s="203"/>
      <c r="D20" s="203"/>
      <c r="E20" s="203"/>
      <c r="F20" s="203"/>
      <c r="G20" s="209"/>
      <c r="H20" s="171">
        <v>2436</v>
      </c>
      <c r="I20" s="230" t="s">
        <v>21</v>
      </c>
      <c r="J20" s="230"/>
      <c r="K20" s="215">
        <v>38115784</v>
      </c>
      <c r="L20" s="216"/>
      <c r="M20" s="222">
        <v>44942979</v>
      </c>
      <c r="N20" s="161"/>
      <c r="O20" s="161"/>
      <c r="P20" s="161"/>
      <c r="Q20" s="161"/>
      <c r="R20" s="161"/>
      <c r="S20" s="161"/>
      <c r="T20" s="161"/>
      <c r="U20" s="161"/>
    </row>
    <row r="21" spans="1:21" s="159" customFormat="1" x14ac:dyDescent="0.35">
      <c r="A21" s="58">
        <v>13</v>
      </c>
      <c r="B21" s="58" t="s">
        <v>22</v>
      </c>
      <c r="C21" s="168"/>
      <c r="D21" s="168">
        <v>12816195</v>
      </c>
      <c r="E21" s="168"/>
      <c r="F21" s="209">
        <v>7313850</v>
      </c>
      <c r="G21" s="209"/>
      <c r="H21" s="210"/>
      <c r="I21" s="231"/>
      <c r="J21" s="232"/>
      <c r="K21" s="215"/>
      <c r="L21" s="216"/>
      <c r="M21" s="231"/>
      <c r="N21" s="161"/>
      <c r="O21" s="3"/>
      <c r="P21" s="3"/>
      <c r="Q21" s="3"/>
      <c r="R21" s="3"/>
      <c r="S21" s="3"/>
      <c r="T21" s="3"/>
      <c r="U21" s="3"/>
    </row>
    <row r="22" spans="1:21" s="159" customFormat="1" ht="66" customHeight="1" x14ac:dyDescent="0.35">
      <c r="A22" s="218">
        <v>1311</v>
      </c>
      <c r="B22" s="233" t="s">
        <v>23</v>
      </c>
      <c r="C22" s="49"/>
      <c r="D22" s="49">
        <v>12748143</v>
      </c>
      <c r="E22" s="49"/>
      <c r="F22" s="173">
        <v>6507230</v>
      </c>
      <c r="G22" s="209"/>
      <c r="H22" s="218">
        <v>2440</v>
      </c>
      <c r="I22" s="234" t="s">
        <v>24</v>
      </c>
      <c r="J22" s="234"/>
      <c r="K22" s="235">
        <v>20010010</v>
      </c>
      <c r="L22" s="236"/>
      <c r="M22" s="237">
        <v>28497023</v>
      </c>
      <c r="N22" s="7"/>
      <c r="O22" s="161"/>
      <c r="P22" s="161"/>
      <c r="Q22" s="161"/>
      <c r="R22" s="161"/>
      <c r="S22" s="161"/>
      <c r="T22" s="161"/>
      <c r="U22" s="161"/>
    </row>
    <row r="23" spans="1:21" s="159" customFormat="1" ht="66" customHeight="1" thickBot="1" x14ac:dyDescent="0.4">
      <c r="A23" s="218">
        <v>1384</v>
      </c>
      <c r="B23" s="233" t="s">
        <v>25</v>
      </c>
      <c r="C23" s="49"/>
      <c r="D23" s="223">
        <v>68052</v>
      </c>
      <c r="E23" s="49"/>
      <c r="F23" s="224">
        <v>806620</v>
      </c>
      <c r="G23" s="209"/>
      <c r="H23" s="218">
        <v>2445</v>
      </c>
      <c r="I23" s="234" t="s">
        <v>26</v>
      </c>
      <c r="J23" s="234"/>
      <c r="K23" s="238">
        <v>344533</v>
      </c>
      <c r="L23" s="219"/>
      <c r="M23" s="239">
        <v>698250</v>
      </c>
      <c r="N23" s="7"/>
      <c r="O23" s="161"/>
      <c r="P23" s="161"/>
      <c r="Q23" s="161"/>
      <c r="R23" s="161"/>
      <c r="S23" s="161"/>
      <c r="T23" s="161"/>
      <c r="U23" s="161"/>
    </row>
    <row r="24" spans="1:21" s="159" customFormat="1" x14ac:dyDescent="0.35">
      <c r="A24" s="50"/>
      <c r="B24" s="50"/>
      <c r="C24" s="49"/>
      <c r="D24" s="49"/>
      <c r="E24" s="49"/>
      <c r="F24" s="203"/>
      <c r="G24" s="209"/>
      <c r="H24" s="240"/>
      <c r="I24" s="240"/>
      <c r="J24" s="241"/>
      <c r="K24" s="242"/>
      <c r="L24" s="241"/>
      <c r="M24" s="243"/>
      <c r="N24" s="7"/>
      <c r="O24" s="161"/>
      <c r="P24" s="161"/>
      <c r="Q24" s="161"/>
      <c r="R24" s="161"/>
      <c r="S24" s="161"/>
      <c r="T24" s="161"/>
      <c r="U24" s="161"/>
    </row>
    <row r="25" spans="1:21" s="159" customFormat="1" ht="26.25" customHeight="1" x14ac:dyDescent="0.35">
      <c r="A25" s="194"/>
      <c r="B25" s="194"/>
      <c r="C25" s="49"/>
      <c r="D25" s="49"/>
      <c r="E25" s="49"/>
      <c r="F25" s="203"/>
      <c r="G25" s="209"/>
      <c r="H25" s="218">
        <v>2490</v>
      </c>
      <c r="I25" s="221" t="s">
        <v>27</v>
      </c>
      <c r="J25" s="221"/>
      <c r="K25" s="244">
        <v>9017500</v>
      </c>
      <c r="L25" s="245"/>
      <c r="M25" s="245">
        <v>0</v>
      </c>
      <c r="N25" s="7"/>
      <c r="O25" s="161"/>
      <c r="P25" s="161"/>
      <c r="Q25" s="161"/>
      <c r="R25" s="161"/>
      <c r="S25" s="161"/>
      <c r="T25" s="161"/>
      <c r="U25" s="161"/>
    </row>
    <row r="26" spans="1:21" s="159" customFormat="1" x14ac:dyDescent="0.35">
      <c r="A26" s="58">
        <v>15</v>
      </c>
      <c r="B26" s="58" t="s">
        <v>28</v>
      </c>
      <c r="C26" s="168"/>
      <c r="D26" s="168">
        <v>249070075</v>
      </c>
      <c r="E26" s="168"/>
      <c r="F26" s="209">
        <v>222892592</v>
      </c>
      <c r="G26" s="209"/>
      <c r="H26" s="210"/>
      <c r="I26" s="210"/>
      <c r="J26" s="232"/>
      <c r="K26" s="246"/>
      <c r="L26" s="232"/>
      <c r="M26" s="231"/>
      <c r="N26" s="161"/>
      <c r="O26" s="161"/>
      <c r="P26" s="161"/>
      <c r="Q26" s="161"/>
      <c r="R26" s="161"/>
      <c r="S26" s="161"/>
      <c r="T26" s="161"/>
      <c r="U26" s="161"/>
    </row>
    <row r="27" spans="1:21" s="159" customFormat="1" x14ac:dyDescent="0.35">
      <c r="A27" s="58"/>
      <c r="B27" s="58"/>
      <c r="C27" s="168"/>
      <c r="D27" s="168"/>
      <c r="E27" s="168"/>
      <c r="F27" s="203"/>
      <c r="G27" s="209"/>
      <c r="H27" s="58">
        <v>25</v>
      </c>
      <c r="I27" s="247" t="s">
        <v>29</v>
      </c>
      <c r="J27" s="247"/>
      <c r="K27" s="211">
        <v>669716974</v>
      </c>
      <c r="L27" s="247"/>
      <c r="M27" s="211">
        <v>815285486</v>
      </c>
      <c r="N27" s="161"/>
      <c r="O27" s="161"/>
      <c r="P27" s="161"/>
      <c r="Q27" s="161"/>
      <c r="R27" s="161"/>
      <c r="S27" s="161"/>
      <c r="T27" s="161"/>
      <c r="U27" s="161"/>
    </row>
    <row r="28" spans="1:21" s="159" customFormat="1" x14ac:dyDescent="0.35">
      <c r="A28" s="50">
        <v>1510</v>
      </c>
      <c r="B28" s="50" t="s">
        <v>30</v>
      </c>
      <c r="C28" s="49"/>
      <c r="D28" s="49">
        <v>249070075</v>
      </c>
      <c r="E28" s="49"/>
      <c r="F28" s="173">
        <v>222892592</v>
      </c>
      <c r="G28" s="209"/>
      <c r="H28" s="50"/>
      <c r="I28" s="50"/>
      <c r="J28" s="51"/>
      <c r="K28" s="248"/>
      <c r="L28" s="51"/>
      <c r="M28" s="211"/>
      <c r="N28" s="161"/>
      <c r="O28" s="161"/>
      <c r="P28" s="161"/>
      <c r="Q28" s="161"/>
      <c r="R28" s="161"/>
      <c r="S28" s="161"/>
      <c r="T28" s="161"/>
      <c r="U28" s="161"/>
    </row>
    <row r="29" spans="1:21" s="159" customFormat="1" ht="49.5" customHeight="1" thickBot="1" x14ac:dyDescent="0.4">
      <c r="A29" s="50">
        <v>1520</v>
      </c>
      <c r="B29" s="50" t="s">
        <v>31</v>
      </c>
      <c r="C29" s="49"/>
      <c r="D29" s="223">
        <v>0</v>
      </c>
      <c r="E29" s="49"/>
      <c r="F29" s="224">
        <v>0</v>
      </c>
      <c r="G29" s="209"/>
      <c r="H29" s="50">
        <v>2511</v>
      </c>
      <c r="I29" s="221" t="s">
        <v>32</v>
      </c>
      <c r="J29" s="221"/>
      <c r="K29" s="239">
        <v>669716974</v>
      </c>
      <c r="L29" s="219"/>
      <c r="M29" s="239">
        <v>815285486</v>
      </c>
      <c r="N29" s="161"/>
      <c r="O29" s="161"/>
      <c r="P29" s="161"/>
      <c r="Q29" s="161"/>
      <c r="R29" s="161"/>
      <c r="S29" s="161"/>
      <c r="T29" s="161"/>
      <c r="U29" s="161"/>
    </row>
    <row r="30" spans="1:21" s="159" customFormat="1" x14ac:dyDescent="0.35">
      <c r="A30" s="50"/>
      <c r="B30" s="50"/>
      <c r="C30" s="49"/>
      <c r="D30" s="49"/>
      <c r="E30" s="49"/>
      <c r="F30" s="203"/>
      <c r="G30" s="209"/>
      <c r="H30" s="50"/>
      <c r="I30" s="219"/>
      <c r="J30" s="219"/>
      <c r="K30" s="238"/>
      <c r="L30" s="219"/>
      <c r="M30" s="239"/>
      <c r="N30" s="161"/>
      <c r="O30" s="3"/>
      <c r="P30" s="3"/>
      <c r="Q30" s="3"/>
      <c r="R30" s="3"/>
      <c r="S30" s="3"/>
      <c r="T30" s="3"/>
      <c r="U30" s="3"/>
    </row>
    <row r="31" spans="1:21" s="159" customFormat="1" x14ac:dyDescent="0.35">
      <c r="A31" s="50"/>
      <c r="B31" s="58"/>
      <c r="C31" s="49"/>
      <c r="D31" s="49"/>
      <c r="E31" s="49"/>
      <c r="F31" s="173"/>
      <c r="G31" s="58"/>
      <c r="H31" s="58">
        <v>29</v>
      </c>
      <c r="I31" s="58" t="s">
        <v>5</v>
      </c>
      <c r="J31" s="170"/>
      <c r="K31" s="211">
        <v>1430040448</v>
      </c>
      <c r="L31" s="170"/>
      <c r="M31" s="211">
        <v>997923932</v>
      </c>
      <c r="N31" s="3"/>
      <c r="O31" s="3"/>
      <c r="P31" s="3"/>
      <c r="Q31" s="3"/>
      <c r="R31" s="3"/>
      <c r="S31" s="3"/>
      <c r="T31" s="3"/>
      <c r="U31" s="3"/>
    </row>
    <row r="32" spans="1:21" s="159" customFormat="1" x14ac:dyDescent="0.35">
      <c r="A32" s="50"/>
      <c r="B32" s="58" t="s">
        <v>33</v>
      </c>
      <c r="C32" s="49"/>
      <c r="D32" s="208">
        <v>205020819872</v>
      </c>
      <c r="E32" s="168"/>
      <c r="F32" s="208">
        <v>205747235385</v>
      </c>
      <c r="G32" s="209"/>
      <c r="H32" s="50"/>
      <c r="I32" s="50"/>
      <c r="J32" s="51"/>
      <c r="K32" s="248"/>
      <c r="L32" s="51"/>
      <c r="M32" s="222"/>
      <c r="N32" s="3"/>
      <c r="O32" s="161"/>
      <c r="P32" s="161"/>
      <c r="Q32" s="161"/>
      <c r="R32" s="161"/>
      <c r="S32" s="161"/>
      <c r="T32" s="161"/>
      <c r="U32" s="161"/>
    </row>
    <row r="33" spans="1:21" s="159" customFormat="1" x14ac:dyDescent="0.35">
      <c r="A33" s="50"/>
      <c r="B33" s="58"/>
      <c r="C33" s="49"/>
      <c r="D33" s="208"/>
      <c r="E33" s="168"/>
      <c r="F33" s="208"/>
      <c r="G33" s="209"/>
      <c r="H33" s="50">
        <v>2901</v>
      </c>
      <c r="I33" s="50"/>
      <c r="J33" s="51" t="s">
        <v>348</v>
      </c>
      <c r="K33" s="249">
        <v>2637834</v>
      </c>
      <c r="L33" s="51"/>
      <c r="M33" s="222"/>
      <c r="N33" s="3"/>
      <c r="O33" s="161"/>
      <c r="P33" s="161"/>
      <c r="Q33" s="161"/>
      <c r="R33" s="161"/>
      <c r="S33" s="161"/>
      <c r="T33" s="161"/>
      <c r="U33" s="161"/>
    </row>
    <row r="34" spans="1:21" s="159" customFormat="1" ht="51.75" customHeight="1" x14ac:dyDescent="0.35">
      <c r="A34" s="58">
        <v>16</v>
      </c>
      <c r="B34" s="212" t="s">
        <v>34</v>
      </c>
      <c r="C34" s="49"/>
      <c r="D34" s="209">
        <v>26983410172</v>
      </c>
      <c r="E34" s="49"/>
      <c r="F34" s="209">
        <v>27993042560</v>
      </c>
      <c r="G34" s="209"/>
      <c r="H34" s="50">
        <v>2902</v>
      </c>
      <c r="I34" s="210"/>
      <c r="J34" s="250" t="s">
        <v>35</v>
      </c>
      <c r="K34" s="222">
        <v>1427402614</v>
      </c>
      <c r="L34" s="250"/>
      <c r="M34" s="239">
        <v>997923932</v>
      </c>
      <c r="N34" s="161"/>
      <c r="O34" s="161"/>
      <c r="P34" s="161"/>
      <c r="Q34" s="161"/>
      <c r="R34" s="161"/>
      <c r="S34" s="161"/>
      <c r="T34" s="161"/>
      <c r="U34" s="161"/>
    </row>
    <row r="35" spans="1:21" s="159" customFormat="1" x14ac:dyDescent="0.35">
      <c r="A35" s="50"/>
      <c r="B35" s="50"/>
      <c r="C35" s="49"/>
      <c r="D35" s="49"/>
      <c r="E35" s="49"/>
      <c r="F35" s="203"/>
      <c r="G35" s="209"/>
      <c r="H35" s="50"/>
      <c r="I35" s="55"/>
      <c r="J35" s="172"/>
      <c r="K35" s="213"/>
      <c r="L35" s="172"/>
      <c r="M35" s="239"/>
      <c r="N35" s="161"/>
      <c r="O35" s="161"/>
      <c r="P35" s="161"/>
      <c r="Q35" s="161"/>
      <c r="R35" s="161"/>
      <c r="S35" s="161"/>
      <c r="T35" s="161"/>
      <c r="U35" s="161"/>
    </row>
    <row r="36" spans="1:21" s="159" customFormat="1" x14ac:dyDescent="0.35">
      <c r="A36" s="50">
        <v>1605</v>
      </c>
      <c r="B36" s="219" t="s">
        <v>36</v>
      </c>
      <c r="C36" s="49"/>
      <c r="D36" s="49">
        <v>5954040000</v>
      </c>
      <c r="E36" s="49"/>
      <c r="F36" s="173">
        <v>5954040000</v>
      </c>
      <c r="G36" s="209"/>
      <c r="H36" s="50">
        <v>2903</v>
      </c>
      <c r="I36" s="50" t="s">
        <v>37</v>
      </c>
      <c r="J36" s="51"/>
      <c r="K36" s="251">
        <v>0</v>
      </c>
      <c r="L36" s="51"/>
      <c r="M36" s="252">
        <v>0</v>
      </c>
      <c r="N36" s="162"/>
      <c r="O36" s="161"/>
      <c r="P36" s="161"/>
      <c r="Q36" s="161"/>
      <c r="R36" s="161"/>
      <c r="S36" s="161"/>
      <c r="T36" s="161"/>
      <c r="U36" s="161"/>
    </row>
    <row r="37" spans="1:21" s="159" customFormat="1" x14ac:dyDescent="0.35">
      <c r="A37" s="50">
        <v>1615</v>
      </c>
      <c r="B37" s="50" t="s">
        <v>38</v>
      </c>
      <c r="C37" s="49"/>
      <c r="D37" s="49">
        <v>383240773</v>
      </c>
      <c r="E37" s="49"/>
      <c r="F37" s="173">
        <v>1178081955</v>
      </c>
      <c r="G37" s="209"/>
      <c r="H37" s="210"/>
      <c r="I37" s="210"/>
      <c r="J37" s="232"/>
      <c r="K37" s="246"/>
      <c r="L37" s="232"/>
      <c r="M37" s="231"/>
      <c r="N37" s="161"/>
      <c r="O37" s="161"/>
      <c r="P37" s="161"/>
      <c r="Q37" s="161"/>
      <c r="R37" s="161"/>
      <c r="S37" s="161"/>
      <c r="T37" s="161"/>
      <c r="U37" s="161"/>
    </row>
    <row r="38" spans="1:21" s="159" customFormat="1" x14ac:dyDescent="0.35">
      <c r="A38" s="50">
        <v>1635</v>
      </c>
      <c r="B38" s="50" t="s">
        <v>39</v>
      </c>
      <c r="C38" s="49"/>
      <c r="D38" s="49">
        <v>7909179</v>
      </c>
      <c r="E38" s="49"/>
      <c r="F38" s="173">
        <v>378189771</v>
      </c>
      <c r="G38" s="209"/>
      <c r="H38" s="210"/>
      <c r="I38" s="58" t="s">
        <v>40</v>
      </c>
      <c r="J38" s="232"/>
      <c r="K38" s="211">
        <v>571359653</v>
      </c>
      <c r="L38" s="232"/>
      <c r="M38" s="211">
        <v>201045089</v>
      </c>
      <c r="N38" s="161"/>
      <c r="O38" s="3"/>
      <c r="P38" s="3"/>
      <c r="Q38" s="3"/>
      <c r="R38" s="3"/>
      <c r="S38" s="3"/>
      <c r="T38" s="3"/>
      <c r="U38" s="3"/>
    </row>
    <row r="39" spans="1:21" s="159" customFormat="1" ht="30.75" customHeight="1" x14ac:dyDescent="0.35">
      <c r="A39" s="50">
        <v>1640</v>
      </c>
      <c r="B39" s="50" t="s">
        <v>41</v>
      </c>
      <c r="C39" s="49"/>
      <c r="D39" s="49">
        <v>18548450340</v>
      </c>
      <c r="E39" s="49"/>
      <c r="F39" s="173">
        <v>18548450340</v>
      </c>
      <c r="G39" s="209"/>
      <c r="H39" s="210"/>
      <c r="I39" s="210"/>
      <c r="J39" s="232"/>
      <c r="K39" s="246"/>
      <c r="L39" s="232"/>
      <c r="M39" s="231"/>
      <c r="N39" s="161"/>
      <c r="O39" s="3"/>
      <c r="P39" s="3"/>
      <c r="Q39" s="3"/>
      <c r="R39" s="3"/>
      <c r="S39" s="3"/>
      <c r="T39" s="3"/>
      <c r="U39" s="3"/>
    </row>
    <row r="40" spans="1:21" s="159" customFormat="1" x14ac:dyDescent="0.35">
      <c r="A40" s="50"/>
      <c r="B40" s="50"/>
      <c r="C40" s="49"/>
      <c r="D40" s="49"/>
      <c r="E40" s="49"/>
      <c r="F40" s="173"/>
      <c r="G40" s="209"/>
      <c r="H40" s="210"/>
      <c r="I40" s="210"/>
      <c r="J40" s="232"/>
      <c r="K40" s="246"/>
      <c r="L40" s="232"/>
      <c r="M40" s="231"/>
      <c r="N40" s="161"/>
      <c r="O40" s="3"/>
      <c r="P40" s="3"/>
      <c r="Q40" s="3"/>
      <c r="R40" s="3"/>
      <c r="S40" s="3"/>
      <c r="T40" s="3"/>
      <c r="U40" s="3"/>
    </row>
    <row r="41" spans="1:21" s="159" customFormat="1" x14ac:dyDescent="0.35">
      <c r="A41" s="50">
        <v>1655</v>
      </c>
      <c r="B41" s="50" t="s">
        <v>42</v>
      </c>
      <c r="C41" s="49"/>
      <c r="D41" s="49">
        <v>66940567</v>
      </c>
      <c r="E41" s="49"/>
      <c r="F41" s="173">
        <v>75806791</v>
      </c>
      <c r="G41" s="209"/>
      <c r="H41" s="58">
        <v>25</v>
      </c>
      <c r="I41" s="253" t="s">
        <v>29</v>
      </c>
      <c r="J41" s="253"/>
      <c r="K41" s="211">
        <v>100539827</v>
      </c>
      <c r="L41" s="247"/>
      <c r="M41" s="211">
        <v>31633773</v>
      </c>
      <c r="N41" s="161"/>
      <c r="O41" s="3"/>
      <c r="P41" s="3"/>
      <c r="Q41" s="3"/>
      <c r="R41" s="3"/>
      <c r="S41" s="3"/>
      <c r="T41" s="3"/>
      <c r="U41" s="3"/>
    </row>
    <row r="42" spans="1:21" s="159" customFormat="1" x14ac:dyDescent="0.35">
      <c r="A42" s="50">
        <v>1660</v>
      </c>
      <c r="B42" s="50" t="s">
        <v>344</v>
      </c>
      <c r="C42" s="49"/>
      <c r="D42" s="49">
        <v>0</v>
      </c>
      <c r="E42" s="49"/>
      <c r="F42" s="173">
        <v>5116350</v>
      </c>
      <c r="G42" s="209"/>
      <c r="H42" s="50"/>
      <c r="I42" s="50"/>
      <c r="J42" s="51"/>
      <c r="K42" s="248"/>
      <c r="L42" s="51"/>
      <c r="M42" s="222"/>
      <c r="N42" s="161"/>
      <c r="O42" s="3"/>
      <c r="P42" s="3"/>
      <c r="Q42" s="3"/>
      <c r="R42" s="3"/>
      <c r="S42" s="3"/>
      <c r="T42" s="3"/>
      <c r="U42" s="3"/>
    </row>
    <row r="43" spans="1:21" s="159" customFormat="1" ht="51.75" customHeight="1" x14ac:dyDescent="0.35">
      <c r="A43" s="50">
        <v>1665</v>
      </c>
      <c r="B43" s="219" t="s">
        <v>43</v>
      </c>
      <c r="C43" s="49"/>
      <c r="D43" s="49">
        <v>112042897</v>
      </c>
      <c r="E43" s="49"/>
      <c r="F43" s="173">
        <v>116625294</v>
      </c>
      <c r="G43" s="209"/>
      <c r="H43" s="218">
        <v>2512</v>
      </c>
      <c r="I43" s="210"/>
      <c r="J43" s="254" t="s">
        <v>45</v>
      </c>
      <c r="K43" s="252">
        <v>100539827</v>
      </c>
      <c r="L43" s="254"/>
      <c r="M43" s="252">
        <v>31633773</v>
      </c>
      <c r="N43" s="161"/>
      <c r="O43" s="3"/>
      <c r="P43" s="3"/>
      <c r="Q43" s="3"/>
      <c r="R43" s="3"/>
      <c r="S43" s="3"/>
      <c r="T43" s="3"/>
      <c r="U43" s="3"/>
    </row>
    <row r="44" spans="1:21" s="159" customFormat="1" x14ac:dyDescent="0.35">
      <c r="A44" s="50">
        <v>1670</v>
      </c>
      <c r="B44" s="219" t="s">
        <v>44</v>
      </c>
      <c r="C44" s="49"/>
      <c r="D44" s="49">
        <v>378526453</v>
      </c>
      <c r="E44" s="49"/>
      <c r="F44" s="173">
        <v>640493938</v>
      </c>
      <c r="G44" s="209"/>
      <c r="H44" s="58">
        <v>27</v>
      </c>
      <c r="I44" s="253" t="s">
        <v>47</v>
      </c>
      <c r="J44" s="253"/>
      <c r="K44" s="211">
        <v>470819826</v>
      </c>
      <c r="L44" s="247"/>
      <c r="M44" s="211">
        <v>169411316</v>
      </c>
      <c r="N44" s="161"/>
      <c r="O44" s="25"/>
      <c r="P44" s="25"/>
      <c r="Q44" s="25"/>
      <c r="R44" s="25"/>
      <c r="S44" s="25"/>
      <c r="T44" s="25"/>
      <c r="U44" s="25"/>
    </row>
    <row r="45" spans="1:21" s="159" customFormat="1" ht="32.25" x14ac:dyDescent="0.35">
      <c r="A45" s="50">
        <v>1675</v>
      </c>
      <c r="B45" s="219" t="s">
        <v>46</v>
      </c>
      <c r="C45" s="49"/>
      <c r="D45" s="49">
        <v>0</v>
      </c>
      <c r="E45" s="49"/>
      <c r="F45" s="173">
        <v>0</v>
      </c>
      <c r="G45" s="209"/>
      <c r="H45" s="50"/>
      <c r="I45" s="254"/>
      <c r="J45" s="254"/>
      <c r="K45" s="238"/>
      <c r="L45" s="254"/>
      <c r="M45" s="222"/>
      <c r="N45" s="161"/>
      <c r="O45" s="25"/>
      <c r="P45" s="25"/>
      <c r="Q45" s="25"/>
      <c r="R45" s="25"/>
      <c r="S45" s="25"/>
      <c r="T45" s="25"/>
      <c r="U45" s="25"/>
    </row>
    <row r="46" spans="1:21" s="159" customFormat="1" x14ac:dyDescent="0.35">
      <c r="A46" s="50">
        <v>1680</v>
      </c>
      <c r="B46" s="219" t="s">
        <v>48</v>
      </c>
      <c r="C46" s="49"/>
      <c r="D46" s="49">
        <v>4347151</v>
      </c>
      <c r="E46" s="49"/>
      <c r="F46" s="173">
        <v>2173576</v>
      </c>
      <c r="G46" s="209"/>
      <c r="H46" s="218">
        <v>2701</v>
      </c>
      <c r="I46" s="255" t="s">
        <v>50</v>
      </c>
      <c r="J46" s="255"/>
      <c r="K46" s="252">
        <v>470819826</v>
      </c>
      <c r="L46" s="212"/>
      <c r="M46" s="252">
        <v>169411316</v>
      </c>
      <c r="N46" s="25"/>
      <c r="O46" s="25"/>
      <c r="P46" s="25"/>
      <c r="Q46" s="25"/>
      <c r="R46" s="25"/>
      <c r="S46" s="25"/>
      <c r="T46" s="25"/>
      <c r="U46" s="25"/>
    </row>
    <row r="47" spans="1:21" s="159" customFormat="1" x14ac:dyDescent="0.35">
      <c r="A47" s="50">
        <v>1681</v>
      </c>
      <c r="B47" s="50" t="s">
        <v>49</v>
      </c>
      <c r="C47" s="49"/>
      <c r="D47" s="49">
        <v>2443405623</v>
      </c>
      <c r="E47" s="49"/>
      <c r="F47" s="173">
        <v>2443405623</v>
      </c>
      <c r="G47" s="209"/>
      <c r="H47" s="58" t="s">
        <v>52</v>
      </c>
      <c r="I47" s="210"/>
      <c r="J47" s="232"/>
      <c r="K47" s="208">
        <v>2775618452</v>
      </c>
      <c r="L47" s="232"/>
      <c r="M47" s="208">
        <v>2102066034</v>
      </c>
      <c r="N47" s="161"/>
      <c r="O47" s="161"/>
      <c r="P47" s="161"/>
      <c r="Q47" s="161"/>
      <c r="R47" s="161"/>
      <c r="S47" s="161"/>
      <c r="T47" s="161"/>
      <c r="U47" s="161"/>
    </row>
    <row r="48" spans="1:21" s="159" customFormat="1" ht="30.75" thickBot="1" x14ac:dyDescent="0.4">
      <c r="A48" s="50">
        <v>1685</v>
      </c>
      <c r="B48" s="233" t="s">
        <v>51</v>
      </c>
      <c r="C48" s="49"/>
      <c r="D48" s="223">
        <v>-915492811</v>
      </c>
      <c r="E48" s="49"/>
      <c r="F48" s="224">
        <v>-1349341078</v>
      </c>
      <c r="G48" s="209"/>
      <c r="H48" s="210"/>
      <c r="I48" s="210"/>
      <c r="J48" s="232"/>
      <c r="K48" s="246"/>
      <c r="L48" s="232"/>
      <c r="M48" s="211"/>
      <c r="N48" s="161"/>
      <c r="O48" s="161"/>
      <c r="P48" s="161"/>
      <c r="Q48" s="161"/>
      <c r="R48" s="161"/>
      <c r="S48" s="161"/>
      <c r="T48" s="161"/>
      <c r="U48" s="161"/>
    </row>
    <row r="49" spans="1:21" s="159" customFormat="1" x14ac:dyDescent="0.35">
      <c r="A49" s="50"/>
      <c r="B49" s="50"/>
      <c r="C49" s="49"/>
      <c r="D49" s="49"/>
      <c r="E49" s="49"/>
      <c r="F49" s="173"/>
      <c r="G49" s="209"/>
      <c r="H49" s="58">
        <v>3</v>
      </c>
      <c r="I49" s="58" t="s">
        <v>53</v>
      </c>
      <c r="J49" s="170"/>
      <c r="K49" s="205"/>
      <c r="L49" s="170"/>
      <c r="M49" s="256"/>
      <c r="N49" s="161"/>
      <c r="O49" s="161"/>
      <c r="P49" s="161"/>
      <c r="Q49" s="161"/>
      <c r="R49" s="161"/>
      <c r="S49" s="161"/>
      <c r="T49" s="161"/>
      <c r="U49" s="161"/>
    </row>
    <row r="50" spans="1:21" s="163" customFormat="1" ht="31.5" x14ac:dyDescent="0.2">
      <c r="A50" s="257">
        <v>17</v>
      </c>
      <c r="B50" s="258" t="s">
        <v>336</v>
      </c>
      <c r="C50" s="203"/>
      <c r="D50" s="259">
        <v>32634473587</v>
      </c>
      <c r="E50" s="173"/>
      <c r="F50" s="259">
        <v>37506680031</v>
      </c>
      <c r="G50" s="259"/>
      <c r="H50" s="260"/>
      <c r="I50" s="260"/>
      <c r="J50" s="261"/>
      <c r="K50" s="262"/>
      <c r="L50" s="261"/>
      <c r="M50" s="263"/>
      <c r="N50" s="164"/>
      <c r="O50" s="164"/>
      <c r="P50" s="164"/>
      <c r="Q50" s="164"/>
      <c r="R50" s="164"/>
      <c r="S50" s="164"/>
      <c r="T50" s="164"/>
      <c r="U50" s="164"/>
    </row>
    <row r="51" spans="1:21" s="159" customFormat="1" ht="30" x14ac:dyDescent="0.35">
      <c r="A51" s="264">
        <v>1705</v>
      </c>
      <c r="B51" s="265" t="s">
        <v>337</v>
      </c>
      <c r="C51" s="266"/>
      <c r="D51" s="267">
        <v>32634473587</v>
      </c>
      <c r="E51" s="267"/>
      <c r="F51" s="267">
        <v>37506680031</v>
      </c>
      <c r="G51" s="209"/>
      <c r="H51" s="58">
        <v>31</v>
      </c>
      <c r="I51" s="247" t="s">
        <v>54</v>
      </c>
      <c r="J51" s="247"/>
      <c r="K51" s="205"/>
      <c r="L51" s="247"/>
      <c r="M51" s="231"/>
      <c r="N51" s="161"/>
      <c r="O51" s="161"/>
      <c r="P51" s="161"/>
      <c r="Q51" s="161"/>
      <c r="R51" s="161"/>
      <c r="S51" s="161"/>
      <c r="T51" s="161"/>
      <c r="U51" s="161"/>
    </row>
    <row r="52" spans="1:21" s="159" customFormat="1" x14ac:dyDescent="0.35">
      <c r="A52" s="229"/>
      <c r="B52" s="56"/>
      <c r="C52" s="203"/>
      <c r="D52" s="203"/>
      <c r="E52" s="203"/>
      <c r="F52" s="203"/>
      <c r="G52" s="209"/>
      <c r="H52" s="50"/>
      <c r="I52" s="50"/>
      <c r="J52" s="51"/>
      <c r="K52" s="248"/>
      <c r="L52" s="51"/>
      <c r="M52" s="222"/>
      <c r="N52" s="161"/>
      <c r="O52" s="161"/>
      <c r="P52" s="161"/>
      <c r="Q52" s="161"/>
      <c r="R52" s="161"/>
      <c r="S52" s="161"/>
      <c r="T52" s="161"/>
      <c r="U52" s="161"/>
    </row>
    <row r="53" spans="1:21" s="159" customFormat="1" x14ac:dyDescent="0.35">
      <c r="A53" s="58">
        <v>19</v>
      </c>
      <c r="B53" s="58" t="s">
        <v>2</v>
      </c>
      <c r="C53" s="168"/>
      <c r="D53" s="209">
        <v>145402936113</v>
      </c>
      <c r="E53" s="168"/>
      <c r="F53" s="209">
        <v>140247512794</v>
      </c>
      <c r="G53" s="209"/>
      <c r="H53" s="50">
        <v>3105</v>
      </c>
      <c r="I53" s="58"/>
      <c r="J53" s="255" t="s">
        <v>56</v>
      </c>
      <c r="K53" s="222">
        <v>7013250380</v>
      </c>
      <c r="L53" s="255"/>
      <c r="M53" s="222">
        <v>7013250380</v>
      </c>
      <c r="N53" s="161"/>
      <c r="O53" s="161"/>
      <c r="P53" s="161"/>
      <c r="Q53" s="161"/>
      <c r="R53" s="161"/>
      <c r="S53" s="161"/>
      <c r="T53" s="161"/>
      <c r="U53" s="161"/>
    </row>
    <row r="54" spans="1:21" s="159" customFormat="1" ht="32.25" x14ac:dyDescent="0.35">
      <c r="A54" s="58"/>
      <c r="B54" s="58"/>
      <c r="C54" s="168"/>
      <c r="D54" s="168"/>
      <c r="E54" s="168"/>
      <c r="F54" s="209"/>
      <c r="G54" s="209"/>
      <c r="H54" s="50">
        <v>3109</v>
      </c>
      <c r="I54" s="210"/>
      <c r="J54" s="268" t="s">
        <v>58</v>
      </c>
      <c r="K54" s="222">
        <v>196428964508</v>
      </c>
      <c r="L54" s="210"/>
      <c r="M54" s="222">
        <v>196460535131</v>
      </c>
      <c r="N54" s="161"/>
      <c r="O54" s="161"/>
      <c r="P54" s="161"/>
      <c r="Q54" s="161"/>
      <c r="R54" s="161"/>
      <c r="S54" s="161"/>
      <c r="T54" s="161"/>
      <c r="U54" s="161"/>
    </row>
    <row r="55" spans="1:21" s="159" customFormat="1" ht="32.25" x14ac:dyDescent="0.35">
      <c r="A55" s="50">
        <v>1905</v>
      </c>
      <c r="B55" s="219" t="s">
        <v>55</v>
      </c>
      <c r="C55" s="49"/>
      <c r="D55" s="49">
        <v>116771019</v>
      </c>
      <c r="E55" s="49"/>
      <c r="F55" s="173">
        <v>5741787</v>
      </c>
      <c r="G55" s="209"/>
      <c r="H55" s="171">
        <v>3110</v>
      </c>
      <c r="I55" s="55"/>
      <c r="J55" s="269" t="s">
        <v>60</v>
      </c>
      <c r="K55" s="239">
        <v>641588687</v>
      </c>
      <c r="L55" s="270"/>
      <c r="M55" s="239">
        <v>1657194549</v>
      </c>
      <c r="N55" s="8"/>
      <c r="O55" s="161"/>
      <c r="P55" s="161"/>
      <c r="Q55" s="161"/>
      <c r="R55" s="161"/>
      <c r="S55" s="161"/>
      <c r="T55" s="161"/>
      <c r="U55" s="161"/>
    </row>
    <row r="56" spans="1:21" s="159" customFormat="1" ht="32.25" x14ac:dyDescent="0.35">
      <c r="A56" s="50">
        <v>1906</v>
      </c>
      <c r="B56" s="219" t="s">
        <v>57</v>
      </c>
      <c r="C56" s="49"/>
      <c r="D56" s="49">
        <v>478211226</v>
      </c>
      <c r="E56" s="49"/>
      <c r="F56" s="173">
        <v>267856575</v>
      </c>
      <c r="G56" s="209"/>
      <c r="H56" s="218">
        <v>3145</v>
      </c>
      <c r="I56" s="50"/>
      <c r="J56" s="271" t="s">
        <v>62</v>
      </c>
      <c r="K56" s="222">
        <v>0</v>
      </c>
      <c r="L56" s="268"/>
      <c r="M56" s="222">
        <v>0</v>
      </c>
      <c r="N56" s="161"/>
      <c r="O56" s="161"/>
      <c r="P56" s="161"/>
      <c r="Q56" s="161"/>
      <c r="R56" s="161"/>
      <c r="S56" s="161"/>
      <c r="T56" s="161"/>
      <c r="U56" s="161"/>
    </row>
    <row r="57" spans="1:21" s="159" customFormat="1" ht="42.75" customHeight="1" x14ac:dyDescent="0.35">
      <c r="A57" s="50">
        <v>1908</v>
      </c>
      <c r="B57" s="219" t="s">
        <v>59</v>
      </c>
      <c r="C57" s="49"/>
      <c r="D57" s="49">
        <v>144797387707</v>
      </c>
      <c r="E57" s="49"/>
      <c r="F57" s="173">
        <v>139878362340</v>
      </c>
      <c r="G57" s="209"/>
      <c r="H57" s="210"/>
      <c r="I57" s="210"/>
      <c r="J57" s="210"/>
      <c r="K57" s="210"/>
      <c r="L57" s="210"/>
      <c r="M57" s="210"/>
      <c r="N57" s="161"/>
      <c r="O57" s="161"/>
      <c r="P57" s="161"/>
      <c r="Q57" s="161"/>
      <c r="R57" s="161"/>
      <c r="S57" s="161"/>
      <c r="T57" s="161"/>
      <c r="U57" s="161"/>
    </row>
    <row r="58" spans="1:21" s="159" customFormat="1" x14ac:dyDescent="0.35">
      <c r="A58" s="50">
        <v>1970</v>
      </c>
      <c r="B58" s="50" t="s">
        <v>61</v>
      </c>
      <c r="C58" s="49"/>
      <c r="D58" s="49">
        <v>36067769</v>
      </c>
      <c r="E58" s="49"/>
      <c r="F58" s="173">
        <v>130928293</v>
      </c>
      <c r="G58" s="209"/>
      <c r="H58" s="50"/>
      <c r="I58" s="50"/>
      <c r="J58" s="51"/>
      <c r="K58" s="248"/>
      <c r="L58" s="51"/>
      <c r="M58" s="222"/>
      <c r="N58" s="161"/>
      <c r="O58" s="161"/>
      <c r="P58" s="161"/>
      <c r="Q58" s="161"/>
      <c r="R58" s="161"/>
      <c r="S58" s="161"/>
      <c r="T58" s="161"/>
      <c r="U58" s="161"/>
    </row>
    <row r="59" spans="1:21" s="159" customFormat="1" ht="21.75" thickBot="1" x14ac:dyDescent="0.4">
      <c r="A59" s="50">
        <v>1975</v>
      </c>
      <c r="B59" s="221" t="s">
        <v>63</v>
      </c>
      <c r="C59" s="221"/>
      <c r="D59" s="272">
        <v>-25501608</v>
      </c>
      <c r="E59" s="219"/>
      <c r="F59" s="224">
        <v>-35376201</v>
      </c>
      <c r="G59" s="209"/>
      <c r="H59" s="169" t="s">
        <v>64</v>
      </c>
      <c r="I59" s="169"/>
      <c r="J59" s="167"/>
      <c r="K59" s="174">
        <v>204083803575</v>
      </c>
      <c r="L59" s="167"/>
      <c r="M59" s="174">
        <v>205130980060</v>
      </c>
      <c r="N59" s="161"/>
      <c r="O59" s="161"/>
      <c r="P59" s="161"/>
      <c r="Q59" s="161"/>
      <c r="R59" s="161"/>
      <c r="S59" s="161"/>
      <c r="T59" s="161"/>
      <c r="U59" s="161"/>
    </row>
    <row r="60" spans="1:21" s="159" customFormat="1" x14ac:dyDescent="0.35">
      <c r="A60" s="58"/>
      <c r="B60" s="58"/>
      <c r="C60" s="49"/>
      <c r="D60" s="49"/>
      <c r="E60" s="49"/>
      <c r="F60" s="173"/>
      <c r="G60" s="209"/>
      <c r="H60" s="58"/>
      <c r="I60" s="58"/>
      <c r="J60" s="170"/>
      <c r="K60" s="205"/>
      <c r="L60" s="170"/>
      <c r="M60" s="211"/>
      <c r="N60" s="161"/>
      <c r="O60" s="161"/>
      <c r="P60" s="161"/>
      <c r="Q60" s="161"/>
      <c r="R60" s="161"/>
      <c r="S60" s="161"/>
      <c r="T60" s="161"/>
      <c r="U60" s="161"/>
    </row>
    <row r="61" spans="1:21" s="159" customFormat="1" x14ac:dyDescent="0.35">
      <c r="A61" s="50"/>
      <c r="B61" s="50"/>
      <c r="C61" s="49"/>
      <c r="D61" s="49"/>
      <c r="E61" s="49"/>
      <c r="F61" s="173"/>
      <c r="G61" s="209"/>
      <c r="H61" s="58" t="s">
        <v>66</v>
      </c>
      <c r="I61" s="58"/>
      <c r="J61" s="170"/>
      <c r="K61" s="211">
        <v>206859422028</v>
      </c>
      <c r="L61" s="170"/>
      <c r="M61" s="211">
        <v>207233046095</v>
      </c>
      <c r="N61" s="161"/>
      <c r="O61" s="161"/>
      <c r="P61" s="161"/>
      <c r="Q61" s="161"/>
      <c r="R61" s="161"/>
      <c r="S61" s="161"/>
      <c r="T61" s="161"/>
      <c r="U61" s="161"/>
    </row>
    <row r="62" spans="1:21" s="159" customFormat="1" x14ac:dyDescent="0.35">
      <c r="A62" s="50"/>
      <c r="B62" s="210"/>
      <c r="C62" s="231"/>
      <c r="D62" s="231"/>
      <c r="E62" s="231"/>
      <c r="F62" s="231"/>
      <c r="G62" s="209"/>
      <c r="H62" s="50"/>
      <c r="I62" s="50"/>
      <c r="J62" s="51"/>
      <c r="K62" s="222">
        <v>0</v>
      </c>
      <c r="L62" s="51"/>
      <c r="M62" s="222">
        <v>0</v>
      </c>
      <c r="N62" s="161"/>
      <c r="O62" s="3"/>
      <c r="P62" s="3"/>
      <c r="Q62" s="3"/>
      <c r="R62" s="3"/>
      <c r="S62" s="3"/>
      <c r="T62" s="3"/>
      <c r="U62" s="3"/>
    </row>
    <row r="63" spans="1:21" s="159" customFormat="1" x14ac:dyDescent="0.35">
      <c r="A63" s="50"/>
      <c r="B63" s="58" t="s">
        <v>65</v>
      </c>
      <c r="C63" s="49"/>
      <c r="D63" s="208">
        <v>206859422028</v>
      </c>
      <c r="E63" s="49"/>
      <c r="F63" s="208">
        <v>207233046095</v>
      </c>
      <c r="G63" s="209"/>
      <c r="H63" s="257"/>
      <c r="I63" s="273"/>
      <c r="J63" s="273"/>
      <c r="K63" s="274"/>
      <c r="L63" s="212"/>
      <c r="M63" s="209"/>
      <c r="N63" s="3"/>
      <c r="O63" s="3"/>
      <c r="P63" s="3"/>
      <c r="Q63" s="3"/>
      <c r="R63" s="3"/>
      <c r="S63" s="3"/>
      <c r="T63" s="3"/>
      <c r="U63" s="3"/>
    </row>
    <row r="64" spans="1:21" s="159" customFormat="1" x14ac:dyDescent="0.35">
      <c r="A64" s="50"/>
      <c r="B64" s="275"/>
      <c r="C64" s="49"/>
      <c r="D64" s="49"/>
      <c r="E64" s="49"/>
      <c r="F64" s="208"/>
      <c r="G64" s="209"/>
      <c r="H64" s="58">
        <v>9</v>
      </c>
      <c r="I64" s="58" t="s">
        <v>9</v>
      </c>
      <c r="J64" s="170"/>
      <c r="K64" s="205"/>
      <c r="L64" s="170"/>
      <c r="M64" s="222">
        <v>0</v>
      </c>
      <c r="N64" s="3"/>
      <c r="O64" s="3"/>
      <c r="P64" s="3"/>
      <c r="Q64" s="3"/>
      <c r="R64" s="3"/>
      <c r="S64" s="3"/>
      <c r="T64" s="3"/>
      <c r="U64" s="3"/>
    </row>
    <row r="65" spans="1:21" s="159" customFormat="1" x14ac:dyDescent="0.35">
      <c r="A65" s="50"/>
      <c r="B65" s="50"/>
      <c r="C65" s="49"/>
      <c r="D65" s="49"/>
      <c r="E65" s="49"/>
      <c r="F65" s="173"/>
      <c r="G65" s="209"/>
      <c r="H65" s="50"/>
      <c r="I65" s="50"/>
      <c r="J65" s="51"/>
      <c r="K65" s="248"/>
      <c r="L65" s="51"/>
      <c r="M65" s="222"/>
      <c r="N65" s="3"/>
      <c r="O65" s="3"/>
      <c r="P65" s="3"/>
      <c r="Q65" s="3"/>
      <c r="R65" s="3"/>
      <c r="S65" s="3"/>
      <c r="T65" s="3"/>
      <c r="U65" s="3"/>
    </row>
    <row r="66" spans="1:21" s="159" customFormat="1" x14ac:dyDescent="0.35">
      <c r="A66" s="58">
        <v>8</v>
      </c>
      <c r="B66" s="58" t="s">
        <v>6</v>
      </c>
      <c r="C66" s="231"/>
      <c r="D66" s="231"/>
      <c r="E66" s="231"/>
      <c r="F66" s="173">
        <v>0</v>
      </c>
      <c r="G66" s="209"/>
      <c r="H66" s="50">
        <v>91</v>
      </c>
      <c r="I66" s="50" t="s">
        <v>68</v>
      </c>
      <c r="J66" s="51"/>
      <c r="K66" s="206">
        <v>561975264</v>
      </c>
      <c r="L66" s="51"/>
      <c r="M66" s="222">
        <v>0</v>
      </c>
      <c r="N66" s="3"/>
      <c r="O66" s="3"/>
      <c r="P66" s="3"/>
      <c r="Q66" s="3"/>
      <c r="R66" s="3"/>
      <c r="S66" s="3"/>
      <c r="T66" s="3"/>
      <c r="U66" s="3"/>
    </row>
    <row r="67" spans="1:21" s="159" customFormat="1" ht="21.75" thickBot="1" x14ac:dyDescent="0.4">
      <c r="A67" s="58"/>
      <c r="B67" s="58"/>
      <c r="C67" s="231"/>
      <c r="D67" s="231"/>
      <c r="E67" s="231"/>
      <c r="F67" s="173"/>
      <c r="G67" s="209"/>
      <c r="H67" s="50">
        <v>99</v>
      </c>
      <c r="I67" s="221" t="s">
        <v>69</v>
      </c>
      <c r="J67" s="221"/>
      <c r="K67" s="276">
        <v>-561975264</v>
      </c>
      <c r="L67" s="219"/>
      <c r="M67" s="276">
        <v>0</v>
      </c>
      <c r="N67" s="3"/>
      <c r="O67" s="3"/>
      <c r="P67" s="3"/>
      <c r="Q67" s="3"/>
      <c r="R67" s="3"/>
      <c r="S67" s="3"/>
      <c r="T67" s="3"/>
      <c r="U67" s="3"/>
    </row>
    <row r="68" spans="1:21" s="159" customFormat="1" x14ac:dyDescent="0.35">
      <c r="A68" s="50">
        <v>81</v>
      </c>
      <c r="B68" s="50" t="s">
        <v>67</v>
      </c>
      <c r="C68" s="231"/>
      <c r="D68" s="173">
        <v>41508737</v>
      </c>
      <c r="E68" s="231"/>
      <c r="F68" s="173">
        <v>41508737</v>
      </c>
      <c r="G68" s="209"/>
      <c r="H68" s="50"/>
      <c r="I68" s="50"/>
      <c r="J68" s="51"/>
      <c r="K68" s="248"/>
      <c r="L68" s="51"/>
      <c r="M68" s="222"/>
      <c r="N68" s="161"/>
      <c r="O68" s="161"/>
      <c r="P68" s="161"/>
      <c r="Q68" s="161"/>
      <c r="R68" s="161"/>
      <c r="S68" s="161"/>
      <c r="T68" s="161"/>
      <c r="U68" s="161"/>
    </row>
    <row r="69" spans="1:21" s="159" customFormat="1" x14ac:dyDescent="0.35">
      <c r="A69" s="50">
        <v>83</v>
      </c>
      <c r="B69" s="50" t="s">
        <v>7</v>
      </c>
      <c r="C69" s="231"/>
      <c r="D69" s="173">
        <v>134756680</v>
      </c>
      <c r="E69" s="231"/>
      <c r="F69" s="173">
        <v>74026543</v>
      </c>
      <c r="G69" s="209"/>
      <c r="H69" s="50"/>
      <c r="I69" s="50"/>
      <c r="J69" s="51"/>
      <c r="K69" s="248"/>
      <c r="L69" s="51"/>
      <c r="M69" s="222"/>
      <c r="N69" s="161"/>
      <c r="O69" s="161"/>
      <c r="P69" s="161"/>
      <c r="Q69" s="161"/>
      <c r="R69" s="161"/>
      <c r="S69" s="161"/>
      <c r="T69" s="161"/>
      <c r="U69" s="161"/>
    </row>
    <row r="70" spans="1:21" s="159" customFormat="1" ht="48.75" customHeight="1" x14ac:dyDescent="0.35">
      <c r="A70" s="50">
        <v>89</v>
      </c>
      <c r="B70" s="50" t="s">
        <v>8</v>
      </c>
      <c r="C70" s="231"/>
      <c r="D70" s="173">
        <v>-176265417</v>
      </c>
      <c r="E70" s="231"/>
      <c r="F70" s="173">
        <v>-115535280</v>
      </c>
      <c r="G70" s="47"/>
      <c r="H70" s="50"/>
      <c r="I70" s="50"/>
      <c r="J70" s="51"/>
      <c r="K70" s="248"/>
      <c r="L70" s="51"/>
      <c r="M70" s="222"/>
      <c r="N70" s="161"/>
      <c r="O70" s="161"/>
      <c r="P70" s="161"/>
      <c r="Q70" s="161"/>
      <c r="R70" s="161"/>
      <c r="S70" s="161"/>
      <c r="T70" s="161"/>
      <c r="U70" s="161"/>
    </row>
    <row r="71" spans="1:21" ht="69.75" customHeight="1" x14ac:dyDescent="0.35">
      <c r="A71" s="12"/>
      <c r="B71" s="12"/>
      <c r="F71" s="6"/>
      <c r="G71" s="14"/>
      <c r="H71" s="13"/>
      <c r="I71" s="13"/>
      <c r="J71" s="15"/>
      <c r="K71" s="16"/>
      <c r="L71" s="15"/>
      <c r="M71" s="13"/>
      <c r="N71" s="22"/>
      <c r="O71" s="22"/>
      <c r="P71" s="22"/>
      <c r="Q71" s="22"/>
      <c r="R71" s="22"/>
      <c r="S71" s="22"/>
      <c r="T71" s="22"/>
      <c r="U71" s="22"/>
    </row>
    <row r="72" spans="1:21" x14ac:dyDescent="0.35">
      <c r="A72" s="13"/>
      <c r="B72" s="13"/>
      <c r="C72" s="13"/>
      <c r="D72" s="13"/>
      <c r="E72" s="13"/>
      <c r="F72" s="13"/>
      <c r="G72" s="3"/>
      <c r="H72" s="3"/>
      <c r="I72" s="3"/>
      <c r="J72" s="4"/>
      <c r="K72" s="5"/>
      <c r="L72" s="4"/>
      <c r="M72" s="3"/>
      <c r="N72" s="22"/>
      <c r="O72" s="22"/>
      <c r="P72" s="22"/>
      <c r="Q72" s="22"/>
      <c r="R72" s="22"/>
      <c r="S72" s="22"/>
      <c r="T72" s="22"/>
      <c r="U72" s="22"/>
    </row>
    <row r="73" spans="1:21" x14ac:dyDescent="0.35">
      <c r="A73" s="13"/>
      <c r="B73" s="13"/>
      <c r="C73" s="13"/>
      <c r="D73" s="13"/>
      <c r="E73" s="13"/>
      <c r="F73" s="13"/>
      <c r="G73" s="17"/>
      <c r="H73" s="3"/>
      <c r="I73" s="3"/>
      <c r="J73" s="4"/>
      <c r="K73" s="142"/>
      <c r="L73" s="142"/>
      <c r="M73" s="142"/>
      <c r="N73" s="22"/>
      <c r="O73" s="22"/>
      <c r="P73" s="22"/>
      <c r="Q73" s="22"/>
      <c r="R73" s="22"/>
      <c r="S73" s="22"/>
      <c r="T73" s="22"/>
      <c r="U73" s="22"/>
    </row>
    <row r="74" spans="1:21" x14ac:dyDescent="0.35">
      <c r="A74" s="3"/>
      <c r="B74" s="3"/>
      <c r="C74" s="3"/>
      <c r="D74" s="3"/>
      <c r="E74" s="3"/>
      <c r="F74" s="3"/>
      <c r="G74" s="17"/>
      <c r="H74" s="3"/>
      <c r="I74" s="3"/>
      <c r="J74" s="4"/>
      <c r="K74" s="20"/>
      <c r="L74" s="19"/>
      <c r="M74" s="17"/>
      <c r="N74" s="22"/>
      <c r="O74" s="22"/>
      <c r="P74" s="22"/>
      <c r="Q74" s="22"/>
      <c r="R74" s="22"/>
      <c r="S74" s="22"/>
      <c r="T74" s="22"/>
      <c r="U74" s="22"/>
    </row>
    <row r="75" spans="1:21" x14ac:dyDescent="0.35">
      <c r="A75" s="17"/>
      <c r="B75" s="146"/>
      <c r="C75" s="146"/>
      <c r="D75" s="146"/>
      <c r="E75" s="146"/>
      <c r="F75" s="146"/>
      <c r="G75" s="21"/>
      <c r="H75" s="147"/>
      <c r="I75" s="147"/>
      <c r="J75" s="147"/>
      <c r="K75" s="29"/>
      <c r="L75" s="19"/>
      <c r="M75" s="21"/>
      <c r="N75" s="22"/>
      <c r="O75" s="22"/>
      <c r="P75" s="22"/>
      <c r="Q75" s="22"/>
      <c r="R75" s="22"/>
      <c r="S75" s="22"/>
      <c r="T75" s="22"/>
      <c r="U75" s="22"/>
    </row>
    <row r="76" spans="1:21" x14ac:dyDescent="0.35">
      <c r="A76" s="17"/>
      <c r="B76" s="145"/>
      <c r="C76" s="145"/>
      <c r="D76" s="145"/>
      <c r="E76" s="145"/>
      <c r="F76" s="145"/>
      <c r="G76" s="3"/>
      <c r="H76" s="145"/>
      <c r="I76" s="145"/>
      <c r="J76" s="145"/>
      <c r="K76" s="29"/>
      <c r="L76" s="28"/>
      <c r="M76" s="27"/>
      <c r="N76" s="22"/>
      <c r="O76" s="22"/>
      <c r="P76" s="22"/>
      <c r="Q76" s="22"/>
      <c r="R76" s="22"/>
      <c r="S76" s="22"/>
      <c r="T76" s="22"/>
      <c r="U76" s="22"/>
    </row>
    <row r="77" spans="1:21" x14ac:dyDescent="0.35">
      <c r="A77" s="21"/>
      <c r="B77" s="145"/>
      <c r="C77" s="145"/>
      <c r="D77" s="145"/>
      <c r="E77" s="145"/>
      <c r="F77" s="145"/>
      <c r="G77" s="3"/>
      <c r="H77" s="145"/>
      <c r="I77" s="145"/>
      <c r="J77" s="145"/>
      <c r="K77" s="29"/>
      <c r="L77" s="28"/>
      <c r="M77" s="8"/>
      <c r="N77" s="22"/>
      <c r="O77" s="22"/>
      <c r="P77" s="22"/>
      <c r="Q77" s="22"/>
      <c r="R77" s="22"/>
      <c r="S77" s="22"/>
      <c r="T77" s="22"/>
      <c r="U77" s="22"/>
    </row>
    <row r="78" spans="1:21" x14ac:dyDescent="0.35">
      <c r="A78" s="26"/>
      <c r="B78" s="26"/>
      <c r="C78" s="27"/>
      <c r="D78" s="27"/>
      <c r="E78" s="27"/>
      <c r="F78" s="27"/>
      <c r="G78" s="22"/>
      <c r="H78" s="27"/>
      <c r="I78" s="27"/>
      <c r="J78" s="28"/>
      <c r="K78" s="29"/>
      <c r="L78" s="28"/>
      <c r="M78" s="8"/>
      <c r="N78" s="22"/>
      <c r="O78" s="22"/>
      <c r="P78" s="22"/>
      <c r="Q78" s="22"/>
      <c r="R78" s="22"/>
      <c r="S78" s="22"/>
      <c r="T78" s="22"/>
      <c r="U78" s="22"/>
    </row>
    <row r="79" spans="1:21" x14ac:dyDescent="0.35">
      <c r="A79" s="26"/>
      <c r="B79" s="26"/>
      <c r="C79" s="27"/>
      <c r="D79" s="27"/>
      <c r="E79" s="27"/>
      <c r="F79" s="27"/>
      <c r="G79" s="22"/>
      <c r="H79" s="27"/>
      <c r="I79" s="27"/>
      <c r="J79" s="28"/>
      <c r="K79" s="29"/>
      <c r="L79" s="28"/>
      <c r="M79" s="8"/>
      <c r="N79" s="22"/>
      <c r="O79" s="22"/>
      <c r="P79" s="22"/>
      <c r="Q79" s="22"/>
      <c r="R79" s="22"/>
      <c r="S79" s="22"/>
      <c r="T79" s="22"/>
      <c r="U79" s="22"/>
    </row>
    <row r="80" spans="1:21" x14ac:dyDescent="0.35">
      <c r="A80" s="30"/>
      <c r="B80" s="30"/>
      <c r="C80" s="27"/>
      <c r="D80" s="27"/>
      <c r="E80" s="27"/>
      <c r="F80" s="27"/>
      <c r="G80" s="22"/>
      <c r="H80" s="27"/>
      <c r="I80" s="27"/>
      <c r="J80" s="28"/>
      <c r="K80" s="35"/>
      <c r="L80" s="28"/>
      <c r="M80" s="8"/>
      <c r="N80" s="22"/>
      <c r="O80" s="22"/>
      <c r="P80" s="22"/>
      <c r="Q80" s="22"/>
      <c r="R80" s="22"/>
      <c r="S80" s="22"/>
      <c r="T80" s="22"/>
      <c r="U80" s="22"/>
    </row>
    <row r="81" spans="1:21" x14ac:dyDescent="0.35">
      <c r="A81" s="30"/>
      <c r="B81" s="30"/>
      <c r="C81" s="27"/>
      <c r="D81" s="27"/>
      <c r="E81" s="27"/>
      <c r="F81" s="27"/>
      <c r="G81" s="22"/>
      <c r="H81" s="27"/>
      <c r="I81" s="27"/>
      <c r="J81" s="28"/>
      <c r="K81" s="38"/>
      <c r="L81" s="34"/>
      <c r="M81" s="33"/>
      <c r="N81" s="22"/>
      <c r="O81" s="22"/>
      <c r="P81" s="22"/>
      <c r="Q81" s="22"/>
      <c r="R81" s="22"/>
      <c r="S81" s="22"/>
      <c r="T81" s="22"/>
      <c r="U81" s="22"/>
    </row>
    <row r="82" spans="1:21" x14ac:dyDescent="0.35">
      <c r="A82" s="30"/>
      <c r="B82" s="31"/>
      <c r="C82" s="27"/>
      <c r="D82" s="27"/>
      <c r="E82" s="27"/>
      <c r="F82" s="27"/>
      <c r="G82" s="22"/>
      <c r="H82" s="27"/>
      <c r="I82" s="27"/>
      <c r="J82" s="28"/>
      <c r="K82" s="18"/>
      <c r="L82" s="37"/>
      <c r="M82" s="39"/>
      <c r="N82" s="22"/>
      <c r="O82" s="22"/>
      <c r="P82" s="22"/>
      <c r="Q82" s="22"/>
      <c r="R82" s="22"/>
      <c r="S82" s="22"/>
      <c r="T82" s="22"/>
      <c r="U82" s="22"/>
    </row>
    <row r="83" spans="1:21" x14ac:dyDescent="0.35">
      <c r="A83" s="32"/>
      <c r="B83" s="32"/>
      <c r="C83" s="33"/>
      <c r="D83" s="33"/>
      <c r="E83" s="33"/>
      <c r="F83" s="33"/>
      <c r="G83" s="17"/>
      <c r="H83" s="33"/>
      <c r="I83" s="33"/>
      <c r="J83" s="34"/>
      <c r="K83" s="18"/>
      <c r="L83" s="17"/>
      <c r="M83" s="17"/>
      <c r="N83" s="22"/>
      <c r="O83" s="22"/>
      <c r="P83" s="22"/>
      <c r="Q83" s="22"/>
      <c r="R83" s="22"/>
      <c r="S83" s="22"/>
      <c r="T83" s="22"/>
      <c r="U83" s="22"/>
    </row>
    <row r="84" spans="1:21" x14ac:dyDescent="0.35">
      <c r="A84" s="14"/>
      <c r="B84" s="14"/>
      <c r="C84" s="14"/>
      <c r="D84" s="14"/>
      <c r="E84" s="14"/>
      <c r="F84" s="14"/>
      <c r="G84" s="17"/>
      <c r="H84" s="36"/>
      <c r="I84" s="36"/>
      <c r="J84" s="37"/>
      <c r="K84" s="18"/>
      <c r="L84" s="17"/>
      <c r="M84" s="17"/>
      <c r="N84" s="22"/>
      <c r="O84" s="22"/>
      <c r="P84" s="22"/>
      <c r="Q84" s="22"/>
      <c r="R84" s="22"/>
      <c r="S84" s="22"/>
      <c r="T84" s="22"/>
      <c r="U84" s="22"/>
    </row>
    <row r="85" spans="1:21" x14ac:dyDescent="0.3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44"/>
      <c r="L85" s="17"/>
      <c r="M85" s="17"/>
      <c r="N85" s="22"/>
      <c r="O85" s="22"/>
      <c r="P85" s="22"/>
      <c r="Q85" s="22"/>
      <c r="R85" s="22"/>
      <c r="S85" s="22"/>
      <c r="T85" s="22"/>
      <c r="U85" s="22"/>
    </row>
    <row r="86" spans="1:21" x14ac:dyDescent="0.35">
      <c r="A86" s="17"/>
      <c r="B86" s="17"/>
      <c r="C86" s="17"/>
      <c r="D86" s="17"/>
      <c r="E86" s="17"/>
      <c r="F86" s="17"/>
      <c r="G86" s="22"/>
      <c r="H86" s="17"/>
      <c r="I86" s="17"/>
      <c r="J86" s="17"/>
      <c r="K86" s="44"/>
      <c r="L86" s="43"/>
      <c r="M86" s="22"/>
      <c r="N86" s="22"/>
      <c r="O86" s="22"/>
      <c r="P86" s="22"/>
      <c r="Q86" s="22"/>
      <c r="R86" s="22"/>
      <c r="S86" s="22"/>
      <c r="T86" s="22"/>
      <c r="U86" s="22"/>
    </row>
    <row r="87" spans="1:21" x14ac:dyDescent="0.35">
      <c r="A87" s="17"/>
      <c r="B87" s="17"/>
      <c r="C87" s="17"/>
      <c r="D87" s="17"/>
      <c r="E87" s="17"/>
      <c r="F87" s="17"/>
      <c r="G87" s="22"/>
      <c r="H87" s="17"/>
      <c r="I87" s="17"/>
      <c r="J87" s="17"/>
      <c r="K87" s="44"/>
      <c r="L87" s="43"/>
      <c r="M87" s="22"/>
      <c r="N87" s="22"/>
      <c r="O87" s="22"/>
      <c r="P87" s="22"/>
      <c r="Q87" s="22"/>
      <c r="R87" s="22"/>
      <c r="S87" s="22"/>
      <c r="T87" s="22"/>
      <c r="U87" s="22"/>
    </row>
    <row r="88" spans="1:21" x14ac:dyDescent="0.35">
      <c r="A88" s="40"/>
      <c r="B88" s="41"/>
      <c r="C88" s="42"/>
      <c r="D88" s="42"/>
      <c r="E88" s="42"/>
      <c r="F88" s="42"/>
      <c r="G88" s="22"/>
      <c r="H88" s="22"/>
      <c r="I88" s="22"/>
      <c r="J88" s="43"/>
      <c r="K88" s="44"/>
      <c r="L88" s="43"/>
      <c r="M88" s="22"/>
      <c r="N88" s="22"/>
      <c r="O88" s="22"/>
      <c r="P88" s="22"/>
      <c r="Q88" s="22"/>
      <c r="R88" s="22"/>
      <c r="S88" s="22"/>
      <c r="T88" s="22"/>
      <c r="U88" s="22"/>
    </row>
    <row r="89" spans="1:21" x14ac:dyDescent="0.35">
      <c r="A89" s="40"/>
      <c r="B89" s="41"/>
      <c r="C89" s="42"/>
      <c r="D89" s="42"/>
      <c r="E89" s="42"/>
      <c r="F89" s="42"/>
      <c r="G89" s="22"/>
      <c r="H89" s="22"/>
      <c r="I89" s="22"/>
      <c r="J89" s="43"/>
      <c r="K89" s="44"/>
      <c r="L89" s="43"/>
      <c r="M89" s="22"/>
      <c r="N89" s="22"/>
      <c r="O89" s="22"/>
      <c r="P89" s="22"/>
      <c r="Q89" s="22"/>
      <c r="R89" s="22"/>
      <c r="S89" s="22"/>
      <c r="T89" s="22"/>
      <c r="U89" s="22"/>
    </row>
    <row r="90" spans="1:21" x14ac:dyDescent="0.35">
      <c r="A90" s="40"/>
      <c r="B90" s="41"/>
      <c r="C90" s="42"/>
      <c r="D90" s="42"/>
      <c r="E90" s="42"/>
      <c r="F90" s="42"/>
      <c r="G90" s="22"/>
      <c r="H90" s="22"/>
      <c r="I90" s="22"/>
      <c r="J90" s="43"/>
      <c r="K90" s="44"/>
      <c r="L90" s="43"/>
      <c r="M90" s="22"/>
      <c r="N90" s="22"/>
      <c r="O90" s="22"/>
      <c r="P90" s="22"/>
      <c r="Q90" s="22"/>
      <c r="R90" s="22"/>
      <c r="S90" s="22"/>
      <c r="T90" s="22"/>
      <c r="U90" s="22"/>
    </row>
    <row r="91" spans="1:21" x14ac:dyDescent="0.35">
      <c r="A91" s="40"/>
      <c r="B91" s="41"/>
      <c r="C91" s="42"/>
      <c r="D91" s="42"/>
      <c r="E91" s="42"/>
      <c r="F91" s="42"/>
      <c r="G91" s="22"/>
      <c r="H91" s="22"/>
      <c r="I91" s="22"/>
      <c r="J91" s="43"/>
      <c r="K91" s="44"/>
      <c r="L91" s="43"/>
      <c r="M91" s="22"/>
      <c r="N91" s="22"/>
      <c r="O91" s="22"/>
      <c r="P91" s="22"/>
      <c r="Q91" s="22"/>
      <c r="R91" s="22"/>
      <c r="S91" s="22"/>
      <c r="T91" s="22"/>
      <c r="U91" s="22"/>
    </row>
    <row r="92" spans="1:21" x14ac:dyDescent="0.35">
      <c r="A92" s="40"/>
      <c r="B92" s="41"/>
      <c r="C92" s="42"/>
      <c r="D92" s="42"/>
      <c r="E92" s="42"/>
      <c r="F92" s="42"/>
      <c r="G92" s="22"/>
      <c r="H92" s="22"/>
      <c r="I92" s="22"/>
      <c r="J92" s="43"/>
      <c r="K92" s="44"/>
      <c r="L92" s="43"/>
      <c r="M92" s="22"/>
      <c r="N92" s="22"/>
      <c r="O92" s="22"/>
      <c r="P92" s="22"/>
      <c r="Q92" s="22"/>
      <c r="R92" s="22"/>
      <c r="S92" s="22"/>
      <c r="T92" s="22"/>
      <c r="U92" s="22"/>
    </row>
    <row r="93" spans="1:21" x14ac:dyDescent="0.35">
      <c r="A93" s="40"/>
      <c r="B93" s="41"/>
      <c r="C93" s="42"/>
      <c r="D93" s="42"/>
      <c r="E93" s="42"/>
      <c r="F93" s="42"/>
      <c r="G93" s="22"/>
      <c r="H93" s="22"/>
      <c r="I93" s="22"/>
      <c r="J93" s="43"/>
      <c r="K93" s="44"/>
      <c r="L93" s="43"/>
      <c r="M93" s="22"/>
      <c r="N93" s="22"/>
      <c r="O93" s="22"/>
      <c r="P93" s="22"/>
      <c r="Q93" s="22"/>
      <c r="R93" s="22"/>
      <c r="S93" s="22"/>
      <c r="T93" s="22"/>
      <c r="U93" s="22"/>
    </row>
    <row r="94" spans="1:21" x14ac:dyDescent="0.35">
      <c r="A94" s="40"/>
      <c r="B94" s="41"/>
      <c r="C94" s="42"/>
      <c r="D94" s="42"/>
      <c r="E94" s="42"/>
      <c r="F94" s="42"/>
      <c r="G94" s="22"/>
      <c r="H94" s="22"/>
      <c r="I94" s="22"/>
      <c r="J94" s="43"/>
      <c r="K94" s="44"/>
      <c r="L94" s="43"/>
      <c r="M94" s="22"/>
      <c r="N94" s="22"/>
      <c r="O94" s="22"/>
      <c r="P94" s="22"/>
      <c r="Q94" s="22"/>
      <c r="R94" s="22"/>
      <c r="S94" s="22"/>
      <c r="T94" s="22"/>
      <c r="U94" s="22"/>
    </row>
    <row r="95" spans="1:21" x14ac:dyDescent="0.35">
      <c r="A95" s="40"/>
      <c r="B95" s="41"/>
      <c r="C95" s="42"/>
      <c r="D95" s="42"/>
      <c r="E95" s="42"/>
      <c r="F95" s="42"/>
      <c r="G95" s="22"/>
      <c r="H95" s="22"/>
      <c r="I95" s="22"/>
      <c r="J95" s="43"/>
      <c r="K95" s="44"/>
      <c r="L95" s="43"/>
      <c r="M95" s="22"/>
      <c r="N95" s="22"/>
      <c r="O95" s="22"/>
      <c r="P95" s="22"/>
      <c r="Q95" s="22"/>
      <c r="R95" s="22"/>
      <c r="S95" s="22"/>
      <c r="T95" s="22"/>
      <c r="U95" s="22"/>
    </row>
    <row r="96" spans="1:21" x14ac:dyDescent="0.35">
      <c r="A96" s="40"/>
      <c r="B96" s="41"/>
      <c r="C96" s="42"/>
      <c r="D96" s="42"/>
      <c r="E96" s="42"/>
      <c r="F96" s="42"/>
      <c r="G96" s="22"/>
      <c r="H96" s="22"/>
      <c r="I96" s="22"/>
      <c r="J96" s="43"/>
      <c r="K96" s="44"/>
      <c r="L96" s="43"/>
      <c r="M96" s="22"/>
      <c r="N96" s="22"/>
      <c r="O96" s="22"/>
      <c r="P96" s="22"/>
      <c r="Q96" s="22"/>
      <c r="R96" s="22"/>
      <c r="S96" s="22"/>
      <c r="T96" s="22"/>
      <c r="U96" s="22"/>
    </row>
    <row r="97" spans="1:21" x14ac:dyDescent="0.35">
      <c r="A97" s="40"/>
      <c r="B97" s="41"/>
      <c r="C97" s="42"/>
      <c r="D97" s="42"/>
      <c r="E97" s="42"/>
      <c r="F97" s="42"/>
      <c r="G97" s="22"/>
      <c r="H97" s="22"/>
      <c r="I97" s="22"/>
      <c r="J97" s="43"/>
      <c r="K97" s="44"/>
      <c r="L97" s="43"/>
      <c r="M97" s="22"/>
      <c r="N97" s="22"/>
      <c r="O97" s="22"/>
      <c r="P97" s="22"/>
      <c r="Q97" s="22"/>
      <c r="R97" s="22"/>
      <c r="S97" s="22"/>
      <c r="T97" s="22"/>
      <c r="U97" s="22"/>
    </row>
    <row r="98" spans="1:21" x14ac:dyDescent="0.35">
      <c r="A98" s="40"/>
      <c r="B98" s="41"/>
      <c r="C98" s="42"/>
      <c r="D98" s="42"/>
      <c r="E98" s="42"/>
      <c r="F98" s="42"/>
      <c r="G98" s="22"/>
      <c r="H98" s="22"/>
      <c r="I98" s="22"/>
      <c r="J98" s="43"/>
      <c r="K98" s="44"/>
      <c r="L98" s="43"/>
      <c r="M98" s="22"/>
      <c r="N98" s="22"/>
      <c r="O98" s="22"/>
      <c r="P98" s="22"/>
      <c r="Q98" s="22"/>
      <c r="R98" s="22"/>
      <c r="S98" s="22"/>
      <c r="T98" s="22"/>
      <c r="U98" s="22"/>
    </row>
    <row r="99" spans="1:21" x14ac:dyDescent="0.35">
      <c r="A99" s="40"/>
      <c r="B99" s="41"/>
      <c r="C99" s="42"/>
      <c r="D99" s="42"/>
      <c r="E99" s="42"/>
      <c r="F99" s="42"/>
      <c r="G99" s="22"/>
      <c r="H99" s="22"/>
      <c r="I99" s="22"/>
      <c r="J99" s="43"/>
      <c r="K99" s="44"/>
      <c r="L99" s="43"/>
      <c r="M99" s="22"/>
      <c r="N99" s="22"/>
      <c r="O99" s="22"/>
      <c r="P99" s="22"/>
      <c r="Q99" s="22"/>
      <c r="R99" s="22"/>
      <c r="S99" s="22"/>
      <c r="T99" s="22"/>
      <c r="U99" s="22"/>
    </row>
    <row r="100" spans="1:21" x14ac:dyDescent="0.35">
      <c r="A100" s="40"/>
      <c r="B100" s="41"/>
      <c r="C100" s="42"/>
      <c r="D100" s="42"/>
      <c r="E100" s="42"/>
      <c r="F100" s="42"/>
      <c r="G100" s="22"/>
      <c r="H100" s="22"/>
      <c r="I100" s="22"/>
      <c r="J100" s="43"/>
      <c r="L100" s="43"/>
      <c r="M100" s="22"/>
      <c r="N100" s="22"/>
      <c r="O100" s="22"/>
      <c r="P100" s="22"/>
      <c r="Q100" s="22"/>
      <c r="R100" s="22"/>
      <c r="S100" s="22"/>
      <c r="T100" s="22"/>
      <c r="U100" s="22"/>
    </row>
    <row r="101" spans="1:21" x14ac:dyDescent="0.35">
      <c r="A101" s="40"/>
      <c r="B101" s="41"/>
      <c r="C101" s="42"/>
      <c r="D101" s="42"/>
      <c r="E101" s="42"/>
      <c r="F101" s="42"/>
      <c r="H101" s="22"/>
      <c r="I101" s="22"/>
      <c r="J101" s="43"/>
    </row>
    <row r="102" spans="1:21" x14ac:dyDescent="0.35">
      <c r="A102" s="40"/>
      <c r="B102" s="41"/>
      <c r="C102" s="42"/>
      <c r="D102" s="42"/>
      <c r="E102" s="42"/>
      <c r="F102" s="42"/>
      <c r="H102" s="22"/>
      <c r="I102" s="22"/>
      <c r="J102" s="43"/>
    </row>
  </sheetData>
  <mergeCells count="31">
    <mergeCell ref="I14:J15"/>
    <mergeCell ref="K14:K15"/>
    <mergeCell ref="I18:J18"/>
    <mergeCell ref="I19:J19"/>
    <mergeCell ref="I20:J20"/>
    <mergeCell ref="K20:K21"/>
    <mergeCell ref="C2:I2"/>
    <mergeCell ref="J2:M5"/>
    <mergeCell ref="D3:H3"/>
    <mergeCell ref="C4:H4"/>
    <mergeCell ref="C5:H5"/>
    <mergeCell ref="C6:H6"/>
    <mergeCell ref="M14:M15"/>
    <mergeCell ref="I16:J16"/>
    <mergeCell ref="K16:K17"/>
    <mergeCell ref="I17:J17"/>
    <mergeCell ref="B76:F76"/>
    <mergeCell ref="H76:J76"/>
    <mergeCell ref="B75:F75"/>
    <mergeCell ref="H75:J75"/>
    <mergeCell ref="B59:C59"/>
    <mergeCell ref="I63:J63"/>
    <mergeCell ref="B77:F77"/>
    <mergeCell ref="H77:J77"/>
    <mergeCell ref="I22:J22"/>
    <mergeCell ref="I23:J23"/>
    <mergeCell ref="I25:J25"/>
    <mergeCell ref="I29:J29"/>
    <mergeCell ref="I41:J41"/>
    <mergeCell ref="I44:J44"/>
    <mergeCell ref="I67:J67"/>
  </mergeCells>
  <printOptions horizontalCentered="1" verticalCentered="1"/>
  <pageMargins left="0.70866141732283472" right="0.70866141732283472" top="0.39370078740157483" bottom="0.39370078740157483" header="0.31496062992125984" footer="0.31496062992125984"/>
  <pageSetup scale="4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3"/>
  <sheetViews>
    <sheetView tabSelected="1" topLeftCell="A49" workbookViewId="0">
      <selection activeCell="B55" sqref="B55"/>
    </sheetView>
  </sheetViews>
  <sheetFormatPr baseColWidth="10" defaultRowHeight="15" x14ac:dyDescent="0.25"/>
  <cols>
    <col min="1" max="1" width="16" customWidth="1"/>
    <col min="2" max="2" width="41.7109375" customWidth="1"/>
    <col min="3" max="4" width="21.5703125" customWidth="1"/>
    <col min="5" max="5" width="27.5703125" customWidth="1"/>
    <col min="6" max="6" width="34.140625" customWidth="1"/>
  </cols>
  <sheetData>
    <row r="1" spans="1:7" ht="15.75" thickBot="1" x14ac:dyDescent="0.3"/>
    <row r="2" spans="1:7" s="91" customFormat="1" ht="18.75" x14ac:dyDescent="0.3">
      <c r="A2" s="277"/>
      <c r="B2" s="278"/>
      <c r="C2" s="279"/>
      <c r="D2" s="279"/>
      <c r="E2" s="278"/>
      <c r="F2" s="280"/>
      <c r="G2" s="281"/>
    </row>
    <row r="3" spans="1:7" s="91" customFormat="1" ht="18.75" x14ac:dyDescent="0.3">
      <c r="A3" s="282" t="s">
        <v>71</v>
      </c>
      <c r="B3" s="283"/>
      <c r="C3" s="283"/>
      <c r="D3" s="283"/>
      <c r="E3" s="283"/>
      <c r="F3" s="284"/>
      <c r="G3" s="281"/>
    </row>
    <row r="4" spans="1:7" s="91" customFormat="1" ht="18.75" x14ac:dyDescent="0.3">
      <c r="A4" s="282" t="s">
        <v>0</v>
      </c>
      <c r="B4" s="283"/>
      <c r="C4" s="283"/>
      <c r="D4" s="283"/>
      <c r="E4" s="283"/>
      <c r="F4" s="284"/>
      <c r="G4" s="281"/>
    </row>
    <row r="5" spans="1:7" s="91" customFormat="1" ht="18.75" x14ac:dyDescent="0.3">
      <c r="A5" s="285"/>
      <c r="B5" s="286" t="s">
        <v>350</v>
      </c>
      <c r="C5" s="286"/>
      <c r="D5" s="286"/>
      <c r="E5" s="286"/>
      <c r="F5" s="284"/>
      <c r="G5" s="281"/>
    </row>
    <row r="6" spans="1:7" s="91" customFormat="1" ht="18.75" x14ac:dyDescent="0.3">
      <c r="A6" s="282" t="s">
        <v>102</v>
      </c>
      <c r="B6" s="283"/>
      <c r="C6" s="283"/>
      <c r="D6" s="283"/>
      <c r="E6" s="283"/>
      <c r="F6" s="284"/>
      <c r="G6" s="281"/>
    </row>
    <row r="7" spans="1:7" s="91" customFormat="1" ht="19.5" thickBot="1" x14ac:dyDescent="0.35">
      <c r="A7" s="287" t="s">
        <v>11</v>
      </c>
      <c r="B7" s="288"/>
      <c r="C7" s="288"/>
      <c r="D7" s="288"/>
      <c r="E7" s="288"/>
      <c r="F7" s="289"/>
      <c r="G7" s="281"/>
    </row>
    <row r="8" spans="1:7" s="291" customFormat="1" ht="15.75" x14ac:dyDescent="0.25">
      <c r="A8" s="54"/>
      <c r="B8" s="46"/>
      <c r="C8" s="290"/>
      <c r="D8" s="290"/>
      <c r="E8" s="195"/>
      <c r="F8" s="195"/>
      <c r="G8" s="48"/>
    </row>
    <row r="9" spans="1:7" s="210" customFormat="1" ht="15.75" x14ac:dyDescent="0.25">
      <c r="A9" s="171"/>
      <c r="B9" s="166"/>
      <c r="C9" s="167"/>
      <c r="D9" s="167"/>
      <c r="E9" s="195" t="s">
        <v>351</v>
      </c>
      <c r="F9" s="195" t="s">
        <v>352</v>
      </c>
      <c r="G9" s="55"/>
    </row>
    <row r="10" spans="1:7" s="210" customFormat="1" ht="15.75" x14ac:dyDescent="0.25">
      <c r="A10" s="171"/>
      <c r="B10" s="166"/>
      <c r="C10" s="167"/>
      <c r="D10" s="167"/>
      <c r="E10" s="195"/>
      <c r="F10" s="195"/>
      <c r="G10" s="55"/>
    </row>
    <row r="11" spans="1:7" s="210" customFormat="1" ht="15.75" x14ac:dyDescent="0.25">
      <c r="A11" s="166"/>
      <c r="B11" s="166" t="s">
        <v>349</v>
      </c>
      <c r="C11" s="167"/>
      <c r="D11" s="167"/>
      <c r="E11" s="168">
        <v>8046938944</v>
      </c>
      <c r="F11" s="168">
        <v>11789917325</v>
      </c>
      <c r="G11" s="169"/>
    </row>
    <row r="12" spans="1:7" s="210" customFormat="1" ht="15.75" x14ac:dyDescent="0.25">
      <c r="A12" s="166"/>
      <c r="B12" s="166"/>
      <c r="C12" s="167"/>
      <c r="D12" s="167"/>
      <c r="E12" s="168"/>
      <c r="F12" s="168"/>
      <c r="G12" s="169"/>
    </row>
    <row r="13" spans="1:7" s="210" customFormat="1" ht="15.75" x14ac:dyDescent="0.25">
      <c r="A13" s="58">
        <v>41</v>
      </c>
      <c r="B13" s="58" t="s">
        <v>72</v>
      </c>
      <c r="C13" s="167"/>
      <c r="D13" s="167"/>
      <c r="E13" s="168">
        <v>57112494</v>
      </c>
      <c r="F13" s="168">
        <v>0</v>
      </c>
      <c r="G13" s="55"/>
    </row>
    <row r="14" spans="1:7" s="210" customFormat="1" ht="15.75" x14ac:dyDescent="0.25">
      <c r="A14" s="58"/>
      <c r="B14" s="58"/>
      <c r="C14" s="170"/>
      <c r="D14" s="170"/>
      <c r="E14" s="49"/>
      <c r="F14" s="49"/>
      <c r="G14" s="169"/>
    </row>
    <row r="15" spans="1:7" s="210" customFormat="1" ht="15.75" x14ac:dyDescent="0.25">
      <c r="A15" s="50">
        <v>4110</v>
      </c>
      <c r="B15" s="50" t="s">
        <v>73</v>
      </c>
      <c r="C15" s="51"/>
      <c r="D15" s="51"/>
      <c r="E15" s="52">
        <v>57112494</v>
      </c>
      <c r="F15" s="52">
        <v>0</v>
      </c>
      <c r="G15" s="55"/>
    </row>
    <row r="16" spans="1:7" s="210" customFormat="1" ht="15.75" x14ac:dyDescent="0.25">
      <c r="A16" s="50"/>
      <c r="B16" s="50"/>
      <c r="C16" s="51"/>
      <c r="D16" s="51"/>
      <c r="E16" s="49"/>
      <c r="F16" s="49"/>
      <c r="G16" s="55"/>
    </row>
    <row r="17" spans="1:7" s="210" customFormat="1" ht="15.75" x14ac:dyDescent="0.25">
      <c r="A17" s="58">
        <v>44</v>
      </c>
      <c r="B17" s="58" t="s">
        <v>345</v>
      </c>
      <c r="C17" s="167"/>
      <c r="D17" s="167"/>
      <c r="E17" s="168">
        <v>0</v>
      </c>
      <c r="F17" s="168">
        <v>0</v>
      </c>
      <c r="G17" s="55"/>
    </row>
    <row r="18" spans="1:7" s="210" customFormat="1" ht="15.75" x14ac:dyDescent="0.25">
      <c r="A18" s="58"/>
      <c r="B18" s="58"/>
      <c r="C18" s="170"/>
      <c r="D18" s="170"/>
      <c r="E18" s="49"/>
      <c r="F18" s="49"/>
      <c r="G18" s="55"/>
    </row>
    <row r="19" spans="1:7" s="210" customFormat="1" ht="15.75" x14ac:dyDescent="0.25">
      <c r="A19" s="50">
        <v>4428</v>
      </c>
      <c r="B19" s="50" t="s">
        <v>346</v>
      </c>
      <c r="C19" s="51"/>
      <c r="D19" s="51"/>
      <c r="E19" s="52">
        <v>0</v>
      </c>
      <c r="F19" s="52">
        <v>0</v>
      </c>
      <c r="G19" s="55"/>
    </row>
    <row r="20" spans="1:7" s="210" customFormat="1" ht="15.75" x14ac:dyDescent="0.25">
      <c r="A20" s="50"/>
      <c r="B20" s="50"/>
      <c r="C20" s="51"/>
      <c r="D20" s="51"/>
      <c r="E20" s="49"/>
      <c r="F20" s="49"/>
      <c r="G20" s="55"/>
    </row>
    <row r="21" spans="1:7" s="210" customFormat="1" ht="15.75" x14ac:dyDescent="0.25">
      <c r="A21" s="58">
        <v>47</v>
      </c>
      <c r="B21" s="58" t="s">
        <v>74</v>
      </c>
      <c r="C21" s="170"/>
      <c r="D21" s="170"/>
      <c r="E21" s="168">
        <v>7667811597</v>
      </c>
      <c r="F21" s="168">
        <v>11387437941</v>
      </c>
      <c r="G21" s="169"/>
    </row>
    <row r="22" spans="1:7" s="210" customFormat="1" ht="15.75" x14ac:dyDescent="0.25">
      <c r="A22" s="58"/>
      <c r="B22" s="58"/>
      <c r="C22" s="170"/>
      <c r="D22" s="170"/>
      <c r="E22" s="168"/>
      <c r="F22" s="168"/>
      <c r="G22" s="169"/>
    </row>
    <row r="23" spans="1:7" s="210" customFormat="1" ht="15.75" x14ac:dyDescent="0.25">
      <c r="A23" s="50">
        <v>4705</v>
      </c>
      <c r="B23" s="50" t="s">
        <v>75</v>
      </c>
      <c r="C23" s="51"/>
      <c r="D23" s="51"/>
      <c r="E23" s="49">
        <v>7667811597</v>
      </c>
      <c r="F23" s="49">
        <v>11387437941</v>
      </c>
      <c r="G23" s="169"/>
    </row>
    <row r="24" spans="1:7" s="210" customFormat="1" ht="15.75" x14ac:dyDescent="0.25">
      <c r="A24" s="50">
        <v>4720</v>
      </c>
      <c r="B24" s="50" t="s">
        <v>76</v>
      </c>
      <c r="C24" s="51"/>
      <c r="D24" s="51"/>
      <c r="E24" s="49">
        <v>0</v>
      </c>
      <c r="F24" s="49">
        <v>0</v>
      </c>
      <c r="G24" s="169"/>
    </row>
    <row r="25" spans="1:7" s="210" customFormat="1" ht="15.75" x14ac:dyDescent="0.25">
      <c r="A25" s="50">
        <v>4722</v>
      </c>
      <c r="B25" s="50" t="s">
        <v>77</v>
      </c>
      <c r="C25" s="51"/>
      <c r="D25" s="51"/>
      <c r="E25" s="52">
        <v>0</v>
      </c>
      <c r="F25" s="52">
        <v>0</v>
      </c>
      <c r="G25" s="53"/>
    </row>
    <row r="26" spans="1:7" s="210" customFormat="1" ht="15.75" x14ac:dyDescent="0.25">
      <c r="A26" s="50"/>
      <c r="B26" s="50"/>
      <c r="C26" s="51"/>
      <c r="D26" s="51"/>
      <c r="E26" s="49"/>
      <c r="F26" s="49"/>
      <c r="G26" s="53"/>
    </row>
    <row r="27" spans="1:7" s="210" customFormat="1" ht="15.75" x14ac:dyDescent="0.25">
      <c r="A27" s="58">
        <v>48</v>
      </c>
      <c r="B27" s="58" t="s">
        <v>78</v>
      </c>
      <c r="C27" s="170"/>
      <c r="D27" s="170"/>
      <c r="E27" s="168">
        <v>322014853</v>
      </c>
      <c r="F27" s="168">
        <v>402479384</v>
      </c>
      <c r="G27" s="53"/>
    </row>
    <row r="28" spans="1:7" s="210" customFormat="1" ht="15.75" x14ac:dyDescent="0.25">
      <c r="A28" s="58"/>
      <c r="B28" s="58"/>
      <c r="C28" s="170"/>
      <c r="D28" s="170"/>
      <c r="E28" s="168"/>
      <c r="F28" s="168"/>
      <c r="G28" s="53"/>
    </row>
    <row r="29" spans="1:7" s="210" customFormat="1" ht="15.75" x14ac:dyDescent="0.25">
      <c r="A29" s="50">
        <v>4802</v>
      </c>
      <c r="B29" s="50" t="s">
        <v>79</v>
      </c>
      <c r="C29" s="51"/>
      <c r="D29" s="51"/>
      <c r="E29" s="49">
        <v>7668943</v>
      </c>
      <c r="F29" s="49">
        <v>2255639</v>
      </c>
      <c r="G29" s="53"/>
    </row>
    <row r="30" spans="1:7" s="210" customFormat="1" ht="15.75" x14ac:dyDescent="0.25">
      <c r="A30" s="50">
        <v>4808</v>
      </c>
      <c r="B30" s="50" t="s">
        <v>80</v>
      </c>
      <c r="C30" s="51"/>
      <c r="D30" s="51"/>
      <c r="E30" s="49">
        <v>314345910</v>
      </c>
      <c r="F30" s="49">
        <v>400223745</v>
      </c>
      <c r="G30" s="53"/>
    </row>
    <row r="31" spans="1:7" s="210" customFormat="1" ht="15.75" x14ac:dyDescent="0.25">
      <c r="A31" s="50"/>
      <c r="B31" s="50"/>
      <c r="C31" s="51"/>
      <c r="D31" s="51"/>
      <c r="E31" s="49"/>
      <c r="F31" s="49"/>
      <c r="G31" s="53"/>
    </row>
    <row r="32" spans="1:7" s="210" customFormat="1" ht="15.75" x14ac:dyDescent="0.25">
      <c r="A32" s="50"/>
      <c r="B32" s="50"/>
      <c r="C32" s="51"/>
      <c r="D32" s="51"/>
      <c r="E32" s="49"/>
      <c r="F32" s="49"/>
      <c r="G32" s="169"/>
    </row>
    <row r="33" spans="1:7" s="210" customFormat="1" ht="15.75" x14ac:dyDescent="0.25">
      <c r="A33" s="166">
        <v>5</v>
      </c>
      <c r="B33" s="166" t="s">
        <v>81</v>
      </c>
      <c r="C33" s="167"/>
      <c r="D33" s="167"/>
      <c r="E33" s="168">
        <v>7405350257</v>
      </c>
      <c r="F33" s="168">
        <v>10132722776</v>
      </c>
      <c r="G33" s="169"/>
    </row>
    <row r="34" spans="1:7" s="210" customFormat="1" ht="15.75" x14ac:dyDescent="0.25">
      <c r="A34" s="171"/>
      <c r="B34" s="171"/>
      <c r="C34" s="172"/>
      <c r="D34" s="172"/>
      <c r="E34" s="173"/>
      <c r="F34" s="173"/>
      <c r="G34" s="169"/>
    </row>
    <row r="35" spans="1:7" s="210" customFormat="1" ht="15.75" x14ac:dyDescent="0.25">
      <c r="A35" s="58">
        <v>51</v>
      </c>
      <c r="B35" s="58" t="s">
        <v>82</v>
      </c>
      <c r="C35" s="170"/>
      <c r="D35" s="170"/>
      <c r="E35" s="168">
        <v>3748426140</v>
      </c>
      <c r="F35" s="168">
        <v>3951052771</v>
      </c>
      <c r="G35" s="174"/>
    </row>
    <row r="36" spans="1:7" s="210" customFormat="1" ht="15.75" x14ac:dyDescent="0.25">
      <c r="A36" s="58"/>
      <c r="B36" s="58"/>
      <c r="C36" s="170"/>
      <c r="D36" s="170"/>
      <c r="E36" s="168"/>
      <c r="F36" s="168"/>
      <c r="G36" s="169"/>
    </row>
    <row r="37" spans="1:7" s="210" customFormat="1" ht="15.75" x14ac:dyDescent="0.25">
      <c r="A37" s="50">
        <v>5101</v>
      </c>
      <c r="B37" s="50" t="s">
        <v>83</v>
      </c>
      <c r="C37" s="51"/>
      <c r="D37" s="51"/>
      <c r="E37" s="49">
        <v>1667312739</v>
      </c>
      <c r="F37" s="49">
        <v>1656658900</v>
      </c>
      <c r="G37" s="55"/>
    </row>
    <row r="38" spans="1:7" s="210" customFormat="1" ht="15.75" x14ac:dyDescent="0.25">
      <c r="A38" s="50">
        <v>5102</v>
      </c>
      <c r="B38" s="50" t="s">
        <v>84</v>
      </c>
      <c r="C38" s="51"/>
      <c r="D38" s="51"/>
      <c r="E38" s="49">
        <v>642322</v>
      </c>
      <c r="F38" s="49">
        <v>1209278</v>
      </c>
      <c r="G38" s="55"/>
    </row>
    <row r="39" spans="1:7" s="210" customFormat="1" ht="15.75" x14ac:dyDescent="0.25">
      <c r="A39" s="50">
        <v>5103</v>
      </c>
      <c r="B39" s="50" t="s">
        <v>85</v>
      </c>
      <c r="C39" s="51"/>
      <c r="D39" s="51"/>
      <c r="E39" s="49">
        <v>425231175</v>
      </c>
      <c r="F39" s="49">
        <v>426742800</v>
      </c>
      <c r="G39" s="55"/>
    </row>
    <row r="40" spans="1:7" s="210" customFormat="1" ht="15.75" x14ac:dyDescent="0.25">
      <c r="A40" s="50">
        <v>5104</v>
      </c>
      <c r="B40" s="50" t="s">
        <v>86</v>
      </c>
      <c r="C40" s="51"/>
      <c r="D40" s="51"/>
      <c r="E40" s="49">
        <v>99423900</v>
      </c>
      <c r="F40" s="49">
        <v>97502400</v>
      </c>
      <c r="G40" s="55"/>
    </row>
    <row r="41" spans="1:7" s="210" customFormat="1" ht="15.75" x14ac:dyDescent="0.25">
      <c r="A41" s="50">
        <v>5107</v>
      </c>
      <c r="B41" s="50" t="s">
        <v>87</v>
      </c>
      <c r="C41" s="51"/>
      <c r="D41" s="51"/>
      <c r="E41" s="49">
        <v>798084466</v>
      </c>
      <c r="F41" s="49">
        <v>806414590</v>
      </c>
      <c r="G41" s="55"/>
    </row>
    <row r="42" spans="1:7" s="210" customFormat="1" ht="15.75" x14ac:dyDescent="0.25">
      <c r="A42" s="50">
        <v>5108</v>
      </c>
      <c r="B42" s="50" t="s">
        <v>88</v>
      </c>
      <c r="C42" s="51"/>
      <c r="D42" s="51"/>
      <c r="E42" s="49">
        <v>37198388</v>
      </c>
      <c r="F42" s="49">
        <v>31310575</v>
      </c>
      <c r="G42" s="55"/>
    </row>
    <row r="43" spans="1:7" s="210" customFormat="1" ht="15.75" x14ac:dyDescent="0.25">
      <c r="A43" s="50">
        <v>5111</v>
      </c>
      <c r="B43" s="50" t="s">
        <v>89</v>
      </c>
      <c r="C43" s="172"/>
      <c r="D43" s="172"/>
      <c r="E43" s="49">
        <v>720533150</v>
      </c>
      <c r="F43" s="49">
        <v>931214228</v>
      </c>
      <c r="G43" s="169"/>
    </row>
    <row r="44" spans="1:7" s="210" customFormat="1" ht="15.75" x14ac:dyDescent="0.25">
      <c r="A44" s="50">
        <v>5120</v>
      </c>
      <c r="B44" s="50" t="s">
        <v>90</v>
      </c>
      <c r="C44" s="172"/>
      <c r="D44" s="172"/>
      <c r="E44" s="52">
        <v>0</v>
      </c>
      <c r="F44" s="52">
        <v>0</v>
      </c>
      <c r="G44" s="169"/>
    </row>
    <row r="45" spans="1:7" s="210" customFormat="1" ht="15.75" x14ac:dyDescent="0.25">
      <c r="A45" s="58"/>
      <c r="B45" s="58"/>
      <c r="C45" s="170"/>
      <c r="D45" s="170"/>
      <c r="E45" s="168"/>
      <c r="F45" s="168"/>
      <c r="G45" s="55"/>
    </row>
    <row r="46" spans="1:7" s="210" customFormat="1" ht="15.75" x14ac:dyDescent="0.25">
      <c r="A46" s="171"/>
      <c r="B46" s="171"/>
      <c r="C46" s="172"/>
      <c r="D46" s="172"/>
      <c r="E46" s="173"/>
      <c r="F46" s="173"/>
      <c r="G46" s="55"/>
    </row>
    <row r="47" spans="1:7" s="210" customFormat="1" ht="15.75" x14ac:dyDescent="0.25">
      <c r="A47" s="58">
        <v>53</v>
      </c>
      <c r="B47" s="58" t="s">
        <v>91</v>
      </c>
      <c r="C47" s="170"/>
      <c r="D47" s="170"/>
      <c r="E47" s="168">
        <v>662465462</v>
      </c>
      <c r="F47" s="168">
        <v>374620733</v>
      </c>
      <c r="G47" s="55"/>
    </row>
    <row r="48" spans="1:7" s="210" customFormat="1" ht="15.75" x14ac:dyDescent="0.25">
      <c r="A48" s="58"/>
      <c r="B48" s="58"/>
      <c r="C48" s="170"/>
      <c r="D48" s="170"/>
      <c r="E48" s="168"/>
      <c r="F48" s="168"/>
      <c r="G48" s="55"/>
    </row>
    <row r="49" spans="1:7" s="210" customFormat="1" ht="15.75" x14ac:dyDescent="0.25">
      <c r="A49" s="50">
        <v>5360</v>
      </c>
      <c r="B49" s="50" t="s">
        <v>92</v>
      </c>
      <c r="C49" s="51"/>
      <c r="D49" s="51"/>
      <c r="E49" s="49">
        <v>269659170</v>
      </c>
      <c r="F49" s="49">
        <v>350701400</v>
      </c>
      <c r="G49" s="55"/>
    </row>
    <row r="50" spans="1:7" s="210" customFormat="1" ht="15.75" x14ac:dyDescent="0.25">
      <c r="A50" s="50">
        <v>5366</v>
      </c>
      <c r="B50" s="50" t="s">
        <v>93</v>
      </c>
      <c r="C50" s="51"/>
      <c r="D50" s="51"/>
      <c r="E50" s="49">
        <v>5831902</v>
      </c>
      <c r="F50" s="49">
        <v>23919333</v>
      </c>
      <c r="G50" s="55"/>
    </row>
    <row r="51" spans="1:7" s="210" customFormat="1" ht="15.75" x14ac:dyDescent="0.25">
      <c r="A51" s="50">
        <v>5368</v>
      </c>
      <c r="B51" s="59" t="s">
        <v>94</v>
      </c>
      <c r="C51" s="59"/>
      <c r="D51" s="59"/>
      <c r="E51" s="52">
        <v>386974390</v>
      </c>
      <c r="F51" s="52">
        <v>0</v>
      </c>
      <c r="G51" s="55"/>
    </row>
    <row r="52" spans="1:7" s="210" customFormat="1" ht="15.75" x14ac:dyDescent="0.25">
      <c r="A52" s="50"/>
      <c r="B52" s="50"/>
      <c r="C52" s="51"/>
      <c r="D52" s="51"/>
      <c r="E52" s="49"/>
      <c r="F52" s="49"/>
      <c r="G52" s="53"/>
    </row>
    <row r="53" spans="1:7" s="210" customFormat="1" ht="15.75" x14ac:dyDescent="0.25">
      <c r="A53" s="58">
        <v>55</v>
      </c>
      <c r="B53" s="58" t="s">
        <v>95</v>
      </c>
      <c r="C53" s="170"/>
      <c r="D53" s="170"/>
      <c r="E53" s="168">
        <v>2993952757</v>
      </c>
      <c r="F53" s="168">
        <v>5770631001</v>
      </c>
      <c r="G53" s="53"/>
    </row>
    <row r="54" spans="1:7" s="210" customFormat="1" ht="15.75" x14ac:dyDescent="0.25">
      <c r="A54" s="58"/>
      <c r="B54" s="58"/>
      <c r="C54" s="170"/>
      <c r="D54" s="170"/>
      <c r="E54" s="168"/>
      <c r="F54" s="168"/>
      <c r="G54" s="53"/>
    </row>
    <row r="55" spans="1:7" s="210" customFormat="1" ht="15.75" x14ac:dyDescent="0.25">
      <c r="A55" s="50">
        <v>5506</v>
      </c>
      <c r="B55" s="50" t="s">
        <v>96</v>
      </c>
      <c r="C55" s="51"/>
      <c r="D55" s="51"/>
      <c r="E55" s="52">
        <v>2993952757</v>
      </c>
      <c r="F55" s="52">
        <v>5770631001</v>
      </c>
      <c r="G55" s="56"/>
    </row>
    <row r="56" spans="1:7" s="210" customFormat="1" ht="15.75" x14ac:dyDescent="0.25">
      <c r="A56" s="50"/>
      <c r="B56" s="50"/>
      <c r="C56" s="51"/>
      <c r="D56" s="51"/>
      <c r="E56" s="49"/>
      <c r="F56" s="49"/>
      <c r="G56" s="56"/>
    </row>
    <row r="57" spans="1:7" s="210" customFormat="1" ht="15.75" x14ac:dyDescent="0.25">
      <c r="A57" s="58">
        <v>57</v>
      </c>
      <c r="B57" s="58" t="s">
        <v>74</v>
      </c>
      <c r="C57" s="170"/>
      <c r="D57" s="170"/>
      <c r="E57" s="168">
        <v>472844</v>
      </c>
      <c r="F57" s="168">
        <v>1716184</v>
      </c>
      <c r="G57" s="56"/>
    </row>
    <row r="58" spans="1:7" s="210" customFormat="1" ht="15.75" x14ac:dyDescent="0.25">
      <c r="A58" s="58"/>
      <c r="B58" s="58"/>
      <c r="C58" s="170"/>
      <c r="D58" s="170"/>
      <c r="E58" s="168"/>
      <c r="F58" s="168"/>
      <c r="G58" s="56"/>
    </row>
    <row r="59" spans="1:7" s="210" customFormat="1" ht="15.75" x14ac:dyDescent="0.25">
      <c r="A59" s="50">
        <v>5720</v>
      </c>
      <c r="B59" s="50" t="s">
        <v>76</v>
      </c>
      <c r="C59" s="51"/>
      <c r="D59" s="51"/>
      <c r="E59" s="52">
        <v>472844</v>
      </c>
      <c r="F59" s="52">
        <v>1716184</v>
      </c>
      <c r="G59" s="56"/>
    </row>
    <row r="60" spans="1:7" s="210" customFormat="1" ht="15.75" x14ac:dyDescent="0.25">
      <c r="A60" s="50"/>
      <c r="B60" s="50"/>
      <c r="C60" s="51"/>
      <c r="D60" s="51"/>
      <c r="E60" s="49"/>
      <c r="F60" s="49"/>
      <c r="G60" s="56"/>
    </row>
    <row r="61" spans="1:7" s="210" customFormat="1" ht="15.75" x14ac:dyDescent="0.25">
      <c r="A61" s="50"/>
      <c r="B61" s="50"/>
      <c r="C61" s="51"/>
      <c r="D61" s="51"/>
      <c r="E61" s="49"/>
      <c r="F61" s="49"/>
      <c r="G61" s="56"/>
    </row>
    <row r="62" spans="1:7" s="210" customFormat="1" ht="15.75" x14ac:dyDescent="0.25">
      <c r="A62" s="58">
        <v>58</v>
      </c>
      <c r="B62" s="58" t="s">
        <v>97</v>
      </c>
      <c r="C62" s="170"/>
      <c r="D62" s="170"/>
      <c r="E62" s="168">
        <v>33054</v>
      </c>
      <c r="F62" s="168">
        <v>34702087</v>
      </c>
      <c r="G62" s="57"/>
    </row>
    <row r="63" spans="1:7" s="210" customFormat="1" ht="15.75" x14ac:dyDescent="0.25">
      <c r="A63" s="58"/>
      <c r="B63" s="58"/>
      <c r="C63" s="170"/>
      <c r="D63" s="170"/>
      <c r="E63" s="168"/>
      <c r="F63" s="168"/>
      <c r="G63" s="57"/>
    </row>
    <row r="64" spans="1:7" s="210" customFormat="1" ht="15.75" x14ac:dyDescent="0.25">
      <c r="A64" s="50">
        <v>5802</v>
      </c>
      <c r="B64" s="50" t="s">
        <v>98</v>
      </c>
      <c r="C64" s="51"/>
      <c r="D64" s="51"/>
      <c r="E64" s="49">
        <v>33054</v>
      </c>
      <c r="F64" s="49">
        <v>16000</v>
      </c>
      <c r="G64" s="56"/>
    </row>
    <row r="65" spans="1:7" s="210" customFormat="1" ht="15.75" x14ac:dyDescent="0.25">
      <c r="A65" s="50">
        <v>5804</v>
      </c>
      <c r="B65" s="50" t="s">
        <v>99</v>
      </c>
      <c r="E65" s="49">
        <v>0</v>
      </c>
      <c r="F65" s="49">
        <v>20721486</v>
      </c>
      <c r="G65" s="56"/>
    </row>
    <row r="66" spans="1:7" s="210" customFormat="1" ht="15.75" x14ac:dyDescent="0.25">
      <c r="A66" s="50">
        <v>5890</v>
      </c>
      <c r="B66" s="50" t="s">
        <v>100</v>
      </c>
      <c r="C66" s="51"/>
      <c r="D66" s="51"/>
      <c r="E66" s="52">
        <v>0</v>
      </c>
      <c r="F66" s="52">
        <v>13964601</v>
      </c>
      <c r="G66" s="56"/>
    </row>
    <row r="67" spans="1:7" s="210" customFormat="1" ht="15.75" x14ac:dyDescent="0.25">
      <c r="A67" s="58"/>
      <c r="B67" s="58"/>
      <c r="C67" s="170"/>
      <c r="D67" s="170"/>
      <c r="E67" s="168"/>
      <c r="F67" s="168"/>
      <c r="G67" s="56"/>
    </row>
    <row r="68" spans="1:7" s="210" customFormat="1" ht="15.75" x14ac:dyDescent="0.25">
      <c r="A68" s="58">
        <v>62</v>
      </c>
      <c r="B68" s="58" t="s">
        <v>330</v>
      </c>
      <c r="C68" s="170"/>
      <c r="D68" s="170"/>
      <c r="E68" s="168">
        <v>0</v>
      </c>
      <c r="F68" s="168">
        <v>0</v>
      </c>
      <c r="G68" s="56"/>
    </row>
    <row r="69" spans="1:7" s="210" customFormat="1" ht="15.75" x14ac:dyDescent="0.25">
      <c r="A69" s="58"/>
      <c r="B69" s="58"/>
      <c r="C69" s="170"/>
      <c r="D69" s="170"/>
      <c r="E69" s="168"/>
      <c r="F69" s="168"/>
      <c r="G69" s="56"/>
    </row>
    <row r="70" spans="1:7" s="210" customFormat="1" ht="15.75" x14ac:dyDescent="0.25">
      <c r="A70" s="50">
        <v>6210</v>
      </c>
      <c r="B70" s="50" t="s">
        <v>331</v>
      </c>
      <c r="C70" s="51"/>
      <c r="D70" s="51"/>
      <c r="E70" s="52">
        <v>0</v>
      </c>
      <c r="F70" s="52">
        <v>0</v>
      </c>
      <c r="G70" s="56"/>
    </row>
    <row r="71" spans="1:7" s="210" customFormat="1" ht="15.75" x14ac:dyDescent="0.25">
      <c r="A71" s="50"/>
      <c r="B71" s="50"/>
      <c r="C71" s="51"/>
      <c r="D71" s="51"/>
      <c r="E71" s="49"/>
      <c r="F71" s="49"/>
      <c r="G71" s="56"/>
    </row>
    <row r="72" spans="1:7" s="210" customFormat="1" ht="15.75" x14ac:dyDescent="0.25">
      <c r="A72" s="58"/>
      <c r="B72" s="58" t="s">
        <v>353</v>
      </c>
      <c r="C72" s="170"/>
      <c r="D72" s="170"/>
      <c r="E72" s="168">
        <v>641588687</v>
      </c>
      <c r="F72" s="168">
        <v>1657194549</v>
      </c>
      <c r="G72" s="56"/>
    </row>
    <row r="73" spans="1:7" s="165" customFormat="1" ht="15.75" x14ac:dyDescent="0.25">
      <c r="A73" s="58"/>
      <c r="B73" s="58"/>
      <c r="C73" s="170"/>
      <c r="D73" s="170"/>
      <c r="E73" s="47"/>
      <c r="F73" s="168"/>
      <c r="G73" s="56"/>
    </row>
  </sheetData>
  <mergeCells count="5">
    <mergeCell ref="A3:E3"/>
    <mergeCell ref="A4:E4"/>
    <mergeCell ref="B5:E5"/>
    <mergeCell ref="A6:E6"/>
    <mergeCell ref="A7:E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4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79"/>
  <sheetViews>
    <sheetView topLeftCell="A127" workbookViewId="0">
      <selection activeCell="A153" sqref="A153"/>
    </sheetView>
  </sheetViews>
  <sheetFormatPr baseColWidth="10" defaultRowHeight="15" x14ac:dyDescent="0.25"/>
  <cols>
    <col min="1" max="1" width="18.28515625" style="124" customWidth="1"/>
    <col min="2" max="2" width="49" customWidth="1"/>
    <col min="3" max="3" width="19.7109375" style="62" customWidth="1"/>
    <col min="4" max="4" width="17.5703125" style="62" customWidth="1"/>
    <col min="5" max="5" width="19.7109375" style="62" customWidth="1"/>
    <col min="6" max="6" width="16.85546875" style="62" customWidth="1"/>
    <col min="7" max="7" width="15.28515625" style="63" customWidth="1"/>
    <col min="8" max="8" width="16.28515625" style="63" customWidth="1"/>
    <col min="9" max="9" width="19.7109375" customWidth="1"/>
    <col min="10" max="10" width="11.7109375" customWidth="1"/>
    <col min="12" max="12" width="3.85546875" style="64" customWidth="1"/>
    <col min="13" max="13" width="4.140625" style="65" customWidth="1"/>
    <col min="14" max="14" width="3.7109375" customWidth="1"/>
    <col min="15" max="15" width="4.140625" customWidth="1"/>
    <col min="16" max="16" width="12.42578125" customWidth="1"/>
  </cols>
  <sheetData>
    <row r="1" spans="1:16" ht="30" customHeight="1" x14ac:dyDescent="0.25">
      <c r="A1" s="60" t="s">
        <v>104</v>
      </c>
      <c r="B1" s="61" t="s">
        <v>105</v>
      </c>
    </row>
    <row r="2" spans="1:16" ht="21.75" customHeight="1" x14ac:dyDescent="0.25">
      <c r="A2" s="60" t="s">
        <v>106</v>
      </c>
      <c r="B2" s="61" t="s">
        <v>107</v>
      </c>
    </row>
    <row r="3" spans="1:16" ht="25.5" customHeight="1" x14ac:dyDescent="0.25">
      <c r="A3" s="60" t="s">
        <v>108</v>
      </c>
      <c r="B3" s="61" t="s">
        <v>109</v>
      </c>
    </row>
    <row r="4" spans="1:16" ht="27.75" customHeight="1" x14ac:dyDescent="0.25">
      <c r="A4" s="60" t="s">
        <v>110</v>
      </c>
      <c r="B4" s="66">
        <v>223511001</v>
      </c>
    </row>
    <row r="5" spans="1:16" ht="29.25" customHeight="1" x14ac:dyDescent="0.25">
      <c r="A5" s="60" t="s">
        <v>111</v>
      </c>
      <c r="B5" s="61" t="s">
        <v>112</v>
      </c>
    </row>
    <row r="6" spans="1:16" s="61" customFormat="1" ht="23.25" customHeight="1" x14ac:dyDescent="0.25">
      <c r="A6" s="60" t="s">
        <v>113</v>
      </c>
      <c r="B6" s="61" t="s">
        <v>114</v>
      </c>
      <c r="C6" s="67"/>
      <c r="D6" s="67"/>
      <c r="E6" s="67"/>
      <c r="F6" s="67"/>
      <c r="G6" s="68"/>
      <c r="H6" s="68"/>
      <c r="L6" s="69"/>
      <c r="M6" s="70"/>
    </row>
    <row r="7" spans="1:16" x14ac:dyDescent="0.25">
      <c r="A7" s="60"/>
    </row>
    <row r="8" spans="1:16" ht="57.75" customHeight="1" x14ac:dyDescent="0.25">
      <c r="A8" s="151" t="s">
        <v>115</v>
      </c>
      <c r="B8" s="153" t="s">
        <v>116</v>
      </c>
      <c r="C8" s="155" t="s">
        <v>117</v>
      </c>
      <c r="D8" s="157" t="s">
        <v>118</v>
      </c>
      <c r="E8" s="158"/>
      <c r="F8" s="148" t="s">
        <v>119</v>
      </c>
      <c r="G8" s="148" t="s">
        <v>120</v>
      </c>
      <c r="H8" s="148" t="s">
        <v>121</v>
      </c>
    </row>
    <row r="9" spans="1:16" ht="26.25" customHeight="1" x14ac:dyDescent="0.25">
      <c r="A9" s="152"/>
      <c r="B9" s="154"/>
      <c r="C9" s="156"/>
      <c r="D9" s="71" t="s">
        <v>122</v>
      </c>
      <c r="E9" s="72" t="s">
        <v>123</v>
      </c>
      <c r="F9" s="149"/>
      <c r="G9" s="149"/>
      <c r="H9" s="149"/>
    </row>
    <row r="10" spans="1:16" s="61" customFormat="1" ht="23.25" customHeight="1" x14ac:dyDescent="0.25">
      <c r="A10" s="130">
        <v>1</v>
      </c>
      <c r="B10" s="73" t="s">
        <v>124</v>
      </c>
      <c r="C10" s="74">
        <f t="shared" ref="C10:H10" si="0">+C11+C19+C26+C29+C67</f>
        <v>0</v>
      </c>
      <c r="D10" s="75">
        <f t="shared" si="0"/>
        <v>0</v>
      </c>
      <c r="E10" s="75">
        <f t="shared" si="0"/>
        <v>0</v>
      </c>
      <c r="F10" s="75">
        <f t="shared" si="0"/>
        <v>0</v>
      </c>
      <c r="G10" s="75">
        <f t="shared" si="0"/>
        <v>0</v>
      </c>
      <c r="H10" s="75">
        <f t="shared" si="0"/>
        <v>0</v>
      </c>
      <c r="I10" s="76">
        <f>+G10+H10</f>
        <v>0</v>
      </c>
      <c r="J10" s="76">
        <f>+I10-F10</f>
        <v>0</v>
      </c>
      <c r="L10" s="125" t="str">
        <f>MID(A10,1,1)</f>
        <v>1</v>
      </c>
      <c r="M10" s="126" t="str">
        <f>IF(MID(A10,2,1)="","",CONCATENATE(".",MID(A10,2,1)))</f>
        <v/>
      </c>
      <c r="N10" s="127" t="str">
        <f>IF(MID(A10,3,2)="","",CONCATENATE(".",MID(A10,3,2)))</f>
        <v/>
      </c>
      <c r="O10" s="127" t="str">
        <f>IF(MID(A10,5,2)="","",CONCATENATE(".",MID(A10,5,2)))</f>
        <v/>
      </c>
      <c r="P10" s="127" t="str">
        <f>CONCATENATE(L10,M10,N10,O10)</f>
        <v>1</v>
      </c>
    </row>
    <row r="11" spans="1:16" ht="24" customHeight="1" x14ac:dyDescent="0.25">
      <c r="A11" s="131">
        <v>11</v>
      </c>
      <c r="B11" s="77" t="s">
        <v>125</v>
      </c>
      <c r="C11" s="78">
        <f t="shared" ref="C11:H11" si="1">+C12+C14+C17</f>
        <v>0</v>
      </c>
      <c r="D11" s="78">
        <f t="shared" si="1"/>
        <v>0</v>
      </c>
      <c r="E11" s="78">
        <f t="shared" si="1"/>
        <v>0</v>
      </c>
      <c r="F11" s="78">
        <f t="shared" si="1"/>
        <v>0</v>
      </c>
      <c r="G11" s="78">
        <f t="shared" si="1"/>
        <v>0</v>
      </c>
      <c r="H11" s="78">
        <f t="shared" si="1"/>
        <v>0</v>
      </c>
      <c r="I11" s="1">
        <f t="shared" ref="I11:I79" si="2">+G11+H11</f>
        <v>0</v>
      </c>
      <c r="J11" s="1">
        <f t="shared" ref="J11:J82" si="3">+I11-F11</f>
        <v>0</v>
      </c>
      <c r="L11" s="125" t="str">
        <f t="shared" ref="L11:L79" si="4">MID(A11,1,1)</f>
        <v>1</v>
      </c>
      <c r="M11" s="126" t="str">
        <f t="shared" ref="M11:M79" si="5">IF(MID(A11,2,1)="","",CONCATENATE(".",MID(A11,2,1)))</f>
        <v>.1</v>
      </c>
      <c r="N11" s="127" t="str">
        <f t="shared" ref="N11:N79" si="6">IF(MID(A11,3,2)="","",CONCATENATE(".",MID(A11,3,2)))</f>
        <v/>
      </c>
      <c r="O11" s="127" t="str">
        <f t="shared" ref="O11:O79" si="7">IF(MID(A11,5,2)="","",CONCATENATE(".",MID(A11,5,2)))</f>
        <v/>
      </c>
      <c r="P11" s="127" t="str">
        <f t="shared" ref="P11:P79" si="8">CONCATENATE(L11,M11,N11,O11)</f>
        <v>1.1</v>
      </c>
    </row>
    <row r="12" spans="1:16" ht="19.5" customHeight="1" x14ac:dyDescent="0.25">
      <c r="A12" s="132">
        <v>1105</v>
      </c>
      <c r="B12" s="80" t="s">
        <v>1</v>
      </c>
      <c r="C12" s="81">
        <f>+C13</f>
        <v>0</v>
      </c>
      <c r="D12" s="81">
        <f>+D13</f>
        <v>0</v>
      </c>
      <c r="E12" s="81">
        <f>+E13</f>
        <v>0</v>
      </c>
      <c r="F12" s="81">
        <f>+F13</f>
        <v>0</v>
      </c>
      <c r="G12" s="81">
        <f>+G13</f>
        <v>0</v>
      </c>
      <c r="H12" s="82">
        <v>0</v>
      </c>
      <c r="I12" s="1">
        <f t="shared" si="2"/>
        <v>0</v>
      </c>
      <c r="J12" s="1">
        <f t="shared" si="3"/>
        <v>0</v>
      </c>
      <c r="L12" s="125" t="str">
        <f t="shared" si="4"/>
        <v>1</v>
      </c>
      <c r="M12" s="126" t="str">
        <f t="shared" si="5"/>
        <v>.1</v>
      </c>
      <c r="N12" s="127" t="str">
        <f t="shared" si="6"/>
        <v>.05</v>
      </c>
      <c r="O12" s="127" t="str">
        <f t="shared" si="7"/>
        <v/>
      </c>
      <c r="P12" s="127" t="str">
        <f t="shared" si="8"/>
        <v>1.1.05</v>
      </c>
    </row>
    <row r="13" spans="1:16" ht="23.25" customHeight="1" x14ac:dyDescent="0.25">
      <c r="A13" s="133">
        <v>110502</v>
      </c>
      <c r="B13" s="83" t="s">
        <v>126</v>
      </c>
      <c r="C13" s="84">
        <f>IFERROR(VLOOKUP(A13,#REF!,5,0),0)</f>
        <v>0</v>
      </c>
      <c r="D13" s="84">
        <f>IFERROR(VLOOKUP(A13,#REF!,20,0),0)</f>
        <v>0</v>
      </c>
      <c r="E13" s="84">
        <f>IFERROR(VLOOKUP(A13,#REF!,21,0),0)</f>
        <v>0</v>
      </c>
      <c r="F13" s="84">
        <f>+C13+D13-E13</f>
        <v>0</v>
      </c>
      <c r="G13" s="85">
        <f>+F13</f>
        <v>0</v>
      </c>
      <c r="H13" s="85">
        <v>0</v>
      </c>
      <c r="I13" s="1">
        <f t="shared" si="2"/>
        <v>0</v>
      </c>
      <c r="J13" s="1">
        <f t="shared" si="3"/>
        <v>0</v>
      </c>
      <c r="L13" s="125" t="str">
        <f t="shared" si="4"/>
        <v>1</v>
      </c>
      <c r="M13" s="126" t="str">
        <f t="shared" si="5"/>
        <v>.1</v>
      </c>
      <c r="N13" s="127" t="str">
        <f t="shared" si="6"/>
        <v>.05</v>
      </c>
      <c r="O13" s="127" t="str">
        <f t="shared" si="7"/>
        <v>.02</v>
      </c>
      <c r="P13" s="127" t="str">
        <f t="shared" si="8"/>
        <v>1.1.05.02</v>
      </c>
    </row>
    <row r="14" spans="1:16" ht="26.25" customHeight="1" x14ac:dyDescent="0.25">
      <c r="A14" s="132">
        <v>1110</v>
      </c>
      <c r="B14" s="80" t="s">
        <v>17</v>
      </c>
      <c r="C14" s="81">
        <f t="shared" ref="C14:H14" si="9">+C15+C16</f>
        <v>0</v>
      </c>
      <c r="D14" s="81">
        <f t="shared" si="9"/>
        <v>0</v>
      </c>
      <c r="E14" s="81">
        <f t="shared" si="9"/>
        <v>0</v>
      </c>
      <c r="F14" s="81">
        <f t="shared" si="9"/>
        <v>0</v>
      </c>
      <c r="G14" s="81">
        <f t="shared" si="9"/>
        <v>0</v>
      </c>
      <c r="H14" s="86">
        <f t="shared" si="9"/>
        <v>0</v>
      </c>
      <c r="I14" s="1">
        <f t="shared" si="2"/>
        <v>0</v>
      </c>
      <c r="J14" s="1">
        <f t="shared" si="3"/>
        <v>0</v>
      </c>
      <c r="L14" s="125" t="str">
        <f t="shared" si="4"/>
        <v>1</v>
      </c>
      <c r="M14" s="126" t="str">
        <f t="shared" si="5"/>
        <v>.1</v>
      </c>
      <c r="N14" s="127" t="str">
        <f t="shared" si="6"/>
        <v>.10</v>
      </c>
      <c r="O14" s="127" t="str">
        <f t="shared" si="7"/>
        <v/>
      </c>
      <c r="P14" s="127" t="str">
        <f t="shared" si="8"/>
        <v>1.1.10</v>
      </c>
    </row>
    <row r="15" spans="1:16" ht="18.75" customHeight="1" x14ac:dyDescent="0.25">
      <c r="A15" s="133">
        <v>111005</v>
      </c>
      <c r="B15" s="83" t="s">
        <v>127</v>
      </c>
      <c r="C15" s="84">
        <f>IFERROR(VLOOKUP(A15,#REF!,5,0),0)</f>
        <v>0</v>
      </c>
      <c r="D15" s="84">
        <f>IFERROR(VLOOKUP(A15,#REF!,20,0),0)</f>
        <v>0</v>
      </c>
      <c r="E15" s="84">
        <f>IFERROR(VLOOKUP(A15,#REF!,21,0),0)</f>
        <v>0</v>
      </c>
      <c r="F15" s="84">
        <f>+C15+D15-E15</f>
        <v>0</v>
      </c>
      <c r="G15" s="85">
        <f>+F15</f>
        <v>0</v>
      </c>
      <c r="H15" s="85">
        <v>0</v>
      </c>
      <c r="I15" s="1">
        <f t="shared" si="2"/>
        <v>0</v>
      </c>
      <c r="J15" s="1">
        <f t="shared" si="3"/>
        <v>0</v>
      </c>
      <c r="L15" s="125" t="str">
        <f t="shared" si="4"/>
        <v>1</v>
      </c>
      <c r="M15" s="126" t="str">
        <f t="shared" si="5"/>
        <v>.1</v>
      </c>
      <c r="N15" s="127" t="str">
        <f t="shared" si="6"/>
        <v>.10</v>
      </c>
      <c r="O15" s="127" t="str">
        <f t="shared" si="7"/>
        <v>.05</v>
      </c>
      <c r="P15" s="127" t="str">
        <f t="shared" si="8"/>
        <v>1.1.10.05</v>
      </c>
    </row>
    <row r="16" spans="1:16" ht="21.75" customHeight="1" x14ac:dyDescent="0.25">
      <c r="A16" s="133">
        <v>111006</v>
      </c>
      <c r="B16" s="83" t="s">
        <v>128</v>
      </c>
      <c r="C16" s="84">
        <f>IFERROR(VLOOKUP(A16,#REF!,5,0),0)</f>
        <v>0</v>
      </c>
      <c r="D16" s="84">
        <f>IFERROR(VLOOKUP(A16,#REF!,20,0),0)</f>
        <v>0</v>
      </c>
      <c r="E16" s="84">
        <f>IFERROR(VLOOKUP(A16,#REF!,21,0),0)</f>
        <v>0</v>
      </c>
      <c r="F16" s="84">
        <f>+C16+D16-E16</f>
        <v>0</v>
      </c>
      <c r="G16" s="85">
        <f>+F16</f>
        <v>0</v>
      </c>
      <c r="H16" s="85">
        <v>0</v>
      </c>
      <c r="I16" s="1">
        <f t="shared" si="2"/>
        <v>0</v>
      </c>
      <c r="J16" s="1">
        <f t="shared" si="3"/>
        <v>0</v>
      </c>
      <c r="L16" s="125" t="str">
        <f t="shared" si="4"/>
        <v>1</v>
      </c>
      <c r="M16" s="126" t="str">
        <f t="shared" si="5"/>
        <v>.1</v>
      </c>
      <c r="N16" s="127" t="str">
        <f t="shared" si="6"/>
        <v>.10</v>
      </c>
      <c r="O16" s="127" t="str">
        <f t="shared" si="7"/>
        <v>.06</v>
      </c>
      <c r="P16" s="127" t="str">
        <f t="shared" si="8"/>
        <v>1.1.10.06</v>
      </c>
    </row>
    <row r="17" spans="1:16" ht="21" customHeight="1" x14ac:dyDescent="0.25">
      <c r="A17" s="132">
        <v>1133</v>
      </c>
      <c r="B17" s="80" t="s">
        <v>19</v>
      </c>
      <c r="C17" s="81">
        <f>+C18</f>
        <v>0</v>
      </c>
      <c r="D17" s="81">
        <f>+D18</f>
        <v>0</v>
      </c>
      <c r="E17" s="81">
        <f>+E18</f>
        <v>0</v>
      </c>
      <c r="F17" s="81">
        <f>+F18</f>
        <v>0</v>
      </c>
      <c r="G17" s="81">
        <f>+G18</f>
        <v>0</v>
      </c>
      <c r="H17" s="86">
        <v>0</v>
      </c>
      <c r="I17" s="1">
        <f t="shared" si="2"/>
        <v>0</v>
      </c>
      <c r="J17" s="1">
        <f t="shared" si="3"/>
        <v>0</v>
      </c>
      <c r="L17" s="125" t="str">
        <f t="shared" si="4"/>
        <v>1</v>
      </c>
      <c r="M17" s="126" t="str">
        <f t="shared" si="5"/>
        <v>.1</v>
      </c>
      <c r="N17" s="127" t="str">
        <f t="shared" si="6"/>
        <v>.33</v>
      </c>
      <c r="O17" s="127" t="str">
        <f t="shared" si="7"/>
        <v/>
      </c>
      <c r="P17" s="127" t="str">
        <f t="shared" si="8"/>
        <v>1.1.33</v>
      </c>
    </row>
    <row r="18" spans="1:16" x14ac:dyDescent="0.25">
      <c r="A18" s="133">
        <v>113301</v>
      </c>
      <c r="B18" s="83" t="s">
        <v>129</v>
      </c>
      <c r="C18" s="84">
        <f>IFERROR(VLOOKUP(A18,#REF!,5,0),0)</f>
        <v>0</v>
      </c>
      <c r="D18" s="84">
        <f>IFERROR(VLOOKUP(A18,#REF!,20,0),0)</f>
        <v>0</v>
      </c>
      <c r="E18" s="84">
        <f>IFERROR(VLOOKUP(A18,#REF!,21,0),0)</f>
        <v>0</v>
      </c>
      <c r="F18" s="84">
        <f>+C18+D18-E18</f>
        <v>0</v>
      </c>
      <c r="G18" s="85">
        <f>+F18</f>
        <v>0</v>
      </c>
      <c r="H18" s="85">
        <v>0</v>
      </c>
      <c r="I18" s="1">
        <f t="shared" si="2"/>
        <v>0</v>
      </c>
      <c r="J18" s="1">
        <f t="shared" si="3"/>
        <v>0</v>
      </c>
      <c r="L18" s="125" t="str">
        <f t="shared" si="4"/>
        <v>1</v>
      </c>
      <c r="M18" s="126" t="str">
        <f t="shared" si="5"/>
        <v>.1</v>
      </c>
      <c r="N18" s="127" t="str">
        <f t="shared" si="6"/>
        <v>.33</v>
      </c>
      <c r="O18" s="127" t="str">
        <f t="shared" si="7"/>
        <v>.01</v>
      </c>
      <c r="P18" s="127" t="str">
        <f t="shared" si="8"/>
        <v>1.1.33.01</v>
      </c>
    </row>
    <row r="19" spans="1:16" x14ac:dyDescent="0.25">
      <c r="A19" s="131">
        <v>13</v>
      </c>
      <c r="B19" s="87" t="s">
        <v>130</v>
      </c>
      <c r="C19" s="78">
        <f t="shared" ref="C19:H19" si="10">+C20+C23</f>
        <v>0</v>
      </c>
      <c r="D19" s="78">
        <f t="shared" si="10"/>
        <v>0</v>
      </c>
      <c r="E19" s="78">
        <f t="shared" si="10"/>
        <v>0</v>
      </c>
      <c r="F19" s="78">
        <f t="shared" si="10"/>
        <v>0</v>
      </c>
      <c r="G19" s="78">
        <f t="shared" si="10"/>
        <v>0</v>
      </c>
      <c r="H19" s="78">
        <f t="shared" si="10"/>
        <v>0</v>
      </c>
      <c r="I19" s="1">
        <f t="shared" si="2"/>
        <v>0</v>
      </c>
      <c r="J19" s="1">
        <f t="shared" si="3"/>
        <v>0</v>
      </c>
      <c r="L19" s="125" t="str">
        <f t="shared" si="4"/>
        <v>1</v>
      </c>
      <c r="M19" s="126" t="str">
        <f t="shared" si="5"/>
        <v>.3</v>
      </c>
      <c r="N19" s="127" t="str">
        <f t="shared" si="6"/>
        <v/>
      </c>
      <c r="O19" s="127" t="str">
        <f t="shared" si="7"/>
        <v/>
      </c>
      <c r="P19" s="127" t="str">
        <f t="shared" si="8"/>
        <v>1.3</v>
      </c>
    </row>
    <row r="20" spans="1:16" s="91" customFormat="1" ht="30" x14ac:dyDescent="0.25">
      <c r="A20" s="132">
        <v>1311</v>
      </c>
      <c r="B20" s="88" t="s">
        <v>131</v>
      </c>
      <c r="C20" s="89">
        <f t="shared" ref="C20:H20" si="11">+C21+C22</f>
        <v>0</v>
      </c>
      <c r="D20" s="89">
        <f t="shared" si="11"/>
        <v>0</v>
      </c>
      <c r="E20" s="89">
        <f t="shared" si="11"/>
        <v>0</v>
      </c>
      <c r="F20" s="89">
        <f t="shared" si="11"/>
        <v>0</v>
      </c>
      <c r="G20" s="89">
        <f t="shared" si="11"/>
        <v>0</v>
      </c>
      <c r="H20" s="89">
        <f t="shared" si="11"/>
        <v>0</v>
      </c>
      <c r="I20" s="90">
        <f t="shared" si="2"/>
        <v>0</v>
      </c>
      <c r="J20" s="90">
        <f t="shared" si="3"/>
        <v>0</v>
      </c>
      <c r="L20" s="125" t="str">
        <f t="shared" si="4"/>
        <v>1</v>
      </c>
      <c r="M20" s="126" t="str">
        <f t="shared" si="5"/>
        <v>.3</v>
      </c>
      <c r="N20" s="127" t="str">
        <f t="shared" si="6"/>
        <v>.11</v>
      </c>
      <c r="O20" s="127" t="str">
        <f t="shared" si="7"/>
        <v/>
      </c>
      <c r="P20" s="127" t="str">
        <f t="shared" si="8"/>
        <v>1.3.11</v>
      </c>
    </row>
    <row r="21" spans="1:16" s="91" customFormat="1" x14ac:dyDescent="0.25">
      <c r="A21" s="133">
        <v>131103</v>
      </c>
      <c r="B21" s="83" t="s">
        <v>132</v>
      </c>
      <c r="C21" s="84">
        <f>IFERROR(VLOOKUP(A21,#REF!,5,0),0)</f>
        <v>0</v>
      </c>
      <c r="D21" s="84">
        <f>IFERROR(VLOOKUP(A21,#REF!,20,0),0)</f>
        <v>0</v>
      </c>
      <c r="E21" s="84">
        <f>IFERROR(VLOOKUP(A21,#REF!,21,0),0)</f>
        <v>0</v>
      </c>
      <c r="F21" s="84">
        <f>+C21+D21-E21</f>
        <v>0</v>
      </c>
      <c r="G21" s="85">
        <f>+F21</f>
        <v>0</v>
      </c>
      <c r="H21" s="85">
        <v>0</v>
      </c>
      <c r="I21" s="90">
        <f t="shared" si="2"/>
        <v>0</v>
      </c>
      <c r="J21" s="90">
        <f t="shared" si="3"/>
        <v>0</v>
      </c>
      <c r="L21" s="125" t="str">
        <f t="shared" si="4"/>
        <v>1</v>
      </c>
      <c r="M21" s="126" t="str">
        <f t="shared" si="5"/>
        <v>.3</v>
      </c>
      <c r="N21" s="127" t="str">
        <f t="shared" si="6"/>
        <v>.11</v>
      </c>
      <c r="O21" s="127" t="str">
        <f t="shared" si="7"/>
        <v>.03</v>
      </c>
      <c r="P21" s="127" t="str">
        <f t="shared" si="8"/>
        <v>1.3.11.03</v>
      </c>
    </row>
    <row r="22" spans="1:16" s="91" customFormat="1" x14ac:dyDescent="0.25">
      <c r="A22" s="133">
        <v>131190</v>
      </c>
      <c r="B22" s="92" t="s">
        <v>133</v>
      </c>
      <c r="C22" s="84">
        <f>IFERROR(VLOOKUP(A22,#REF!,5,0),0)</f>
        <v>0</v>
      </c>
      <c r="D22" s="84">
        <f>IFERROR(VLOOKUP(A22,#REF!,20,0),0)</f>
        <v>0</v>
      </c>
      <c r="E22" s="84">
        <f>IFERROR(VLOOKUP(A22,#REF!,21,0),0)</f>
        <v>0</v>
      </c>
      <c r="F22" s="93">
        <f>+C22+D22-E22</f>
        <v>0</v>
      </c>
      <c r="G22" s="85">
        <f>+F22</f>
        <v>0</v>
      </c>
      <c r="H22" s="85">
        <v>0</v>
      </c>
      <c r="I22" s="90">
        <f t="shared" si="2"/>
        <v>0</v>
      </c>
      <c r="J22" s="90">
        <f t="shared" si="3"/>
        <v>0</v>
      </c>
      <c r="L22" s="125" t="str">
        <f t="shared" si="4"/>
        <v>1</v>
      </c>
      <c r="M22" s="126" t="str">
        <f t="shared" si="5"/>
        <v>.3</v>
      </c>
      <c r="N22" s="127" t="str">
        <f t="shared" si="6"/>
        <v>.11</v>
      </c>
      <c r="O22" s="127" t="str">
        <f t="shared" si="7"/>
        <v>.90</v>
      </c>
      <c r="P22" s="127" t="str">
        <f t="shared" si="8"/>
        <v>1.3.11.90</v>
      </c>
    </row>
    <row r="23" spans="1:16" x14ac:dyDescent="0.25">
      <c r="A23" s="132">
        <v>1384</v>
      </c>
      <c r="B23" s="80" t="s">
        <v>134</v>
      </c>
      <c r="C23" s="89">
        <f t="shared" ref="C23:H23" si="12">+C24+C25</f>
        <v>0</v>
      </c>
      <c r="D23" s="89">
        <f t="shared" si="12"/>
        <v>0</v>
      </c>
      <c r="E23" s="89">
        <f t="shared" si="12"/>
        <v>0</v>
      </c>
      <c r="F23" s="89">
        <f t="shared" si="12"/>
        <v>0</v>
      </c>
      <c r="G23" s="89">
        <f t="shared" si="12"/>
        <v>0</v>
      </c>
      <c r="H23" s="89">
        <f t="shared" si="12"/>
        <v>0</v>
      </c>
      <c r="I23" s="1">
        <f t="shared" si="2"/>
        <v>0</v>
      </c>
      <c r="J23" s="1">
        <f t="shared" si="3"/>
        <v>0</v>
      </c>
      <c r="L23" s="125" t="str">
        <f t="shared" si="4"/>
        <v>1</v>
      </c>
      <c r="M23" s="126" t="str">
        <f t="shared" si="5"/>
        <v>.3</v>
      </c>
      <c r="N23" s="127" t="str">
        <f t="shared" si="6"/>
        <v>.84</v>
      </c>
      <c r="O23" s="127" t="str">
        <f t="shared" si="7"/>
        <v/>
      </c>
      <c r="P23" s="127" t="str">
        <f t="shared" si="8"/>
        <v>1.3.84</v>
      </c>
    </row>
    <row r="24" spans="1:16" x14ac:dyDescent="0.25">
      <c r="A24" s="133">
        <v>138435</v>
      </c>
      <c r="B24" s="83" t="s">
        <v>135</v>
      </c>
      <c r="C24" s="84">
        <f>IFERROR(VLOOKUP(A24,#REF!,5,0),0)</f>
        <v>0</v>
      </c>
      <c r="D24" s="84">
        <f>IFERROR(VLOOKUP(A24,#REF!,20,0),0)</f>
        <v>0</v>
      </c>
      <c r="E24" s="84">
        <f>IFERROR(VLOOKUP(A24,#REF!,21,0),0)</f>
        <v>0</v>
      </c>
      <c r="F24" s="84">
        <f>+C24+D24-E24</f>
        <v>0</v>
      </c>
      <c r="G24" s="85">
        <f>+F24</f>
        <v>0</v>
      </c>
      <c r="H24" s="85">
        <v>0</v>
      </c>
      <c r="I24" s="1">
        <f t="shared" si="2"/>
        <v>0</v>
      </c>
      <c r="J24" s="1">
        <f t="shared" si="3"/>
        <v>0</v>
      </c>
      <c r="L24" s="125" t="str">
        <f t="shared" si="4"/>
        <v>1</v>
      </c>
      <c r="M24" s="126" t="str">
        <f t="shared" si="5"/>
        <v>.3</v>
      </c>
      <c r="N24" s="127" t="str">
        <f t="shared" si="6"/>
        <v>.84</v>
      </c>
      <c r="O24" s="127" t="str">
        <f t="shared" si="7"/>
        <v>.35</v>
      </c>
      <c r="P24" s="127" t="str">
        <f t="shared" si="8"/>
        <v>1.3.84.35</v>
      </c>
    </row>
    <row r="25" spans="1:16" x14ac:dyDescent="0.25">
      <c r="A25" s="133">
        <v>138490</v>
      </c>
      <c r="B25" s="83" t="s">
        <v>136</v>
      </c>
      <c r="C25" s="84">
        <f>IFERROR(VLOOKUP(A25,#REF!,5,0),0)</f>
        <v>0</v>
      </c>
      <c r="D25" s="84">
        <f>IFERROR(VLOOKUP(A25,#REF!,20,0),0)</f>
        <v>0</v>
      </c>
      <c r="E25" s="84">
        <f>IFERROR(VLOOKUP(A25,#REF!,21,0),0)</f>
        <v>0</v>
      </c>
      <c r="F25" s="84">
        <f>+C25+D25-E25</f>
        <v>0</v>
      </c>
      <c r="G25" s="85">
        <f>+F25</f>
        <v>0</v>
      </c>
      <c r="H25" s="85">
        <v>0</v>
      </c>
      <c r="I25" s="1">
        <f t="shared" si="2"/>
        <v>0</v>
      </c>
      <c r="J25" s="1">
        <f t="shared" si="3"/>
        <v>0</v>
      </c>
      <c r="L25" s="125" t="str">
        <f t="shared" si="4"/>
        <v>1</v>
      </c>
      <c r="M25" s="126" t="str">
        <f t="shared" si="5"/>
        <v>.3</v>
      </c>
      <c r="N25" s="127" t="str">
        <f t="shared" si="6"/>
        <v>.84</v>
      </c>
      <c r="O25" s="127" t="str">
        <f t="shared" si="7"/>
        <v>.90</v>
      </c>
      <c r="P25" s="127" t="str">
        <f t="shared" si="8"/>
        <v>1.3.84.90</v>
      </c>
    </row>
    <row r="26" spans="1:16" x14ac:dyDescent="0.25">
      <c r="A26" s="131">
        <v>15</v>
      </c>
      <c r="B26" s="87" t="s">
        <v>137</v>
      </c>
      <c r="C26" s="78">
        <f t="shared" ref="C26:H26" si="13">+C27</f>
        <v>0</v>
      </c>
      <c r="D26" s="78">
        <f t="shared" si="13"/>
        <v>0</v>
      </c>
      <c r="E26" s="78">
        <f t="shared" si="13"/>
        <v>0</v>
      </c>
      <c r="F26" s="78">
        <f t="shared" si="13"/>
        <v>0</v>
      </c>
      <c r="G26" s="78">
        <f t="shared" si="13"/>
        <v>0</v>
      </c>
      <c r="H26" s="78">
        <f t="shared" si="13"/>
        <v>0</v>
      </c>
      <c r="I26" s="1">
        <f t="shared" si="2"/>
        <v>0</v>
      </c>
      <c r="J26" s="1">
        <f t="shared" si="3"/>
        <v>0</v>
      </c>
      <c r="L26" s="125" t="str">
        <f t="shared" si="4"/>
        <v>1</v>
      </c>
      <c r="M26" s="126" t="str">
        <f t="shared" si="5"/>
        <v>.5</v>
      </c>
      <c r="N26" s="127" t="str">
        <f t="shared" si="6"/>
        <v/>
      </c>
      <c r="O26" s="127" t="str">
        <f t="shared" si="7"/>
        <v/>
      </c>
      <c r="P26" s="127" t="str">
        <f t="shared" si="8"/>
        <v>1.5</v>
      </c>
    </row>
    <row r="27" spans="1:16" x14ac:dyDescent="0.25">
      <c r="A27" s="132">
        <v>1510</v>
      </c>
      <c r="B27" s="80" t="s">
        <v>138</v>
      </c>
      <c r="C27" s="89">
        <f>+C28</f>
        <v>0</v>
      </c>
      <c r="D27" s="89">
        <f>+D28</f>
        <v>0</v>
      </c>
      <c r="E27" s="89">
        <f>+E28</f>
        <v>0</v>
      </c>
      <c r="F27" s="89">
        <f>+F28</f>
        <v>0</v>
      </c>
      <c r="G27" s="89">
        <f>+G28</f>
        <v>0</v>
      </c>
      <c r="H27" s="89">
        <v>0</v>
      </c>
      <c r="I27" s="1">
        <f t="shared" si="2"/>
        <v>0</v>
      </c>
      <c r="J27" s="1">
        <f t="shared" si="3"/>
        <v>0</v>
      </c>
      <c r="L27" s="125" t="str">
        <f t="shared" si="4"/>
        <v>1</v>
      </c>
      <c r="M27" s="126" t="str">
        <f t="shared" si="5"/>
        <v>.5</v>
      </c>
      <c r="N27" s="127" t="str">
        <f t="shared" si="6"/>
        <v>.10</v>
      </c>
      <c r="O27" s="127" t="str">
        <f t="shared" si="7"/>
        <v/>
      </c>
      <c r="P27" s="127" t="str">
        <f t="shared" si="8"/>
        <v>1.5.10</v>
      </c>
    </row>
    <row r="28" spans="1:16" x14ac:dyDescent="0.25">
      <c r="A28" s="133">
        <v>151004</v>
      </c>
      <c r="B28" s="83" t="s">
        <v>139</v>
      </c>
      <c r="C28" s="84">
        <f>IFERROR(VLOOKUP(A28,#REF!,5,0),0)</f>
        <v>0</v>
      </c>
      <c r="D28" s="84">
        <f>IFERROR(VLOOKUP(A28,#REF!,20,0),0)</f>
        <v>0</v>
      </c>
      <c r="E28" s="84">
        <f>IFERROR(VLOOKUP(A28,#REF!,21,0),0)</f>
        <v>0</v>
      </c>
      <c r="F28" s="84">
        <f>+C28+D28-E28</f>
        <v>0</v>
      </c>
      <c r="G28" s="85">
        <f>+F28</f>
        <v>0</v>
      </c>
      <c r="H28" s="85">
        <v>0</v>
      </c>
      <c r="I28" s="1">
        <f t="shared" si="2"/>
        <v>0</v>
      </c>
      <c r="J28" s="1">
        <f t="shared" si="3"/>
        <v>0</v>
      </c>
      <c r="L28" s="125" t="str">
        <f t="shared" si="4"/>
        <v>1</v>
      </c>
      <c r="M28" s="126" t="str">
        <f t="shared" si="5"/>
        <v>.5</v>
      </c>
      <c r="N28" s="127" t="str">
        <f t="shared" si="6"/>
        <v>.10</v>
      </c>
      <c r="O28" s="127" t="str">
        <f t="shared" si="7"/>
        <v>.04</v>
      </c>
      <c r="P28" s="127" t="str">
        <f t="shared" si="8"/>
        <v>1.5.10.04</v>
      </c>
    </row>
    <row r="29" spans="1:16" s="91" customFormat="1" x14ac:dyDescent="0.25">
      <c r="A29" s="131">
        <v>16</v>
      </c>
      <c r="B29" s="87" t="s">
        <v>140</v>
      </c>
      <c r="C29" s="78">
        <f t="shared" ref="C29:H29" si="14">+C30+C34+C40+C42+C47+C50+C53+C55+C58</f>
        <v>0</v>
      </c>
      <c r="D29" s="78">
        <f t="shared" si="14"/>
        <v>0</v>
      </c>
      <c r="E29" s="78">
        <f t="shared" si="14"/>
        <v>0</v>
      </c>
      <c r="F29" s="78">
        <f t="shared" si="14"/>
        <v>0</v>
      </c>
      <c r="G29" s="78">
        <f t="shared" si="14"/>
        <v>0</v>
      </c>
      <c r="H29" s="78">
        <f t="shared" si="14"/>
        <v>0</v>
      </c>
      <c r="I29" s="90">
        <f t="shared" si="2"/>
        <v>0</v>
      </c>
      <c r="J29" s="90">
        <f t="shared" si="3"/>
        <v>0</v>
      </c>
      <c r="L29" s="125" t="str">
        <f t="shared" si="4"/>
        <v>1</v>
      </c>
      <c r="M29" s="126" t="str">
        <f t="shared" si="5"/>
        <v>.6</v>
      </c>
      <c r="N29" s="127" t="str">
        <f t="shared" si="6"/>
        <v/>
      </c>
      <c r="O29" s="127" t="str">
        <f t="shared" si="7"/>
        <v/>
      </c>
      <c r="P29" s="127" t="str">
        <f t="shared" si="8"/>
        <v>1.6</v>
      </c>
    </row>
    <row r="30" spans="1:16" x14ac:dyDescent="0.25">
      <c r="A30" s="132">
        <v>1605</v>
      </c>
      <c r="B30" s="80" t="s">
        <v>141</v>
      </c>
      <c r="C30" s="89">
        <f t="shared" ref="C30:H32" si="15">+C31</f>
        <v>0</v>
      </c>
      <c r="D30" s="89">
        <f t="shared" si="15"/>
        <v>0</v>
      </c>
      <c r="E30" s="89">
        <f t="shared" si="15"/>
        <v>0</v>
      </c>
      <c r="F30" s="89">
        <f t="shared" si="15"/>
        <v>0</v>
      </c>
      <c r="G30" s="89">
        <f t="shared" si="15"/>
        <v>0</v>
      </c>
      <c r="H30" s="89">
        <f t="shared" si="15"/>
        <v>0</v>
      </c>
      <c r="I30" s="1">
        <f t="shared" si="2"/>
        <v>0</v>
      </c>
      <c r="J30" s="1">
        <f t="shared" si="3"/>
        <v>0</v>
      </c>
      <c r="L30" s="125" t="str">
        <f t="shared" si="4"/>
        <v>1</v>
      </c>
      <c r="M30" s="126" t="str">
        <f t="shared" si="5"/>
        <v>.6</v>
      </c>
      <c r="N30" s="127" t="str">
        <f t="shared" si="6"/>
        <v>.05</v>
      </c>
      <c r="O30" s="127" t="str">
        <f t="shared" si="7"/>
        <v/>
      </c>
      <c r="P30" s="127" t="str">
        <f t="shared" si="8"/>
        <v>1.6.05</v>
      </c>
    </row>
    <row r="31" spans="1:16" x14ac:dyDescent="0.25">
      <c r="A31" s="133">
        <v>160501</v>
      </c>
      <c r="B31" s="83" t="s">
        <v>142</v>
      </c>
      <c r="C31" s="84">
        <f>IFERROR(VLOOKUP(A31,#REF!,5,0),0)</f>
        <v>0</v>
      </c>
      <c r="D31" s="84">
        <f>IFERROR(VLOOKUP(A31,#REF!,20,0),0)</f>
        <v>0</v>
      </c>
      <c r="E31" s="84">
        <f>IFERROR(VLOOKUP(A31,#REF!,21,0),0)</f>
        <v>0</v>
      </c>
      <c r="F31" s="84">
        <f>+C31+D31-E31</f>
        <v>0</v>
      </c>
      <c r="G31" s="85">
        <v>0</v>
      </c>
      <c r="H31" s="85">
        <f>+F31</f>
        <v>0</v>
      </c>
      <c r="I31" s="1">
        <f t="shared" si="2"/>
        <v>0</v>
      </c>
      <c r="J31" s="1">
        <f t="shared" si="3"/>
        <v>0</v>
      </c>
      <c r="L31" s="125" t="str">
        <f t="shared" si="4"/>
        <v>1</v>
      </c>
      <c r="M31" s="126" t="str">
        <f t="shared" si="5"/>
        <v>.6</v>
      </c>
      <c r="N31" s="127" t="str">
        <f t="shared" si="6"/>
        <v>.05</v>
      </c>
      <c r="O31" s="127" t="str">
        <f t="shared" si="7"/>
        <v>.01</v>
      </c>
      <c r="P31" s="127" t="str">
        <f t="shared" si="8"/>
        <v>1.6.05.01</v>
      </c>
    </row>
    <row r="32" spans="1:16" x14ac:dyDescent="0.25">
      <c r="A32" s="132">
        <v>1615</v>
      </c>
      <c r="B32" s="80" t="s">
        <v>342</v>
      </c>
      <c r="C32" s="89">
        <f t="shared" si="15"/>
        <v>0</v>
      </c>
      <c r="D32" s="89">
        <f t="shared" si="15"/>
        <v>0</v>
      </c>
      <c r="E32" s="89">
        <f t="shared" si="15"/>
        <v>0</v>
      </c>
      <c r="F32" s="89">
        <f t="shared" si="15"/>
        <v>0</v>
      </c>
      <c r="G32" s="89">
        <f t="shared" si="15"/>
        <v>0</v>
      </c>
      <c r="H32" s="89">
        <f t="shared" si="15"/>
        <v>0</v>
      </c>
      <c r="I32" s="1">
        <f>+G32+H32</f>
        <v>0</v>
      </c>
      <c r="J32" s="1">
        <f>+I32-F32</f>
        <v>0</v>
      </c>
      <c r="L32" s="125" t="str">
        <f>MID(A32,1,1)</f>
        <v>1</v>
      </c>
      <c r="M32" s="126" t="str">
        <f>IF(MID(A32,2,1)="","",CONCATENATE(".",MID(A32,2,1)))</f>
        <v>.6</v>
      </c>
      <c r="N32" s="127" t="str">
        <f>IF(MID(A32,3,2)="","",CONCATENATE(".",MID(A32,3,2)))</f>
        <v>.15</v>
      </c>
      <c r="O32" s="127" t="str">
        <f>IF(MID(A32,5,2)="","",CONCATENATE(".",MID(A32,5,2)))</f>
        <v/>
      </c>
      <c r="P32" s="127" t="str">
        <f>CONCATENATE(L32,M32,N32,O32)</f>
        <v>1.6.15</v>
      </c>
    </row>
    <row r="33" spans="1:16" x14ac:dyDescent="0.25">
      <c r="A33" s="133">
        <v>161501</v>
      </c>
      <c r="B33" s="83" t="s">
        <v>343</v>
      </c>
      <c r="C33" s="84">
        <f>IFERROR(VLOOKUP(A33,#REF!,5,0),0)</f>
        <v>0</v>
      </c>
      <c r="D33" s="84">
        <f>IFERROR(VLOOKUP(A33,#REF!,20,0),0)</f>
        <v>0</v>
      </c>
      <c r="E33" s="84">
        <f>IFERROR(VLOOKUP(A33,#REF!,21,0),0)</f>
        <v>0</v>
      </c>
      <c r="F33" s="84">
        <f>+C33+D33-E33</f>
        <v>0</v>
      </c>
      <c r="G33" s="85">
        <v>0</v>
      </c>
      <c r="H33" s="85">
        <f>+F33</f>
        <v>0</v>
      </c>
      <c r="I33" s="1">
        <f>+G33+H33</f>
        <v>0</v>
      </c>
      <c r="J33" s="1">
        <f>+I33-F33</f>
        <v>0</v>
      </c>
      <c r="L33" s="125" t="str">
        <f>MID(A33,1,1)</f>
        <v>1</v>
      </c>
      <c r="M33" s="126" t="str">
        <f>IF(MID(A33,2,1)="","",CONCATENATE(".",MID(A33,2,1)))</f>
        <v>.6</v>
      </c>
      <c r="N33" s="127" t="str">
        <f>IF(MID(A33,3,2)="","",CONCATENATE(".",MID(A33,3,2)))</f>
        <v>.15</v>
      </c>
      <c r="O33" s="127" t="str">
        <f>IF(MID(A33,5,2)="","",CONCATENATE(".",MID(A33,5,2)))</f>
        <v>.01</v>
      </c>
      <c r="P33" s="127" t="str">
        <f>CONCATENATE(L33,M33,N33,O33)</f>
        <v>1.6.15.01</v>
      </c>
    </row>
    <row r="34" spans="1:16" x14ac:dyDescent="0.25">
      <c r="A34" s="132">
        <v>1635</v>
      </c>
      <c r="B34" s="80" t="s">
        <v>143</v>
      </c>
      <c r="C34" s="89">
        <f t="shared" ref="C34:H34" si="16">+C35+C36+C37+C38+C39</f>
        <v>0</v>
      </c>
      <c r="D34" s="89">
        <f t="shared" si="16"/>
        <v>0</v>
      </c>
      <c r="E34" s="89">
        <f t="shared" si="16"/>
        <v>0</v>
      </c>
      <c r="F34" s="89">
        <f t="shared" si="16"/>
        <v>0</v>
      </c>
      <c r="G34" s="89">
        <f t="shared" si="16"/>
        <v>0</v>
      </c>
      <c r="H34" s="89">
        <f t="shared" si="16"/>
        <v>0</v>
      </c>
      <c r="I34" s="1">
        <f t="shared" si="2"/>
        <v>0</v>
      </c>
      <c r="J34" s="1">
        <f t="shared" si="3"/>
        <v>0</v>
      </c>
      <c r="L34" s="125" t="str">
        <f t="shared" si="4"/>
        <v>1</v>
      </c>
      <c r="M34" s="126" t="str">
        <f t="shared" si="5"/>
        <v>.6</v>
      </c>
      <c r="N34" s="127" t="str">
        <f t="shared" si="6"/>
        <v>.35</v>
      </c>
      <c r="O34" s="127" t="str">
        <f t="shared" si="7"/>
        <v/>
      </c>
      <c r="P34" s="127" t="str">
        <f t="shared" si="8"/>
        <v>1.6.35</v>
      </c>
    </row>
    <row r="35" spans="1:16" x14ac:dyDescent="0.25">
      <c r="A35" s="133">
        <v>163501</v>
      </c>
      <c r="B35" s="83" t="s">
        <v>144</v>
      </c>
      <c r="C35" s="84">
        <f>IFERROR(VLOOKUP(A35,#REF!,5,0),0)</f>
        <v>0</v>
      </c>
      <c r="D35" s="84">
        <f>IFERROR(VLOOKUP(A35,#REF!,20,0),0)</f>
        <v>0</v>
      </c>
      <c r="E35" s="84">
        <f>IFERROR(VLOOKUP(A35,#REF!,21,0),0)</f>
        <v>0</v>
      </c>
      <c r="F35" s="84">
        <f>+C35+D35-E35</f>
        <v>0</v>
      </c>
      <c r="G35" s="85">
        <v>0</v>
      </c>
      <c r="H35" s="85">
        <f t="shared" ref="H35:H41" si="17">+F35</f>
        <v>0</v>
      </c>
      <c r="I35" s="1">
        <f t="shared" si="2"/>
        <v>0</v>
      </c>
      <c r="J35" s="1">
        <f t="shared" si="3"/>
        <v>0</v>
      </c>
      <c r="L35" s="125" t="str">
        <f t="shared" si="4"/>
        <v>1</v>
      </c>
      <c r="M35" s="126" t="str">
        <f t="shared" si="5"/>
        <v>.6</v>
      </c>
      <c r="N35" s="127" t="str">
        <f t="shared" si="6"/>
        <v>.35</v>
      </c>
      <c r="O35" s="127" t="str">
        <f t="shared" si="7"/>
        <v>.01</v>
      </c>
      <c r="P35" s="127" t="str">
        <f t="shared" si="8"/>
        <v>1.6.35.01</v>
      </c>
    </row>
    <row r="36" spans="1:16" x14ac:dyDescent="0.25">
      <c r="A36" s="133">
        <v>163503</v>
      </c>
      <c r="B36" s="83" t="s">
        <v>145</v>
      </c>
      <c r="C36" s="84">
        <f>IFERROR(VLOOKUP(A36,#REF!,5,0),0)</f>
        <v>0</v>
      </c>
      <c r="D36" s="84">
        <f>IFERROR(VLOOKUP(A36,#REF!,20,0),0)</f>
        <v>0</v>
      </c>
      <c r="E36" s="84">
        <f>IFERROR(VLOOKUP(A36,#REF!,21,0),0)</f>
        <v>0</v>
      </c>
      <c r="F36" s="84">
        <f>+C36+D36-E36</f>
        <v>0</v>
      </c>
      <c r="G36" s="85">
        <v>0</v>
      </c>
      <c r="H36" s="85">
        <f t="shared" si="17"/>
        <v>0</v>
      </c>
      <c r="I36" s="1">
        <f t="shared" si="2"/>
        <v>0</v>
      </c>
      <c r="J36" s="1">
        <f t="shared" si="3"/>
        <v>0</v>
      </c>
      <c r="L36" s="125" t="str">
        <f t="shared" si="4"/>
        <v>1</v>
      </c>
      <c r="M36" s="126" t="str">
        <f t="shared" si="5"/>
        <v>.6</v>
      </c>
      <c r="N36" s="127" t="str">
        <f t="shared" si="6"/>
        <v>.35</v>
      </c>
      <c r="O36" s="127" t="str">
        <f t="shared" si="7"/>
        <v>.03</v>
      </c>
      <c r="P36" s="127" t="str">
        <f t="shared" si="8"/>
        <v>1.6.35.03</v>
      </c>
    </row>
    <row r="37" spans="1:16" x14ac:dyDescent="0.25">
      <c r="A37" s="133">
        <v>163504</v>
      </c>
      <c r="B37" s="83" t="s">
        <v>146</v>
      </c>
      <c r="C37" s="84">
        <f>IFERROR(VLOOKUP(A37,#REF!,5,0),0)</f>
        <v>0</v>
      </c>
      <c r="D37" s="84">
        <f>IFERROR(VLOOKUP(A37,#REF!,20,0),0)</f>
        <v>0</v>
      </c>
      <c r="E37" s="84">
        <f>IFERROR(VLOOKUP(A37,#REF!,21,0),0)</f>
        <v>0</v>
      </c>
      <c r="F37" s="84">
        <f>+C37+D37-E37</f>
        <v>0</v>
      </c>
      <c r="G37" s="85">
        <v>0</v>
      </c>
      <c r="H37" s="85">
        <f t="shared" si="17"/>
        <v>0</v>
      </c>
      <c r="I37" s="1">
        <f t="shared" si="2"/>
        <v>0</v>
      </c>
      <c r="J37" s="1">
        <f t="shared" si="3"/>
        <v>0</v>
      </c>
      <c r="L37" s="125" t="str">
        <f t="shared" si="4"/>
        <v>1</v>
      </c>
      <c r="M37" s="126" t="str">
        <f t="shared" si="5"/>
        <v>.6</v>
      </c>
      <c r="N37" s="127" t="str">
        <f t="shared" si="6"/>
        <v>.35</v>
      </c>
      <c r="O37" s="127" t="str">
        <f t="shared" si="7"/>
        <v>.04</v>
      </c>
      <c r="P37" s="127" t="str">
        <f t="shared" si="8"/>
        <v>1.6.35.04</v>
      </c>
    </row>
    <row r="38" spans="1:16" x14ac:dyDescent="0.25">
      <c r="A38" s="133">
        <v>163511</v>
      </c>
      <c r="B38" s="83" t="s">
        <v>147</v>
      </c>
      <c r="C38" s="84">
        <f>IFERROR(VLOOKUP(A38,#REF!,5,0),0)</f>
        <v>0</v>
      </c>
      <c r="D38" s="84">
        <f>IFERROR(VLOOKUP(A38,#REF!,20,0),0)</f>
        <v>0</v>
      </c>
      <c r="E38" s="84">
        <f>IFERROR(VLOOKUP(A38,#REF!,21,0),0)</f>
        <v>0</v>
      </c>
      <c r="F38" s="84">
        <f>+C38+D38-E38</f>
        <v>0</v>
      </c>
      <c r="G38" s="85">
        <v>0</v>
      </c>
      <c r="H38" s="85">
        <f t="shared" si="17"/>
        <v>0</v>
      </c>
      <c r="I38" s="1">
        <f t="shared" si="2"/>
        <v>0</v>
      </c>
      <c r="J38" s="1">
        <f t="shared" si="3"/>
        <v>0</v>
      </c>
      <c r="L38" s="125" t="str">
        <f t="shared" si="4"/>
        <v>1</v>
      </c>
      <c r="M38" s="126" t="str">
        <f t="shared" si="5"/>
        <v>.6</v>
      </c>
      <c r="N38" s="127" t="str">
        <f t="shared" si="6"/>
        <v>.35</v>
      </c>
      <c r="O38" s="127" t="str">
        <f t="shared" si="7"/>
        <v>.11</v>
      </c>
      <c r="P38" s="127" t="str">
        <f t="shared" si="8"/>
        <v>1.6.35.11</v>
      </c>
    </row>
    <row r="39" spans="1:16" x14ac:dyDescent="0.25">
      <c r="A39" s="133">
        <v>163590</v>
      </c>
      <c r="B39" s="83" t="s">
        <v>148</v>
      </c>
      <c r="C39" s="84">
        <f>IFERROR(VLOOKUP(A39,#REF!,5,0),0)</f>
        <v>0</v>
      </c>
      <c r="D39" s="84">
        <f>IFERROR(VLOOKUP(A39,#REF!,20,0),0)</f>
        <v>0</v>
      </c>
      <c r="E39" s="84">
        <f>IFERROR(VLOOKUP(A39,#REF!,21,0),0)</f>
        <v>0</v>
      </c>
      <c r="F39" s="84">
        <f>+C39+D39-E39</f>
        <v>0</v>
      </c>
      <c r="G39" s="85">
        <v>0</v>
      </c>
      <c r="H39" s="85">
        <f t="shared" si="17"/>
        <v>0</v>
      </c>
      <c r="I39" s="1">
        <f t="shared" si="2"/>
        <v>0</v>
      </c>
      <c r="J39" s="1">
        <f t="shared" si="3"/>
        <v>0</v>
      </c>
      <c r="L39" s="125" t="str">
        <f t="shared" si="4"/>
        <v>1</v>
      </c>
      <c r="M39" s="126" t="str">
        <f t="shared" si="5"/>
        <v>.6</v>
      </c>
      <c r="N39" s="127" t="str">
        <f t="shared" si="6"/>
        <v>.35</v>
      </c>
      <c r="O39" s="127" t="str">
        <f t="shared" si="7"/>
        <v>.90</v>
      </c>
      <c r="P39" s="127" t="str">
        <f t="shared" si="8"/>
        <v>1.6.35.90</v>
      </c>
    </row>
    <row r="40" spans="1:16" x14ac:dyDescent="0.25">
      <c r="A40" s="132">
        <v>1640</v>
      </c>
      <c r="B40" s="80" t="s">
        <v>149</v>
      </c>
      <c r="C40" s="89">
        <f>+C41</f>
        <v>0</v>
      </c>
      <c r="D40" s="89">
        <f>+D41</f>
        <v>0</v>
      </c>
      <c r="E40" s="89">
        <f>+E41</f>
        <v>0</v>
      </c>
      <c r="F40" s="89">
        <f>+F41</f>
        <v>0</v>
      </c>
      <c r="G40" s="89">
        <f>+G41</f>
        <v>0</v>
      </c>
      <c r="H40" s="89">
        <f t="shared" si="17"/>
        <v>0</v>
      </c>
      <c r="I40" s="1">
        <f t="shared" si="2"/>
        <v>0</v>
      </c>
      <c r="J40" s="1">
        <f t="shared" si="3"/>
        <v>0</v>
      </c>
      <c r="L40" s="125" t="str">
        <f t="shared" si="4"/>
        <v>1</v>
      </c>
      <c r="M40" s="126" t="str">
        <f t="shared" si="5"/>
        <v>.6</v>
      </c>
      <c r="N40" s="127" t="str">
        <f t="shared" si="6"/>
        <v>.40</v>
      </c>
      <c r="O40" s="127" t="str">
        <f t="shared" si="7"/>
        <v/>
      </c>
      <c r="P40" s="127" t="str">
        <f t="shared" si="8"/>
        <v>1.6.40</v>
      </c>
    </row>
    <row r="41" spans="1:16" x14ac:dyDescent="0.25">
      <c r="A41" s="133">
        <v>164001</v>
      </c>
      <c r="B41" s="83" t="s">
        <v>150</v>
      </c>
      <c r="C41" s="84">
        <f>IFERROR(VLOOKUP(A41,#REF!,5,0),0)</f>
        <v>0</v>
      </c>
      <c r="D41" s="84">
        <f>IFERROR(VLOOKUP(A41,#REF!,20,0),0)</f>
        <v>0</v>
      </c>
      <c r="E41" s="84">
        <f>IFERROR(VLOOKUP(A41,#REF!,21,0),0)</f>
        <v>0</v>
      </c>
      <c r="F41" s="84">
        <f>+C41+D41-E41</f>
        <v>0</v>
      </c>
      <c r="G41" s="85">
        <v>0</v>
      </c>
      <c r="H41" s="85">
        <f t="shared" si="17"/>
        <v>0</v>
      </c>
      <c r="I41" s="1">
        <f t="shared" si="2"/>
        <v>0</v>
      </c>
      <c r="J41" s="1">
        <f t="shared" si="3"/>
        <v>0</v>
      </c>
      <c r="L41" s="125" t="str">
        <f t="shared" si="4"/>
        <v>1</v>
      </c>
      <c r="M41" s="126" t="str">
        <f t="shared" si="5"/>
        <v>.6</v>
      </c>
      <c r="N41" s="127" t="str">
        <f t="shared" si="6"/>
        <v>.40</v>
      </c>
      <c r="O41" s="127" t="str">
        <f t="shared" si="7"/>
        <v>.01</v>
      </c>
      <c r="P41" s="127" t="str">
        <f t="shared" si="8"/>
        <v>1.6.40.01</v>
      </c>
    </row>
    <row r="42" spans="1:16" x14ac:dyDescent="0.25">
      <c r="A42" s="132">
        <v>1655</v>
      </c>
      <c r="B42" s="80" t="s">
        <v>151</v>
      </c>
      <c r="C42" s="89">
        <f t="shared" ref="C42:H42" si="18">+C43+C44+C45+C46</f>
        <v>0</v>
      </c>
      <c r="D42" s="89">
        <f t="shared" si="18"/>
        <v>0</v>
      </c>
      <c r="E42" s="89">
        <f t="shared" si="18"/>
        <v>0</v>
      </c>
      <c r="F42" s="89">
        <f t="shared" si="18"/>
        <v>0</v>
      </c>
      <c r="G42" s="89">
        <f t="shared" si="18"/>
        <v>0</v>
      </c>
      <c r="H42" s="89">
        <f t="shared" si="18"/>
        <v>0</v>
      </c>
      <c r="I42" s="1">
        <f t="shared" si="2"/>
        <v>0</v>
      </c>
      <c r="J42" s="1">
        <f t="shared" si="3"/>
        <v>0</v>
      </c>
      <c r="L42" s="125" t="str">
        <f t="shared" si="4"/>
        <v>1</v>
      </c>
      <c r="M42" s="126" t="str">
        <f t="shared" si="5"/>
        <v>.6</v>
      </c>
      <c r="N42" s="127" t="str">
        <f t="shared" si="6"/>
        <v>.55</v>
      </c>
      <c r="O42" s="127" t="str">
        <f t="shared" si="7"/>
        <v/>
      </c>
      <c r="P42" s="127" t="str">
        <f t="shared" si="8"/>
        <v>1.6.55</v>
      </c>
    </row>
    <row r="43" spans="1:16" x14ac:dyDescent="0.25">
      <c r="A43" s="133">
        <v>165501</v>
      </c>
      <c r="B43" s="83" t="s">
        <v>152</v>
      </c>
      <c r="C43" s="84">
        <f>IFERROR(VLOOKUP(A43,#REF!,5,0),0)</f>
        <v>0</v>
      </c>
      <c r="D43" s="84">
        <f>IFERROR(VLOOKUP(A43,#REF!,20,0),0)</f>
        <v>0</v>
      </c>
      <c r="E43" s="84">
        <f>IFERROR(VLOOKUP(A43,#REF!,21,0),0)</f>
        <v>0</v>
      </c>
      <c r="F43" s="84">
        <f>+C43+D43-E43</f>
        <v>0</v>
      </c>
      <c r="G43" s="85">
        <v>0</v>
      </c>
      <c r="H43" s="85">
        <f>+F43</f>
        <v>0</v>
      </c>
      <c r="I43" s="1">
        <f t="shared" si="2"/>
        <v>0</v>
      </c>
      <c r="J43" s="1">
        <f t="shared" si="3"/>
        <v>0</v>
      </c>
      <c r="L43" s="125" t="str">
        <f t="shared" si="4"/>
        <v>1</v>
      </c>
      <c r="M43" s="126" t="str">
        <f t="shared" si="5"/>
        <v>.6</v>
      </c>
      <c r="N43" s="127" t="str">
        <f t="shared" si="6"/>
        <v>.55</v>
      </c>
      <c r="O43" s="127" t="str">
        <f t="shared" si="7"/>
        <v>.01</v>
      </c>
      <c r="P43" s="127" t="str">
        <f t="shared" si="8"/>
        <v>1.6.55.01</v>
      </c>
    </row>
    <row r="44" spans="1:16" x14ac:dyDescent="0.25">
      <c r="A44" s="133">
        <v>165504</v>
      </c>
      <c r="B44" s="83" t="s">
        <v>153</v>
      </c>
      <c r="C44" s="84">
        <f>IFERROR(VLOOKUP(A44,#REF!,5,0),0)</f>
        <v>0</v>
      </c>
      <c r="D44" s="84">
        <f>IFERROR(VLOOKUP(A44,#REF!,20,0),0)</f>
        <v>0</v>
      </c>
      <c r="E44" s="84">
        <f>IFERROR(VLOOKUP(A44,#REF!,21,0),0)</f>
        <v>0</v>
      </c>
      <c r="F44" s="84">
        <f>+C44+D44-E44</f>
        <v>0</v>
      </c>
      <c r="G44" s="85">
        <v>0</v>
      </c>
      <c r="H44" s="85">
        <f>+F44</f>
        <v>0</v>
      </c>
      <c r="I44" s="1">
        <f t="shared" si="2"/>
        <v>0</v>
      </c>
      <c r="J44" s="1">
        <f t="shared" si="3"/>
        <v>0</v>
      </c>
      <c r="L44" s="125" t="str">
        <f t="shared" si="4"/>
        <v>1</v>
      </c>
      <c r="M44" s="126" t="str">
        <f t="shared" si="5"/>
        <v>.6</v>
      </c>
      <c r="N44" s="127" t="str">
        <f t="shared" si="6"/>
        <v>.55</v>
      </c>
      <c r="O44" s="127" t="str">
        <f t="shared" si="7"/>
        <v>.04</v>
      </c>
      <c r="P44" s="127" t="str">
        <f t="shared" si="8"/>
        <v>1.6.55.04</v>
      </c>
    </row>
    <row r="45" spans="1:16" x14ac:dyDescent="0.25">
      <c r="A45" s="133">
        <v>165505</v>
      </c>
      <c r="B45" s="83" t="s">
        <v>154</v>
      </c>
      <c r="C45" s="84">
        <f>IFERROR(VLOOKUP(A45,#REF!,5,0),0)</f>
        <v>0</v>
      </c>
      <c r="D45" s="84">
        <f>IFERROR(VLOOKUP(A45,#REF!,20,0),0)</f>
        <v>0</v>
      </c>
      <c r="E45" s="84">
        <f>IFERROR(VLOOKUP(A45,#REF!,21,0),0)</f>
        <v>0</v>
      </c>
      <c r="F45" s="84">
        <f>+C45+D45-E45</f>
        <v>0</v>
      </c>
      <c r="G45" s="85">
        <v>0</v>
      </c>
      <c r="H45" s="85">
        <f>+F45</f>
        <v>0</v>
      </c>
      <c r="I45" s="1">
        <f t="shared" si="2"/>
        <v>0</v>
      </c>
      <c r="J45" s="1">
        <f t="shared" si="3"/>
        <v>0</v>
      </c>
      <c r="L45" s="125" t="str">
        <f t="shared" si="4"/>
        <v>1</v>
      </c>
      <c r="M45" s="126" t="str">
        <f t="shared" si="5"/>
        <v>.6</v>
      </c>
      <c r="N45" s="127" t="str">
        <f t="shared" si="6"/>
        <v>.55</v>
      </c>
      <c r="O45" s="127" t="str">
        <f t="shared" si="7"/>
        <v>.05</v>
      </c>
      <c r="P45" s="127" t="str">
        <f t="shared" si="8"/>
        <v>1.6.55.05</v>
      </c>
    </row>
    <row r="46" spans="1:16" x14ac:dyDescent="0.25">
      <c r="A46" s="133">
        <v>165511</v>
      </c>
      <c r="B46" s="83" t="s">
        <v>155</v>
      </c>
      <c r="C46" s="84">
        <f>IFERROR(VLOOKUP(A46,#REF!,5,0),0)</f>
        <v>0</v>
      </c>
      <c r="D46" s="84">
        <f>IFERROR(VLOOKUP(A46,#REF!,20,0),0)</f>
        <v>0</v>
      </c>
      <c r="E46" s="84">
        <f>IFERROR(VLOOKUP(A46,#REF!,21,0),0)</f>
        <v>0</v>
      </c>
      <c r="F46" s="84">
        <f>+C46+D46-E46</f>
        <v>0</v>
      </c>
      <c r="G46" s="85">
        <v>0</v>
      </c>
      <c r="H46" s="85">
        <f>+F46</f>
        <v>0</v>
      </c>
      <c r="I46" s="1">
        <f t="shared" si="2"/>
        <v>0</v>
      </c>
      <c r="J46" s="1">
        <f t="shared" si="3"/>
        <v>0</v>
      </c>
      <c r="L46" s="125" t="str">
        <f t="shared" si="4"/>
        <v>1</v>
      </c>
      <c r="M46" s="126" t="str">
        <f t="shared" si="5"/>
        <v>.6</v>
      </c>
      <c r="N46" s="127" t="str">
        <f t="shared" si="6"/>
        <v>.55</v>
      </c>
      <c r="O46" s="127" t="str">
        <f t="shared" si="7"/>
        <v>.11</v>
      </c>
      <c r="P46" s="127" t="str">
        <f t="shared" si="8"/>
        <v>1.6.55.11</v>
      </c>
    </row>
    <row r="47" spans="1:16" x14ac:dyDescent="0.25">
      <c r="A47" s="132">
        <v>1665</v>
      </c>
      <c r="B47" s="80" t="s">
        <v>156</v>
      </c>
      <c r="C47" s="89">
        <f t="shared" ref="C47:H47" si="19">+C48+C49</f>
        <v>0</v>
      </c>
      <c r="D47" s="89">
        <f t="shared" si="19"/>
        <v>0</v>
      </c>
      <c r="E47" s="89">
        <f t="shared" si="19"/>
        <v>0</v>
      </c>
      <c r="F47" s="89">
        <f t="shared" si="19"/>
        <v>0</v>
      </c>
      <c r="G47" s="89">
        <f t="shared" si="19"/>
        <v>0</v>
      </c>
      <c r="H47" s="89">
        <f t="shared" si="19"/>
        <v>0</v>
      </c>
      <c r="I47" s="1">
        <f t="shared" si="2"/>
        <v>0</v>
      </c>
      <c r="J47" s="1">
        <f t="shared" si="3"/>
        <v>0</v>
      </c>
      <c r="L47" s="125" t="str">
        <f t="shared" si="4"/>
        <v>1</v>
      </c>
      <c r="M47" s="126" t="str">
        <f t="shared" si="5"/>
        <v>.6</v>
      </c>
      <c r="N47" s="127" t="str">
        <f t="shared" si="6"/>
        <v>.65</v>
      </c>
      <c r="O47" s="127" t="str">
        <f t="shared" si="7"/>
        <v/>
      </c>
      <c r="P47" s="127" t="str">
        <f t="shared" si="8"/>
        <v>1.6.65</v>
      </c>
    </row>
    <row r="48" spans="1:16" x14ac:dyDescent="0.25">
      <c r="A48" s="133">
        <v>166501</v>
      </c>
      <c r="B48" s="83" t="s">
        <v>157</v>
      </c>
      <c r="C48" s="84">
        <f>IFERROR(VLOOKUP(A48,#REF!,5,0),0)</f>
        <v>0</v>
      </c>
      <c r="D48" s="84">
        <f>IFERROR(VLOOKUP(A48,#REF!,20,0),0)</f>
        <v>0</v>
      </c>
      <c r="E48" s="84">
        <f>IFERROR(VLOOKUP(A48,#REF!,21,0),0)</f>
        <v>0</v>
      </c>
      <c r="F48" s="84">
        <f>+C48+D48-E48</f>
        <v>0</v>
      </c>
      <c r="G48" s="85">
        <v>0</v>
      </c>
      <c r="H48" s="85">
        <f>+F48</f>
        <v>0</v>
      </c>
      <c r="I48" s="1">
        <f t="shared" si="2"/>
        <v>0</v>
      </c>
      <c r="J48" s="1">
        <f t="shared" si="3"/>
        <v>0</v>
      </c>
      <c r="L48" s="125" t="str">
        <f t="shared" si="4"/>
        <v>1</v>
      </c>
      <c r="M48" s="126" t="str">
        <f t="shared" si="5"/>
        <v>.6</v>
      </c>
      <c r="N48" s="127" t="str">
        <f t="shared" si="6"/>
        <v>.65</v>
      </c>
      <c r="O48" s="127" t="str">
        <f t="shared" si="7"/>
        <v>.01</v>
      </c>
      <c r="P48" s="127" t="str">
        <f t="shared" si="8"/>
        <v>1.6.65.01</v>
      </c>
    </row>
    <row r="49" spans="1:16" x14ac:dyDescent="0.25">
      <c r="A49" s="133">
        <v>166502</v>
      </c>
      <c r="B49" s="83" t="s">
        <v>158</v>
      </c>
      <c r="C49" s="84">
        <f>IFERROR(VLOOKUP(A49,#REF!,5,0),0)</f>
        <v>0</v>
      </c>
      <c r="D49" s="84">
        <f>IFERROR(VLOOKUP(A49,#REF!,20,0),0)</f>
        <v>0</v>
      </c>
      <c r="E49" s="84">
        <f>IFERROR(VLOOKUP(A49,#REF!,21,0),0)</f>
        <v>0</v>
      </c>
      <c r="F49" s="84">
        <f>+C49+D49-E49</f>
        <v>0</v>
      </c>
      <c r="G49" s="85">
        <v>0</v>
      </c>
      <c r="H49" s="85">
        <f>+F49</f>
        <v>0</v>
      </c>
      <c r="I49" s="1">
        <f t="shared" si="2"/>
        <v>0</v>
      </c>
      <c r="J49" s="1">
        <f t="shared" si="3"/>
        <v>0</v>
      </c>
      <c r="L49" s="125" t="str">
        <f t="shared" si="4"/>
        <v>1</v>
      </c>
      <c r="M49" s="126" t="str">
        <f t="shared" si="5"/>
        <v>.6</v>
      </c>
      <c r="N49" s="127" t="str">
        <f t="shared" si="6"/>
        <v>.65</v>
      </c>
      <c r="O49" s="127" t="str">
        <f t="shared" si="7"/>
        <v>.02</v>
      </c>
      <c r="P49" s="127" t="str">
        <f t="shared" si="8"/>
        <v>1.6.65.02</v>
      </c>
    </row>
    <row r="50" spans="1:16" ht="30" x14ac:dyDescent="0.25">
      <c r="A50" s="132">
        <v>1670</v>
      </c>
      <c r="B50" s="88" t="s">
        <v>159</v>
      </c>
      <c r="C50" s="89">
        <f t="shared" ref="C50:H50" si="20">+C51+C52</f>
        <v>0</v>
      </c>
      <c r="D50" s="89">
        <f t="shared" si="20"/>
        <v>0</v>
      </c>
      <c r="E50" s="89">
        <f t="shared" si="20"/>
        <v>0</v>
      </c>
      <c r="F50" s="89">
        <f t="shared" si="20"/>
        <v>0</v>
      </c>
      <c r="G50" s="89">
        <f t="shared" si="20"/>
        <v>0</v>
      </c>
      <c r="H50" s="89">
        <f t="shared" si="20"/>
        <v>0</v>
      </c>
      <c r="I50" s="1">
        <f t="shared" si="2"/>
        <v>0</v>
      </c>
      <c r="J50" s="1">
        <f t="shared" si="3"/>
        <v>0</v>
      </c>
      <c r="L50" s="125" t="str">
        <f t="shared" si="4"/>
        <v>1</v>
      </c>
      <c r="M50" s="126" t="str">
        <f t="shared" si="5"/>
        <v>.6</v>
      </c>
      <c r="N50" s="127" t="str">
        <f t="shared" si="6"/>
        <v>.70</v>
      </c>
      <c r="O50" s="127" t="str">
        <f t="shared" si="7"/>
        <v/>
      </c>
      <c r="P50" s="127" t="str">
        <f t="shared" si="8"/>
        <v>1.6.70</v>
      </c>
    </row>
    <row r="51" spans="1:16" x14ac:dyDescent="0.25">
      <c r="A51" s="133">
        <v>167001</v>
      </c>
      <c r="B51" s="83" t="s">
        <v>160</v>
      </c>
      <c r="C51" s="84">
        <f>IFERROR(VLOOKUP(A51,#REF!,5,0),0)</f>
        <v>0</v>
      </c>
      <c r="D51" s="84">
        <f>IFERROR(VLOOKUP(A51,#REF!,20,0),0)</f>
        <v>0</v>
      </c>
      <c r="E51" s="84">
        <f>IFERROR(VLOOKUP(A51,#REF!,21,0),0)</f>
        <v>0</v>
      </c>
      <c r="F51" s="84">
        <f>+C51+D51-E51</f>
        <v>0</v>
      </c>
      <c r="G51" s="85">
        <v>0</v>
      </c>
      <c r="H51" s="85">
        <f>+F51</f>
        <v>0</v>
      </c>
      <c r="I51" s="1">
        <f t="shared" si="2"/>
        <v>0</v>
      </c>
      <c r="J51" s="1">
        <f t="shared" si="3"/>
        <v>0</v>
      </c>
      <c r="L51" s="125" t="str">
        <f t="shared" si="4"/>
        <v>1</v>
      </c>
      <c r="M51" s="126" t="str">
        <f t="shared" si="5"/>
        <v>.6</v>
      </c>
      <c r="N51" s="127" t="str">
        <f t="shared" si="6"/>
        <v>.70</v>
      </c>
      <c r="O51" s="127" t="str">
        <f t="shared" si="7"/>
        <v>.01</v>
      </c>
      <c r="P51" s="127" t="str">
        <f t="shared" si="8"/>
        <v>1.6.70.01</v>
      </c>
    </row>
    <row r="52" spans="1:16" x14ac:dyDescent="0.25">
      <c r="A52" s="133">
        <v>167002</v>
      </c>
      <c r="B52" s="83" t="s">
        <v>161</v>
      </c>
      <c r="C52" s="84">
        <f>IFERROR(VLOOKUP(A52,#REF!,5,0),0)</f>
        <v>0</v>
      </c>
      <c r="D52" s="84">
        <f>IFERROR(VLOOKUP(A52,#REF!,20,0),0)</f>
        <v>0</v>
      </c>
      <c r="E52" s="84">
        <f>IFERROR(VLOOKUP(A52,#REF!,21,0),0)</f>
        <v>0</v>
      </c>
      <c r="F52" s="84">
        <f>+C52+D52-E52</f>
        <v>0</v>
      </c>
      <c r="G52" s="85">
        <v>0</v>
      </c>
      <c r="H52" s="85">
        <f>+F52</f>
        <v>0</v>
      </c>
      <c r="I52" s="1">
        <f t="shared" si="2"/>
        <v>0</v>
      </c>
      <c r="J52" s="1">
        <f t="shared" si="3"/>
        <v>0</v>
      </c>
      <c r="L52" s="125" t="str">
        <f t="shared" si="4"/>
        <v>1</v>
      </c>
      <c r="M52" s="126" t="str">
        <f t="shared" si="5"/>
        <v>.6</v>
      </c>
      <c r="N52" s="127" t="str">
        <f t="shared" si="6"/>
        <v>.70</v>
      </c>
      <c r="O52" s="127" t="str">
        <f t="shared" si="7"/>
        <v>.02</v>
      </c>
      <c r="P52" s="127" t="str">
        <f t="shared" si="8"/>
        <v>1.6.70.02</v>
      </c>
    </row>
    <row r="53" spans="1:16" ht="30" x14ac:dyDescent="0.25">
      <c r="A53" s="132">
        <v>1680</v>
      </c>
      <c r="B53" s="88" t="s">
        <v>162</v>
      </c>
      <c r="C53" s="89">
        <f t="shared" ref="C53:H53" si="21">+C54</f>
        <v>0</v>
      </c>
      <c r="D53" s="89">
        <f t="shared" si="21"/>
        <v>0</v>
      </c>
      <c r="E53" s="89">
        <f t="shared" si="21"/>
        <v>0</v>
      </c>
      <c r="F53" s="89">
        <f t="shared" si="21"/>
        <v>0</v>
      </c>
      <c r="G53" s="89">
        <f t="shared" si="21"/>
        <v>0</v>
      </c>
      <c r="H53" s="89">
        <f t="shared" si="21"/>
        <v>0</v>
      </c>
      <c r="I53" s="1">
        <f t="shared" si="2"/>
        <v>0</v>
      </c>
      <c r="J53" s="1">
        <f t="shared" si="3"/>
        <v>0</v>
      </c>
      <c r="L53" s="125" t="str">
        <f t="shared" si="4"/>
        <v>1</v>
      </c>
      <c r="M53" s="126" t="str">
        <f t="shared" si="5"/>
        <v>.6</v>
      </c>
      <c r="N53" s="127" t="str">
        <f t="shared" si="6"/>
        <v>.80</v>
      </c>
      <c r="O53" s="127" t="str">
        <f t="shared" si="7"/>
        <v/>
      </c>
      <c r="P53" s="127" t="str">
        <f t="shared" si="8"/>
        <v>1.6.80</v>
      </c>
    </row>
    <row r="54" spans="1:16" s="91" customFormat="1" x14ac:dyDescent="0.25">
      <c r="A54" s="133">
        <v>168002</v>
      </c>
      <c r="B54" s="83" t="s">
        <v>163</v>
      </c>
      <c r="C54" s="84">
        <f>IFERROR(VLOOKUP(A54,#REF!,5,0),0)</f>
        <v>0</v>
      </c>
      <c r="D54" s="84">
        <f>IFERROR(VLOOKUP(A54,#REF!,20,0),0)</f>
        <v>0</v>
      </c>
      <c r="E54" s="84">
        <f>IFERROR(VLOOKUP(A54,#REF!,21,0),0)</f>
        <v>0</v>
      </c>
      <c r="F54" s="84">
        <f>+C54+D54-E54</f>
        <v>0</v>
      </c>
      <c r="G54" s="85">
        <v>0</v>
      </c>
      <c r="H54" s="85">
        <f>+F54</f>
        <v>0</v>
      </c>
      <c r="I54" s="90">
        <f t="shared" si="2"/>
        <v>0</v>
      </c>
      <c r="J54" s="90">
        <f t="shared" si="3"/>
        <v>0</v>
      </c>
      <c r="L54" s="125" t="str">
        <f t="shared" si="4"/>
        <v>1</v>
      </c>
      <c r="M54" s="126" t="str">
        <f t="shared" si="5"/>
        <v>.6</v>
      </c>
      <c r="N54" s="127" t="str">
        <f t="shared" si="6"/>
        <v>.80</v>
      </c>
      <c r="O54" s="127" t="str">
        <f t="shared" si="7"/>
        <v>.02</v>
      </c>
      <c r="P54" s="127" t="str">
        <f t="shared" si="8"/>
        <v>1.6.80.02</v>
      </c>
    </row>
    <row r="55" spans="1:16" x14ac:dyDescent="0.25">
      <c r="A55" s="132">
        <v>1681</v>
      </c>
      <c r="B55" s="80" t="s">
        <v>164</v>
      </c>
      <c r="C55" s="89">
        <f t="shared" ref="C55:H55" si="22">+C56+C57</f>
        <v>0</v>
      </c>
      <c r="D55" s="89">
        <f t="shared" si="22"/>
        <v>0</v>
      </c>
      <c r="E55" s="89">
        <f t="shared" si="22"/>
        <v>0</v>
      </c>
      <c r="F55" s="89">
        <f t="shared" si="22"/>
        <v>0</v>
      </c>
      <c r="G55" s="89">
        <f t="shared" si="22"/>
        <v>0</v>
      </c>
      <c r="H55" s="89">
        <f t="shared" si="22"/>
        <v>0</v>
      </c>
      <c r="I55" s="1">
        <f t="shared" si="2"/>
        <v>0</v>
      </c>
      <c r="J55" s="1">
        <f t="shared" si="3"/>
        <v>0</v>
      </c>
      <c r="L55" s="125" t="str">
        <f t="shared" si="4"/>
        <v>1</v>
      </c>
      <c r="M55" s="126" t="str">
        <f t="shared" si="5"/>
        <v>.6</v>
      </c>
      <c r="N55" s="127" t="str">
        <f t="shared" si="6"/>
        <v>.81</v>
      </c>
      <c r="O55" s="127" t="str">
        <f t="shared" si="7"/>
        <v/>
      </c>
      <c r="P55" s="127" t="str">
        <f t="shared" si="8"/>
        <v>1.6.81</v>
      </c>
    </row>
    <row r="56" spans="1:16" x14ac:dyDescent="0.25">
      <c r="A56" s="133">
        <v>168101</v>
      </c>
      <c r="B56" s="83" t="s">
        <v>165</v>
      </c>
      <c r="C56" s="84">
        <f>IFERROR(VLOOKUP(A56,#REF!,5,0),0)</f>
        <v>0</v>
      </c>
      <c r="D56" s="84">
        <f>IFERROR(VLOOKUP(A56,#REF!,20,0),0)</f>
        <v>0</v>
      </c>
      <c r="E56" s="84">
        <f>IFERROR(VLOOKUP(A56,#REF!,21,0),0)</f>
        <v>0</v>
      </c>
      <c r="F56" s="84">
        <f>+C56+D56-E56</f>
        <v>0</v>
      </c>
      <c r="G56" s="85">
        <v>0</v>
      </c>
      <c r="H56" s="85">
        <f>+F56</f>
        <v>0</v>
      </c>
      <c r="I56" s="1">
        <f t="shared" si="2"/>
        <v>0</v>
      </c>
      <c r="J56" s="1">
        <f t="shared" si="3"/>
        <v>0</v>
      </c>
      <c r="L56" s="125" t="str">
        <f t="shared" si="4"/>
        <v>1</v>
      </c>
      <c r="M56" s="126" t="str">
        <f t="shared" si="5"/>
        <v>.6</v>
      </c>
      <c r="N56" s="127" t="str">
        <f t="shared" si="6"/>
        <v>.81</v>
      </c>
      <c r="O56" s="127" t="str">
        <f t="shared" si="7"/>
        <v>.01</v>
      </c>
      <c r="P56" s="127" t="str">
        <f t="shared" si="8"/>
        <v>1.6.81.01</v>
      </c>
    </row>
    <row r="57" spans="1:16" x14ac:dyDescent="0.25">
      <c r="A57" s="133">
        <v>168107</v>
      </c>
      <c r="B57" s="83" t="s">
        <v>166</v>
      </c>
      <c r="C57" s="84">
        <f>IFERROR(VLOOKUP(A57,#REF!,5,0),0)</f>
        <v>0</v>
      </c>
      <c r="D57" s="84">
        <f>IFERROR(VLOOKUP(A57,#REF!,20,0),0)</f>
        <v>0</v>
      </c>
      <c r="E57" s="84">
        <f>IFERROR(VLOOKUP(A57,#REF!,21,0),0)</f>
        <v>0</v>
      </c>
      <c r="F57" s="84">
        <f>+C57+D57-E57</f>
        <v>0</v>
      </c>
      <c r="G57" s="85">
        <v>0</v>
      </c>
      <c r="H57" s="85">
        <f>+F57</f>
        <v>0</v>
      </c>
      <c r="I57" s="1">
        <f t="shared" si="2"/>
        <v>0</v>
      </c>
      <c r="J57" s="1">
        <f t="shared" si="3"/>
        <v>0</v>
      </c>
      <c r="L57" s="125" t="str">
        <f t="shared" si="4"/>
        <v>1</v>
      </c>
      <c r="M57" s="126" t="str">
        <f t="shared" si="5"/>
        <v>.6</v>
      </c>
      <c r="N57" s="127" t="str">
        <f t="shared" si="6"/>
        <v>.81</v>
      </c>
      <c r="O57" s="127" t="str">
        <f t="shared" si="7"/>
        <v>.07</v>
      </c>
      <c r="P57" s="127" t="str">
        <f t="shared" si="8"/>
        <v>1.6.81.07</v>
      </c>
    </row>
    <row r="58" spans="1:16" ht="36" customHeight="1" x14ac:dyDescent="0.25">
      <c r="A58" s="132">
        <v>1685</v>
      </c>
      <c r="B58" s="88" t="s">
        <v>167</v>
      </c>
      <c r="C58" s="89">
        <f t="shared" ref="C58:H58" si="23">+C59+C60+C61+C62+C63</f>
        <v>0</v>
      </c>
      <c r="D58" s="89">
        <f t="shared" si="23"/>
        <v>0</v>
      </c>
      <c r="E58" s="89">
        <f t="shared" si="23"/>
        <v>0</v>
      </c>
      <c r="F58" s="89">
        <f t="shared" si="23"/>
        <v>0</v>
      </c>
      <c r="G58" s="89">
        <f t="shared" si="23"/>
        <v>0</v>
      </c>
      <c r="H58" s="89">
        <f t="shared" si="23"/>
        <v>0</v>
      </c>
      <c r="I58" s="90">
        <f t="shared" si="2"/>
        <v>0</v>
      </c>
      <c r="J58" s="1">
        <f t="shared" si="3"/>
        <v>0</v>
      </c>
      <c r="L58" s="125" t="str">
        <f t="shared" si="4"/>
        <v>1</v>
      </c>
      <c r="M58" s="126" t="str">
        <f t="shared" si="5"/>
        <v>.6</v>
      </c>
      <c r="N58" s="127" t="str">
        <f t="shared" si="6"/>
        <v>.85</v>
      </c>
      <c r="O58" s="127" t="str">
        <f t="shared" si="7"/>
        <v/>
      </c>
      <c r="P58" s="127" t="str">
        <f t="shared" si="8"/>
        <v>1.6.85</v>
      </c>
    </row>
    <row r="59" spans="1:16" ht="21" customHeight="1" x14ac:dyDescent="0.25">
      <c r="A59" s="133">
        <v>168501</v>
      </c>
      <c r="B59" s="83" t="s">
        <v>168</v>
      </c>
      <c r="C59" s="84">
        <f>IFERROR(VLOOKUP(A59,#REF!,5,0),0)</f>
        <v>0</v>
      </c>
      <c r="D59" s="84">
        <f>IFERROR(VLOOKUP(A59,#REF!,20,0),0)</f>
        <v>0</v>
      </c>
      <c r="E59" s="84">
        <f>IFERROR(VLOOKUP(A59,#REF!,21,0),0)</f>
        <v>0</v>
      </c>
      <c r="F59" s="94">
        <f>+C59-E59+D59</f>
        <v>0</v>
      </c>
      <c r="G59" s="95">
        <v>0</v>
      </c>
      <c r="H59" s="95">
        <f>+F59</f>
        <v>0</v>
      </c>
      <c r="I59" s="1">
        <f t="shared" si="2"/>
        <v>0</v>
      </c>
      <c r="J59" s="1">
        <f t="shared" si="3"/>
        <v>0</v>
      </c>
      <c r="L59" s="125" t="str">
        <f t="shared" si="4"/>
        <v>1</v>
      </c>
      <c r="M59" s="126" t="str">
        <f t="shared" si="5"/>
        <v>.6</v>
      </c>
      <c r="N59" s="127" t="str">
        <f t="shared" si="6"/>
        <v>.85</v>
      </c>
      <c r="O59" s="127" t="str">
        <f t="shared" si="7"/>
        <v>.01</v>
      </c>
      <c r="P59" s="127" t="str">
        <f t="shared" si="8"/>
        <v>1.6.85.01</v>
      </c>
    </row>
    <row r="60" spans="1:16" ht="16.5" customHeight="1" x14ac:dyDescent="0.25">
      <c r="A60" s="133">
        <v>168504</v>
      </c>
      <c r="B60" s="83" t="s">
        <v>144</v>
      </c>
      <c r="C60" s="84">
        <f>IFERROR(VLOOKUP(A60,#REF!,5,0),0)</f>
        <v>0</v>
      </c>
      <c r="D60" s="84">
        <f>IFERROR(VLOOKUP(A60,#REF!,20,0),0)</f>
        <v>0</v>
      </c>
      <c r="E60" s="84">
        <f>IFERROR(VLOOKUP(A60,#REF!,21,0),0)</f>
        <v>0</v>
      </c>
      <c r="F60" s="94">
        <f>+C60-E60+D60</f>
        <v>0</v>
      </c>
      <c r="G60" s="95">
        <v>0</v>
      </c>
      <c r="H60" s="95">
        <f>+F60</f>
        <v>0</v>
      </c>
      <c r="I60" s="1">
        <f t="shared" si="2"/>
        <v>0</v>
      </c>
      <c r="J60" s="1">
        <f t="shared" si="3"/>
        <v>0</v>
      </c>
      <c r="L60" s="125" t="str">
        <f t="shared" si="4"/>
        <v>1</v>
      </c>
      <c r="M60" s="126" t="str">
        <f t="shared" si="5"/>
        <v>.6</v>
      </c>
      <c r="N60" s="127" t="str">
        <f t="shared" si="6"/>
        <v>.85</v>
      </c>
      <c r="O60" s="127" t="str">
        <f t="shared" si="7"/>
        <v>.04</v>
      </c>
      <c r="P60" s="127" t="str">
        <f t="shared" si="8"/>
        <v>1.6.85.04</v>
      </c>
    </row>
    <row r="61" spans="1:16" ht="20.25" customHeight="1" x14ac:dyDescent="0.25">
      <c r="A61" s="133">
        <v>168506</v>
      </c>
      <c r="B61" s="83" t="s">
        <v>145</v>
      </c>
      <c r="C61" s="84">
        <f>IFERROR(VLOOKUP(A61,#REF!,5,0),0)</f>
        <v>0</v>
      </c>
      <c r="D61" s="84">
        <f>IFERROR(VLOOKUP(A61,#REF!,20,0),0)</f>
        <v>0</v>
      </c>
      <c r="E61" s="84">
        <f>IFERROR(VLOOKUP(A61,#REF!,21,0),0)</f>
        <v>0</v>
      </c>
      <c r="F61" s="94">
        <f>+C61-E61+D61</f>
        <v>0</v>
      </c>
      <c r="G61" s="95">
        <v>0</v>
      </c>
      <c r="H61" s="95">
        <f>+F61</f>
        <v>0</v>
      </c>
      <c r="I61" s="1">
        <f t="shared" si="2"/>
        <v>0</v>
      </c>
      <c r="J61" s="1">
        <f t="shared" si="3"/>
        <v>0</v>
      </c>
      <c r="L61" s="125" t="str">
        <f t="shared" si="4"/>
        <v>1</v>
      </c>
      <c r="M61" s="126" t="str">
        <f t="shared" si="5"/>
        <v>.6</v>
      </c>
      <c r="N61" s="127" t="str">
        <f t="shared" si="6"/>
        <v>.85</v>
      </c>
      <c r="O61" s="127" t="str">
        <f t="shared" si="7"/>
        <v>.06</v>
      </c>
      <c r="P61" s="127" t="str">
        <f t="shared" si="8"/>
        <v>1.6.85.06</v>
      </c>
    </row>
    <row r="62" spans="1:16" x14ac:dyDescent="0.25">
      <c r="A62" s="133">
        <v>168507</v>
      </c>
      <c r="B62" s="83" t="s">
        <v>146</v>
      </c>
      <c r="C62" s="84">
        <f>IFERROR(VLOOKUP(A62,#REF!,5,0),0)</f>
        <v>0</v>
      </c>
      <c r="D62" s="84">
        <f>IFERROR(VLOOKUP(A62,#REF!,20,0),0)</f>
        <v>0</v>
      </c>
      <c r="E62" s="84">
        <f>IFERROR(VLOOKUP(A62,#REF!,21,0),0)</f>
        <v>0</v>
      </c>
      <c r="F62" s="94">
        <f>+C62-E62+D62</f>
        <v>0</v>
      </c>
      <c r="G62" s="95">
        <v>0</v>
      </c>
      <c r="H62" s="95">
        <f>+F62</f>
        <v>0</v>
      </c>
      <c r="I62" s="1">
        <f t="shared" si="2"/>
        <v>0</v>
      </c>
      <c r="J62" s="1">
        <f t="shared" si="3"/>
        <v>0</v>
      </c>
      <c r="L62" s="125" t="str">
        <f t="shared" si="4"/>
        <v>1</v>
      </c>
      <c r="M62" s="126" t="str">
        <f t="shared" si="5"/>
        <v>.6</v>
      </c>
      <c r="N62" s="127" t="str">
        <f t="shared" si="6"/>
        <v>.85</v>
      </c>
      <c r="O62" s="127" t="str">
        <f t="shared" si="7"/>
        <v>.07</v>
      </c>
      <c r="P62" s="127" t="str">
        <f t="shared" si="8"/>
        <v>1.6.85.07</v>
      </c>
    </row>
    <row r="63" spans="1:16" s="91" customFormat="1" x14ac:dyDescent="0.25">
      <c r="A63" s="133">
        <v>168509</v>
      </c>
      <c r="B63" s="83" t="s">
        <v>169</v>
      </c>
      <c r="C63" s="84">
        <f>IFERROR(VLOOKUP(A63,#REF!,5,0),0)</f>
        <v>0</v>
      </c>
      <c r="D63" s="84">
        <f>IFERROR(VLOOKUP(A63,#REF!,20,0),0)</f>
        <v>0</v>
      </c>
      <c r="E63" s="84">
        <f>IFERROR(VLOOKUP(A63,#REF!,21,0),0)</f>
        <v>0</v>
      </c>
      <c r="F63" s="84">
        <f>+C63-E63+D63</f>
        <v>0</v>
      </c>
      <c r="G63" s="85">
        <v>0</v>
      </c>
      <c r="H63" s="85">
        <f>+F63</f>
        <v>0</v>
      </c>
      <c r="I63" s="90">
        <f t="shared" si="2"/>
        <v>0</v>
      </c>
      <c r="J63" s="90">
        <f t="shared" si="3"/>
        <v>0</v>
      </c>
      <c r="L63" s="125" t="str">
        <f t="shared" si="4"/>
        <v>1</v>
      </c>
      <c r="M63" s="126" t="str">
        <f t="shared" si="5"/>
        <v>.6</v>
      </c>
      <c r="N63" s="127" t="str">
        <f t="shared" si="6"/>
        <v>.85</v>
      </c>
      <c r="O63" s="127" t="str">
        <f t="shared" si="7"/>
        <v>.09</v>
      </c>
      <c r="P63" s="127" t="str">
        <f t="shared" si="8"/>
        <v>1.6.85.09</v>
      </c>
    </row>
    <row r="64" spans="1:16" x14ac:dyDescent="0.25">
      <c r="A64" s="131">
        <v>17</v>
      </c>
      <c r="B64" s="87" t="s">
        <v>338</v>
      </c>
      <c r="C64" s="78">
        <f t="shared" ref="C64:H64" si="24">+C65</f>
        <v>0</v>
      </c>
      <c r="D64" s="78">
        <f t="shared" si="24"/>
        <v>0</v>
      </c>
      <c r="E64" s="78">
        <f t="shared" si="24"/>
        <v>0</v>
      </c>
      <c r="F64" s="78">
        <f t="shared" si="24"/>
        <v>0</v>
      </c>
      <c r="G64" s="78">
        <f t="shared" si="24"/>
        <v>0</v>
      </c>
      <c r="H64" s="78">
        <f t="shared" si="24"/>
        <v>0</v>
      </c>
      <c r="I64" s="1">
        <f>+G64+H64</f>
        <v>0</v>
      </c>
      <c r="J64" s="1">
        <f>+I64-F64</f>
        <v>0</v>
      </c>
      <c r="K64" s="1"/>
      <c r="L64" s="125" t="str">
        <f>MID(A64,1,1)</f>
        <v>1</v>
      </c>
      <c r="M64" s="126" t="str">
        <f>IF(MID(A64,2,1)="","",CONCATENATE(".",MID(A64,2,1)))</f>
        <v>.7</v>
      </c>
      <c r="N64" s="127" t="str">
        <f>IF(MID(A64,3,2)="","",CONCATENATE(".",MID(A64,3,2)))</f>
        <v/>
      </c>
      <c r="O64" s="127" t="str">
        <f>IF(MID(A64,5,2)="","",CONCATENATE(".",MID(A64,5,2)))</f>
        <v/>
      </c>
      <c r="P64" s="127" t="str">
        <f>CONCATENATE(L64,M64,N64,O64)</f>
        <v>1.7</v>
      </c>
    </row>
    <row r="65" spans="1:16" ht="30" x14ac:dyDescent="0.25">
      <c r="A65" s="132">
        <v>1705</v>
      </c>
      <c r="B65" s="88" t="s">
        <v>339</v>
      </c>
      <c r="C65" s="89">
        <f t="shared" ref="C65:H65" si="25">+C66</f>
        <v>0</v>
      </c>
      <c r="D65" s="89">
        <f t="shared" si="25"/>
        <v>0</v>
      </c>
      <c r="E65" s="89">
        <f t="shared" si="25"/>
        <v>0</v>
      </c>
      <c r="F65" s="89">
        <f t="shared" si="25"/>
        <v>0</v>
      </c>
      <c r="G65" s="89">
        <f t="shared" si="25"/>
        <v>0</v>
      </c>
      <c r="H65" s="89">
        <f t="shared" si="25"/>
        <v>0</v>
      </c>
      <c r="I65" s="1">
        <f>+G65+H65</f>
        <v>0</v>
      </c>
      <c r="J65" s="1">
        <f>+I65-F65</f>
        <v>0</v>
      </c>
      <c r="L65" s="125" t="str">
        <f>MID(A65,1,1)</f>
        <v>1</v>
      </c>
      <c r="M65" s="126" t="str">
        <f>IF(MID(A65,2,1)="","",CONCATENATE(".",MID(A65,2,1)))</f>
        <v>.7</v>
      </c>
      <c r="N65" s="127" t="str">
        <f>IF(MID(A65,3,2)="","",CONCATENATE(".",MID(A65,3,2)))</f>
        <v>.05</v>
      </c>
      <c r="O65" s="127" t="str">
        <f>IF(MID(A65,5,2)="","",CONCATENATE(".",MID(A65,5,2)))</f>
        <v/>
      </c>
      <c r="P65" s="127" t="str">
        <f>CONCATENATE(L65,M65,N65,O65)</f>
        <v>1.7.05</v>
      </c>
    </row>
    <row r="66" spans="1:16" x14ac:dyDescent="0.25">
      <c r="A66" s="133">
        <v>170590</v>
      </c>
      <c r="B66" s="83" t="s">
        <v>340</v>
      </c>
      <c r="C66" s="84">
        <f>IFERROR(VLOOKUP(A66,#REF!,5,0),0)</f>
        <v>0</v>
      </c>
      <c r="D66" s="84">
        <f>IFERROR(VLOOKUP(A66,#REF!,20,0),0)</f>
        <v>0</v>
      </c>
      <c r="E66" s="84">
        <f>IFERROR(VLOOKUP(A66,#REF!,21,0),0)</f>
        <v>0</v>
      </c>
      <c r="F66" s="94">
        <f>+C66+D66-E66</f>
        <v>0</v>
      </c>
      <c r="G66" s="95">
        <v>0</v>
      </c>
      <c r="H66" s="95">
        <f>+F66</f>
        <v>0</v>
      </c>
      <c r="I66" s="1">
        <f>+G66+H66</f>
        <v>0</v>
      </c>
      <c r="J66" s="1">
        <f>+I66-F66</f>
        <v>0</v>
      </c>
      <c r="L66" s="125" t="str">
        <f>MID(A66,1,1)</f>
        <v>1</v>
      </c>
      <c r="M66" s="126" t="str">
        <f>IF(MID(A66,2,1)="","",CONCATENATE(".",MID(A66,2,1)))</f>
        <v>.7</v>
      </c>
      <c r="N66" s="127" t="str">
        <f>IF(MID(A66,3,2)="","",CONCATENATE(".",MID(A66,3,2)))</f>
        <v>.05</v>
      </c>
      <c r="O66" s="127" t="str">
        <f>IF(MID(A66,5,2)="","",CONCATENATE(".",MID(A66,5,2)))</f>
        <v>.90</v>
      </c>
      <c r="P66" s="127" t="str">
        <f>CONCATENATE(L66,M66,N66,O66)</f>
        <v>1.7.05.90</v>
      </c>
    </row>
    <row r="67" spans="1:16" x14ac:dyDescent="0.25">
      <c r="A67" s="131">
        <v>19</v>
      </c>
      <c r="B67" s="87" t="s">
        <v>2</v>
      </c>
      <c r="C67" s="78">
        <f t="shared" ref="C67:H67" si="26">+C68+C70+C72+C75+C78</f>
        <v>0</v>
      </c>
      <c r="D67" s="78">
        <f t="shared" si="26"/>
        <v>0</v>
      </c>
      <c r="E67" s="78">
        <f t="shared" si="26"/>
        <v>0</v>
      </c>
      <c r="F67" s="78">
        <f t="shared" si="26"/>
        <v>0</v>
      </c>
      <c r="G67" s="78">
        <f t="shared" si="26"/>
        <v>0</v>
      </c>
      <c r="H67" s="78">
        <f t="shared" si="26"/>
        <v>0</v>
      </c>
      <c r="I67" s="1">
        <f t="shared" si="2"/>
        <v>0</v>
      </c>
      <c r="J67" s="1">
        <f t="shared" si="3"/>
        <v>0</v>
      </c>
      <c r="K67" s="1"/>
      <c r="L67" s="125" t="str">
        <f t="shared" si="4"/>
        <v>1</v>
      </c>
      <c r="M67" s="126" t="str">
        <f t="shared" si="5"/>
        <v>.9</v>
      </c>
      <c r="N67" s="127" t="str">
        <f t="shared" si="6"/>
        <v/>
      </c>
      <c r="O67" s="127" t="str">
        <f t="shared" si="7"/>
        <v/>
      </c>
      <c r="P67" s="127" t="str">
        <f t="shared" si="8"/>
        <v>1.9</v>
      </c>
    </row>
    <row r="68" spans="1:16" ht="30" x14ac:dyDescent="0.25">
      <c r="A68" s="132">
        <v>1905</v>
      </c>
      <c r="B68" s="88" t="s">
        <v>170</v>
      </c>
      <c r="C68" s="89">
        <f t="shared" ref="C68:H68" si="27">+C69</f>
        <v>0</v>
      </c>
      <c r="D68" s="89">
        <f t="shared" si="27"/>
        <v>0</v>
      </c>
      <c r="E68" s="89">
        <f t="shared" si="27"/>
        <v>0</v>
      </c>
      <c r="F68" s="89">
        <f t="shared" si="27"/>
        <v>0</v>
      </c>
      <c r="G68" s="89">
        <f t="shared" si="27"/>
        <v>0</v>
      </c>
      <c r="H68" s="89">
        <f t="shared" si="27"/>
        <v>0</v>
      </c>
      <c r="I68" s="1">
        <f t="shared" si="2"/>
        <v>0</v>
      </c>
      <c r="J68" s="1">
        <f t="shared" si="3"/>
        <v>0</v>
      </c>
      <c r="L68" s="125" t="str">
        <f t="shared" si="4"/>
        <v>1</v>
      </c>
      <c r="M68" s="126" t="str">
        <f t="shared" si="5"/>
        <v>.9</v>
      </c>
      <c r="N68" s="127" t="str">
        <f t="shared" si="6"/>
        <v>.05</v>
      </c>
      <c r="O68" s="127" t="str">
        <f t="shared" si="7"/>
        <v/>
      </c>
      <c r="P68" s="127" t="str">
        <f t="shared" si="8"/>
        <v>1.9.05</v>
      </c>
    </row>
    <row r="69" spans="1:16" x14ac:dyDescent="0.25">
      <c r="A69" s="133">
        <v>190501</v>
      </c>
      <c r="B69" s="83" t="s">
        <v>171</v>
      </c>
      <c r="C69" s="84">
        <f>IFERROR(VLOOKUP(A69,#REF!,5,0),0)</f>
        <v>0</v>
      </c>
      <c r="D69" s="84">
        <f>IFERROR(VLOOKUP(A69,#REF!,20,0),0)</f>
        <v>0</v>
      </c>
      <c r="E69" s="84">
        <f>IFERROR(VLOOKUP(A69,#REF!,21,0),0)</f>
        <v>0</v>
      </c>
      <c r="F69" s="94">
        <f>+C69+D69-E69</f>
        <v>0</v>
      </c>
      <c r="G69" s="95">
        <v>0</v>
      </c>
      <c r="H69" s="95">
        <f>+F69</f>
        <v>0</v>
      </c>
      <c r="I69" s="1">
        <f t="shared" si="2"/>
        <v>0</v>
      </c>
      <c r="J69" s="1">
        <f t="shared" si="3"/>
        <v>0</v>
      </c>
      <c r="L69" s="125" t="str">
        <f t="shared" si="4"/>
        <v>1</v>
      </c>
      <c r="M69" s="126" t="str">
        <f t="shared" si="5"/>
        <v>.9</v>
      </c>
      <c r="N69" s="127" t="str">
        <f t="shared" si="6"/>
        <v>.05</v>
      </c>
      <c r="O69" s="127" t="str">
        <f t="shared" si="7"/>
        <v>.01</v>
      </c>
      <c r="P69" s="127" t="str">
        <f t="shared" si="8"/>
        <v>1.9.05.01</v>
      </c>
    </row>
    <row r="70" spans="1:16" x14ac:dyDescent="0.25">
      <c r="A70" s="132">
        <v>1906</v>
      </c>
      <c r="B70" s="80" t="s">
        <v>172</v>
      </c>
      <c r="C70" s="89">
        <f>+C71</f>
        <v>0</v>
      </c>
      <c r="D70" s="89">
        <f t="shared" ref="D70:J70" si="28">+D71</f>
        <v>0</v>
      </c>
      <c r="E70" s="89">
        <f t="shared" si="28"/>
        <v>0</v>
      </c>
      <c r="F70" s="89">
        <f t="shared" si="28"/>
        <v>0</v>
      </c>
      <c r="G70" s="89">
        <f t="shared" si="28"/>
        <v>0</v>
      </c>
      <c r="H70" s="89">
        <f t="shared" si="28"/>
        <v>0</v>
      </c>
      <c r="I70" s="89">
        <f t="shared" si="28"/>
        <v>0</v>
      </c>
      <c r="J70" s="89">
        <f t="shared" si="28"/>
        <v>0</v>
      </c>
      <c r="L70" s="125" t="str">
        <f t="shared" si="4"/>
        <v>1</v>
      </c>
      <c r="M70" s="126" t="str">
        <f t="shared" si="5"/>
        <v>.9</v>
      </c>
      <c r="N70" s="127" t="str">
        <f t="shared" si="6"/>
        <v>.06</v>
      </c>
      <c r="O70" s="127" t="str">
        <f t="shared" si="7"/>
        <v/>
      </c>
      <c r="P70" s="127" t="str">
        <f t="shared" si="8"/>
        <v>1.9.06</v>
      </c>
    </row>
    <row r="71" spans="1:16" x14ac:dyDescent="0.25">
      <c r="A71" s="133">
        <v>190603</v>
      </c>
      <c r="B71" s="83" t="s">
        <v>173</v>
      </c>
      <c r="C71" s="84">
        <f>IFERROR(VLOOKUP(A71,#REF!,5,0),0)</f>
        <v>0</v>
      </c>
      <c r="D71" s="84">
        <f>IFERROR(VLOOKUP(A71,#REF!,20,0),0)</f>
        <v>0</v>
      </c>
      <c r="E71" s="84">
        <f>IFERROR(VLOOKUP(A71,#REF!,21,0),0)</f>
        <v>0</v>
      </c>
      <c r="F71" s="94">
        <f>+C71+D71-E71</f>
        <v>0</v>
      </c>
      <c r="G71" s="95">
        <v>0</v>
      </c>
      <c r="H71" s="95">
        <f>+F71</f>
        <v>0</v>
      </c>
      <c r="I71" s="1">
        <f t="shared" si="2"/>
        <v>0</v>
      </c>
      <c r="J71" s="1">
        <f t="shared" si="3"/>
        <v>0</v>
      </c>
      <c r="L71" s="125" t="str">
        <f t="shared" si="4"/>
        <v>1</v>
      </c>
      <c r="M71" s="126" t="str">
        <f t="shared" si="5"/>
        <v>.9</v>
      </c>
      <c r="N71" s="127" t="str">
        <f t="shared" si="6"/>
        <v>.06</v>
      </c>
      <c r="O71" s="127" t="str">
        <f t="shared" si="7"/>
        <v>.03</v>
      </c>
      <c r="P71" s="127" t="str">
        <f t="shared" si="8"/>
        <v>1.9.06.03</v>
      </c>
    </row>
    <row r="72" spans="1:16" ht="30" x14ac:dyDescent="0.25">
      <c r="A72" s="132">
        <v>1908</v>
      </c>
      <c r="B72" s="88" t="s">
        <v>174</v>
      </c>
      <c r="C72" s="89">
        <f t="shared" ref="C72:H72" si="29">+C73+C74</f>
        <v>0</v>
      </c>
      <c r="D72" s="89">
        <f t="shared" si="29"/>
        <v>0</v>
      </c>
      <c r="E72" s="89">
        <f t="shared" si="29"/>
        <v>0</v>
      </c>
      <c r="F72" s="89">
        <f t="shared" si="29"/>
        <v>0</v>
      </c>
      <c r="G72" s="89">
        <f t="shared" si="29"/>
        <v>0</v>
      </c>
      <c r="H72" s="89">
        <f t="shared" si="29"/>
        <v>0</v>
      </c>
      <c r="I72" s="1">
        <f t="shared" si="2"/>
        <v>0</v>
      </c>
      <c r="J72" s="1">
        <f t="shared" si="3"/>
        <v>0</v>
      </c>
      <c r="L72" s="125" t="str">
        <f t="shared" si="4"/>
        <v>1</v>
      </c>
      <c r="M72" s="126" t="str">
        <f t="shared" si="5"/>
        <v>.9</v>
      </c>
      <c r="N72" s="127" t="str">
        <f t="shared" si="6"/>
        <v>.08</v>
      </c>
      <c r="O72" s="127" t="str">
        <f t="shared" si="7"/>
        <v/>
      </c>
      <c r="P72" s="127" t="str">
        <f t="shared" si="8"/>
        <v>1.9.08</v>
      </c>
    </row>
    <row r="73" spans="1:16" x14ac:dyDescent="0.25">
      <c r="A73" s="133">
        <v>190801</v>
      </c>
      <c r="B73" s="83" t="s">
        <v>175</v>
      </c>
      <c r="C73" s="84">
        <f>IFERROR(VLOOKUP(A73,#REF!,5,0),0)</f>
        <v>0</v>
      </c>
      <c r="D73" s="84">
        <f>IFERROR(VLOOKUP(A73,#REF!,20,0),0)</f>
        <v>0</v>
      </c>
      <c r="E73" s="84">
        <f>IFERROR(VLOOKUP(A73,#REF!,21,0),0)</f>
        <v>0</v>
      </c>
      <c r="F73" s="84">
        <f>+C73+D73-E73</f>
        <v>0</v>
      </c>
      <c r="G73" s="85">
        <f>+F73</f>
        <v>0</v>
      </c>
      <c r="H73" s="85">
        <v>0</v>
      </c>
      <c r="I73" s="1">
        <f t="shared" si="2"/>
        <v>0</v>
      </c>
      <c r="J73" s="1">
        <f t="shared" si="3"/>
        <v>0</v>
      </c>
      <c r="L73" s="125" t="str">
        <f t="shared" si="4"/>
        <v>1</v>
      </c>
      <c r="M73" s="126" t="str">
        <f t="shared" si="5"/>
        <v>.9</v>
      </c>
      <c r="N73" s="127" t="str">
        <f t="shared" si="6"/>
        <v>.08</v>
      </c>
      <c r="O73" s="127" t="str">
        <f t="shared" si="7"/>
        <v>.01</v>
      </c>
      <c r="P73" s="127" t="str">
        <f t="shared" si="8"/>
        <v>1.9.08.01</v>
      </c>
    </row>
    <row r="74" spans="1:16" x14ac:dyDescent="0.25">
      <c r="A74" s="133">
        <v>190803</v>
      </c>
      <c r="B74" s="83" t="s">
        <v>176</v>
      </c>
      <c r="C74" s="84">
        <f>IFERROR(VLOOKUP(A74,#REF!,5,0),0)</f>
        <v>0</v>
      </c>
      <c r="D74" s="84">
        <f>IFERROR(VLOOKUP(A74,#REF!,20,0),0)</f>
        <v>0</v>
      </c>
      <c r="E74" s="84">
        <f>IFERROR(VLOOKUP(A74,#REF!,21,0),0)</f>
        <v>0</v>
      </c>
      <c r="F74" s="84">
        <f>+C74-E74+D74</f>
        <v>0</v>
      </c>
      <c r="G74" s="84">
        <f>+F74</f>
        <v>0</v>
      </c>
      <c r="H74" s="85">
        <v>0</v>
      </c>
      <c r="I74" s="1">
        <f t="shared" si="2"/>
        <v>0</v>
      </c>
      <c r="J74" s="1">
        <f t="shared" si="3"/>
        <v>0</v>
      </c>
      <c r="L74" s="125" t="str">
        <f t="shared" si="4"/>
        <v>1</v>
      </c>
      <c r="M74" s="126" t="str">
        <f t="shared" si="5"/>
        <v>.9</v>
      </c>
      <c r="N74" s="127" t="str">
        <f t="shared" si="6"/>
        <v>.08</v>
      </c>
      <c r="O74" s="127" t="str">
        <f t="shared" si="7"/>
        <v>.03</v>
      </c>
      <c r="P74" s="127" t="str">
        <f t="shared" si="8"/>
        <v>1.9.08.03</v>
      </c>
    </row>
    <row r="75" spans="1:16" x14ac:dyDescent="0.25">
      <c r="A75" s="132">
        <v>1970</v>
      </c>
      <c r="B75" s="80" t="s">
        <v>177</v>
      </c>
      <c r="C75" s="89">
        <f t="shared" ref="C75:H75" si="30">+C76+C77</f>
        <v>0</v>
      </c>
      <c r="D75" s="89">
        <f t="shared" si="30"/>
        <v>0</v>
      </c>
      <c r="E75" s="89">
        <f t="shared" si="30"/>
        <v>0</v>
      </c>
      <c r="F75" s="89">
        <f t="shared" si="30"/>
        <v>0</v>
      </c>
      <c r="G75" s="89">
        <f t="shared" si="30"/>
        <v>0</v>
      </c>
      <c r="H75" s="89">
        <f t="shared" si="30"/>
        <v>0</v>
      </c>
      <c r="I75" s="1">
        <f t="shared" si="2"/>
        <v>0</v>
      </c>
      <c r="J75" s="1">
        <f t="shared" si="3"/>
        <v>0</v>
      </c>
      <c r="L75" s="125" t="str">
        <f t="shared" si="4"/>
        <v>1</v>
      </c>
      <c r="M75" s="126" t="str">
        <f t="shared" si="5"/>
        <v>.9</v>
      </c>
      <c r="N75" s="127" t="str">
        <f t="shared" si="6"/>
        <v>.70</v>
      </c>
      <c r="O75" s="127" t="str">
        <f t="shared" si="7"/>
        <v/>
      </c>
      <c r="P75" s="127" t="str">
        <f t="shared" si="8"/>
        <v>1.9.70</v>
      </c>
    </row>
    <row r="76" spans="1:16" x14ac:dyDescent="0.25">
      <c r="A76" s="133">
        <v>197007</v>
      </c>
      <c r="B76" s="83" t="s">
        <v>178</v>
      </c>
      <c r="C76" s="84">
        <f>IFERROR(VLOOKUP(A76,#REF!,5,0),0)</f>
        <v>0</v>
      </c>
      <c r="D76" s="84">
        <f>IFERROR(VLOOKUP(A76,#REF!,20,0),0)</f>
        <v>0</v>
      </c>
      <c r="E76" s="84">
        <f>IFERROR(VLOOKUP(A76,#REF!,21,0),0)</f>
        <v>0</v>
      </c>
      <c r="F76" s="84">
        <f>+C76+D76-E76</f>
        <v>0</v>
      </c>
      <c r="G76" s="85">
        <v>0</v>
      </c>
      <c r="H76" s="85">
        <f>+F76</f>
        <v>0</v>
      </c>
      <c r="I76" s="1">
        <f t="shared" si="2"/>
        <v>0</v>
      </c>
      <c r="J76" s="1">
        <f t="shared" si="3"/>
        <v>0</v>
      </c>
      <c r="L76" s="125" t="str">
        <f t="shared" si="4"/>
        <v>1</v>
      </c>
      <c r="M76" s="126" t="str">
        <f t="shared" si="5"/>
        <v>.9</v>
      </c>
      <c r="N76" s="127" t="str">
        <f t="shared" si="6"/>
        <v>.70</v>
      </c>
      <c r="O76" s="127" t="str">
        <f t="shared" si="7"/>
        <v>.07</v>
      </c>
      <c r="P76" s="127" t="str">
        <f t="shared" si="8"/>
        <v>1.9.70.07</v>
      </c>
    </row>
    <row r="77" spans="1:16" x14ac:dyDescent="0.25">
      <c r="A77" s="133">
        <v>197008</v>
      </c>
      <c r="B77" s="83" t="s">
        <v>179</v>
      </c>
      <c r="C77" s="84">
        <f>IFERROR(VLOOKUP(A77,#REF!,5,0),0)</f>
        <v>0</v>
      </c>
      <c r="D77" s="84">
        <f>IFERROR(VLOOKUP(A77,#REF!,20,0),0)</f>
        <v>0</v>
      </c>
      <c r="E77" s="84">
        <f>IFERROR(VLOOKUP(A77,#REF!,21,0),0)</f>
        <v>0</v>
      </c>
      <c r="F77" s="84">
        <f>+C77+D77-E77</f>
        <v>0</v>
      </c>
      <c r="G77" s="85">
        <v>0</v>
      </c>
      <c r="H77" s="85">
        <f>+F77</f>
        <v>0</v>
      </c>
      <c r="I77" s="1">
        <f t="shared" si="2"/>
        <v>0</v>
      </c>
      <c r="J77" s="1">
        <f t="shared" si="3"/>
        <v>0</v>
      </c>
      <c r="L77" s="125" t="str">
        <f t="shared" si="4"/>
        <v>1</v>
      </c>
      <c r="M77" s="126" t="str">
        <f t="shared" si="5"/>
        <v>.9</v>
      </c>
      <c r="N77" s="127" t="str">
        <f t="shared" si="6"/>
        <v>.70</v>
      </c>
      <c r="O77" s="127" t="str">
        <f t="shared" si="7"/>
        <v>.08</v>
      </c>
      <c r="P77" s="127" t="str">
        <f t="shared" si="8"/>
        <v>1.9.70.08</v>
      </c>
    </row>
    <row r="78" spans="1:16" ht="30" x14ac:dyDescent="0.25">
      <c r="A78" s="132">
        <v>1975</v>
      </c>
      <c r="B78" s="88" t="s">
        <v>180</v>
      </c>
      <c r="C78" s="89">
        <f t="shared" ref="C78:H78" si="31">+C79+C80</f>
        <v>0</v>
      </c>
      <c r="D78" s="89">
        <f t="shared" si="31"/>
        <v>0</v>
      </c>
      <c r="E78" s="89">
        <f t="shared" si="31"/>
        <v>0</v>
      </c>
      <c r="F78" s="89">
        <f t="shared" si="31"/>
        <v>0</v>
      </c>
      <c r="G78" s="89">
        <f t="shared" si="31"/>
        <v>0</v>
      </c>
      <c r="H78" s="89">
        <f t="shared" si="31"/>
        <v>0</v>
      </c>
      <c r="I78" s="1">
        <f t="shared" si="2"/>
        <v>0</v>
      </c>
      <c r="J78" s="1">
        <f t="shared" si="3"/>
        <v>0</v>
      </c>
      <c r="L78" s="125" t="str">
        <f t="shared" si="4"/>
        <v>1</v>
      </c>
      <c r="M78" s="126" t="str">
        <f t="shared" si="5"/>
        <v>.9</v>
      </c>
      <c r="N78" s="127" t="str">
        <f t="shared" si="6"/>
        <v>.75</v>
      </c>
      <c r="O78" s="127" t="str">
        <f t="shared" si="7"/>
        <v/>
      </c>
      <c r="P78" s="127" t="str">
        <f t="shared" si="8"/>
        <v>1.9.75</v>
      </c>
    </row>
    <row r="79" spans="1:16" x14ac:dyDescent="0.25">
      <c r="A79" s="133">
        <v>197507</v>
      </c>
      <c r="B79" s="83" t="s">
        <v>178</v>
      </c>
      <c r="C79" s="84">
        <f>IFERROR(VLOOKUP(A79,#REF!,5,0),0)</f>
        <v>0</v>
      </c>
      <c r="D79" s="84">
        <f>IFERROR(VLOOKUP(A79,#REF!,20,0),0)</f>
        <v>0</v>
      </c>
      <c r="E79" s="84">
        <f>IFERROR(VLOOKUP(A79,#REF!,21,0),0)</f>
        <v>0</v>
      </c>
      <c r="F79" s="84">
        <f>+C79+D79-E79</f>
        <v>0</v>
      </c>
      <c r="G79" s="85">
        <v>0</v>
      </c>
      <c r="H79" s="85">
        <f>+F79</f>
        <v>0</v>
      </c>
      <c r="I79" s="1">
        <f t="shared" si="2"/>
        <v>0</v>
      </c>
      <c r="J79" s="1">
        <f t="shared" si="3"/>
        <v>0</v>
      </c>
      <c r="L79" s="125" t="str">
        <f t="shared" si="4"/>
        <v>1</v>
      </c>
      <c r="M79" s="126" t="str">
        <f t="shared" si="5"/>
        <v>.9</v>
      </c>
      <c r="N79" s="127" t="str">
        <f t="shared" si="6"/>
        <v>.75</v>
      </c>
      <c r="O79" s="127" t="str">
        <f t="shared" si="7"/>
        <v>.07</v>
      </c>
      <c r="P79" s="127" t="str">
        <f t="shared" si="8"/>
        <v>1.9.75.07</v>
      </c>
    </row>
    <row r="80" spans="1:16" x14ac:dyDescent="0.25">
      <c r="A80" s="133">
        <v>197508</v>
      </c>
      <c r="B80" s="83" t="s">
        <v>179</v>
      </c>
      <c r="C80" s="84">
        <f>IFERROR(VLOOKUP(A80,#REF!,5,0),0)</f>
        <v>0</v>
      </c>
      <c r="D80" s="84">
        <f>IFERROR(VLOOKUP(A80,#REF!,20,0),0)</f>
        <v>0</v>
      </c>
      <c r="E80" s="84">
        <f>IFERROR(VLOOKUP(A80,#REF!,21,0),0)</f>
        <v>0</v>
      </c>
      <c r="F80" s="84">
        <f>+C80+D80-E80</f>
        <v>0</v>
      </c>
      <c r="G80" s="85">
        <v>0</v>
      </c>
      <c r="H80" s="85">
        <f>+F80</f>
        <v>0</v>
      </c>
      <c r="I80" s="1">
        <f t="shared" ref="I80:I146" si="32">+G80+H80</f>
        <v>0</v>
      </c>
      <c r="J80" s="1">
        <f t="shared" si="3"/>
        <v>0</v>
      </c>
      <c r="L80" s="125" t="str">
        <f t="shared" ref="L80:L146" si="33">MID(A80,1,1)</f>
        <v>1</v>
      </c>
      <c r="M80" s="126" t="str">
        <f t="shared" ref="M80:M146" si="34">IF(MID(A80,2,1)="","",CONCATENATE(".",MID(A80,2,1)))</f>
        <v>.9</v>
      </c>
      <c r="N80" s="127" t="str">
        <f t="shared" ref="N80:N146" si="35">IF(MID(A80,3,2)="","",CONCATENATE(".",MID(A80,3,2)))</f>
        <v>.75</v>
      </c>
      <c r="O80" s="127" t="str">
        <f t="shared" ref="O80:O146" si="36">IF(MID(A80,5,2)="","",CONCATENATE(".",MID(A80,5,2)))</f>
        <v>.08</v>
      </c>
      <c r="P80" s="127" t="str">
        <f t="shared" ref="P80:P146" si="37">CONCATENATE(L80,M80,N80,O80)</f>
        <v>1.9.75.08</v>
      </c>
    </row>
    <row r="81" spans="1:16" x14ac:dyDescent="0.25">
      <c r="A81" s="134">
        <v>2</v>
      </c>
      <c r="B81" s="80" t="s">
        <v>181</v>
      </c>
      <c r="C81" s="89">
        <f t="shared" ref="C81:H81" si="38">+C82+C114+C128</f>
        <v>0</v>
      </c>
      <c r="D81" s="89">
        <f t="shared" si="38"/>
        <v>0</v>
      </c>
      <c r="E81" s="89">
        <f t="shared" si="38"/>
        <v>0</v>
      </c>
      <c r="F81" s="89">
        <f t="shared" si="38"/>
        <v>0</v>
      </c>
      <c r="G81" s="89">
        <f t="shared" si="38"/>
        <v>0</v>
      </c>
      <c r="H81" s="89">
        <f t="shared" si="38"/>
        <v>0</v>
      </c>
      <c r="I81" s="1">
        <f t="shared" si="32"/>
        <v>0</v>
      </c>
      <c r="J81" s="1">
        <f t="shared" si="3"/>
        <v>0</v>
      </c>
      <c r="L81" s="125" t="str">
        <f t="shared" si="33"/>
        <v>2</v>
      </c>
      <c r="M81" s="126" t="str">
        <f t="shared" si="34"/>
        <v/>
      </c>
      <c r="N81" s="127" t="str">
        <f t="shared" si="35"/>
        <v/>
      </c>
      <c r="O81" s="127" t="str">
        <f t="shared" si="36"/>
        <v/>
      </c>
      <c r="P81" s="127" t="str">
        <f t="shared" si="37"/>
        <v>2</v>
      </c>
    </row>
    <row r="82" spans="1:16" x14ac:dyDescent="0.25">
      <c r="A82" s="131">
        <v>24</v>
      </c>
      <c r="B82" s="87" t="s">
        <v>4</v>
      </c>
      <c r="C82" s="78">
        <f t="shared" ref="C82:H82" si="39">+C83+C85+C87+C97+C106+C108+C110</f>
        <v>0</v>
      </c>
      <c r="D82" s="78">
        <f t="shared" si="39"/>
        <v>0</v>
      </c>
      <c r="E82" s="78">
        <f t="shared" si="39"/>
        <v>0</v>
      </c>
      <c r="F82" s="78">
        <f t="shared" si="39"/>
        <v>0</v>
      </c>
      <c r="G82" s="78">
        <f t="shared" si="39"/>
        <v>0</v>
      </c>
      <c r="H82" s="78">
        <f t="shared" si="39"/>
        <v>0</v>
      </c>
      <c r="I82" s="1">
        <f t="shared" si="32"/>
        <v>0</v>
      </c>
      <c r="J82" s="1">
        <f t="shared" si="3"/>
        <v>0</v>
      </c>
      <c r="L82" s="125" t="str">
        <f t="shared" si="33"/>
        <v>2</v>
      </c>
      <c r="M82" s="126" t="str">
        <f t="shared" si="34"/>
        <v>.4</v>
      </c>
      <c r="N82" s="127" t="str">
        <f t="shared" si="35"/>
        <v/>
      </c>
      <c r="O82" s="127" t="str">
        <f t="shared" si="36"/>
        <v/>
      </c>
      <c r="P82" s="127" t="str">
        <f t="shared" si="37"/>
        <v>2.4</v>
      </c>
    </row>
    <row r="83" spans="1:16" x14ac:dyDescent="0.25">
      <c r="A83" s="132">
        <v>2401</v>
      </c>
      <c r="B83" s="80" t="s">
        <v>182</v>
      </c>
      <c r="C83" s="89">
        <f t="shared" ref="C83:H83" si="40">+C84</f>
        <v>0</v>
      </c>
      <c r="D83" s="89">
        <f t="shared" si="40"/>
        <v>0</v>
      </c>
      <c r="E83" s="89">
        <f t="shared" si="40"/>
        <v>0</v>
      </c>
      <c r="F83" s="89">
        <f t="shared" si="40"/>
        <v>0</v>
      </c>
      <c r="G83" s="89">
        <f t="shared" si="40"/>
        <v>0</v>
      </c>
      <c r="H83" s="89">
        <f t="shared" si="40"/>
        <v>0</v>
      </c>
      <c r="I83" s="1">
        <f t="shared" si="32"/>
        <v>0</v>
      </c>
      <c r="J83" s="1">
        <f t="shared" ref="J83:J149" si="41">+I83-F83</f>
        <v>0</v>
      </c>
      <c r="L83" s="125" t="str">
        <f t="shared" si="33"/>
        <v>2</v>
      </c>
      <c r="M83" s="126" t="str">
        <f t="shared" si="34"/>
        <v>.4</v>
      </c>
      <c r="N83" s="127" t="str">
        <f t="shared" si="35"/>
        <v>.01</v>
      </c>
      <c r="O83" s="127" t="str">
        <f t="shared" si="36"/>
        <v/>
      </c>
      <c r="P83" s="127" t="str">
        <f t="shared" si="37"/>
        <v>2.4.01</v>
      </c>
    </row>
    <row r="84" spans="1:16" x14ac:dyDescent="0.25">
      <c r="A84" s="133">
        <v>240101</v>
      </c>
      <c r="B84" s="83" t="s">
        <v>183</v>
      </c>
      <c r="C84" s="84">
        <f>IFERROR(VLOOKUP(A84,#REF!,5,0),0)*-1</f>
        <v>0</v>
      </c>
      <c r="D84" s="84">
        <f>IFERROR(VLOOKUP(A84,#REF!,20,0),0)</f>
        <v>0</v>
      </c>
      <c r="E84" s="84">
        <f>IFERROR(VLOOKUP(A84,#REF!,21,0),0)</f>
        <v>0</v>
      </c>
      <c r="F84" s="84">
        <f>+C84+E84-D84</f>
        <v>0</v>
      </c>
      <c r="G84" s="85">
        <f>+F84</f>
        <v>0</v>
      </c>
      <c r="H84" s="85">
        <v>0</v>
      </c>
      <c r="I84" s="1">
        <f t="shared" si="32"/>
        <v>0</v>
      </c>
      <c r="J84" s="1">
        <f t="shared" si="41"/>
        <v>0</v>
      </c>
      <c r="L84" s="125" t="str">
        <f t="shared" si="33"/>
        <v>2</v>
      </c>
      <c r="M84" s="126" t="str">
        <f t="shared" si="34"/>
        <v>.4</v>
      </c>
      <c r="N84" s="127" t="str">
        <f t="shared" si="35"/>
        <v>.01</v>
      </c>
      <c r="O84" s="127" t="str">
        <f t="shared" si="36"/>
        <v>.01</v>
      </c>
      <c r="P84" s="127" t="str">
        <f t="shared" si="37"/>
        <v>2.4.01.01</v>
      </c>
    </row>
    <row r="85" spans="1:16" x14ac:dyDescent="0.25">
      <c r="A85" s="132">
        <v>2407</v>
      </c>
      <c r="B85" s="80" t="s">
        <v>184</v>
      </c>
      <c r="C85" s="89">
        <f t="shared" ref="C85:H85" si="42">+C86</f>
        <v>0</v>
      </c>
      <c r="D85" s="89">
        <f t="shared" si="42"/>
        <v>0</v>
      </c>
      <c r="E85" s="89">
        <f t="shared" si="42"/>
        <v>0</v>
      </c>
      <c r="F85" s="89">
        <f t="shared" si="42"/>
        <v>0</v>
      </c>
      <c r="G85" s="89">
        <f t="shared" si="42"/>
        <v>0</v>
      </c>
      <c r="H85" s="89">
        <f t="shared" si="42"/>
        <v>0</v>
      </c>
      <c r="I85" s="1">
        <f t="shared" si="32"/>
        <v>0</v>
      </c>
      <c r="J85" s="1">
        <f t="shared" si="41"/>
        <v>0</v>
      </c>
      <c r="L85" s="125" t="str">
        <f t="shared" si="33"/>
        <v>2</v>
      </c>
      <c r="M85" s="126" t="str">
        <f t="shared" si="34"/>
        <v>.4</v>
      </c>
      <c r="N85" s="127" t="str">
        <f t="shared" si="35"/>
        <v>.07</v>
      </c>
      <c r="O85" s="127" t="str">
        <f t="shared" si="36"/>
        <v/>
      </c>
      <c r="P85" s="127" t="str">
        <f t="shared" si="37"/>
        <v>2.4.07</v>
      </c>
    </row>
    <row r="86" spans="1:16" x14ac:dyDescent="0.25">
      <c r="A86" s="133">
        <v>240790</v>
      </c>
      <c r="B86" s="83" t="s">
        <v>185</v>
      </c>
      <c r="C86" s="84">
        <f>IFERROR(VLOOKUP(A86,#REF!,5,0),0)*-1</f>
        <v>0</v>
      </c>
      <c r="D86" s="84">
        <f>IFERROR(VLOOKUP(A86,#REF!,20,0),0)</f>
        <v>0</v>
      </c>
      <c r="E86" s="84">
        <f>IFERROR(VLOOKUP(A86,#REF!,21,0),0)</f>
        <v>0</v>
      </c>
      <c r="F86" s="84">
        <f>+C86+E86-D86</f>
        <v>0</v>
      </c>
      <c r="G86" s="85">
        <f>+F86</f>
        <v>0</v>
      </c>
      <c r="H86" s="85">
        <v>0</v>
      </c>
      <c r="I86" s="1">
        <f t="shared" si="32"/>
        <v>0</v>
      </c>
      <c r="J86" s="1">
        <f t="shared" si="41"/>
        <v>0</v>
      </c>
      <c r="L86" s="125" t="str">
        <f t="shared" si="33"/>
        <v>2</v>
      </c>
      <c r="M86" s="126" t="str">
        <f t="shared" si="34"/>
        <v>.4</v>
      </c>
      <c r="N86" s="127" t="str">
        <f t="shared" si="35"/>
        <v>.07</v>
      </c>
      <c r="O86" s="127" t="str">
        <f t="shared" si="36"/>
        <v>.90</v>
      </c>
      <c r="P86" s="127" t="str">
        <f t="shared" si="37"/>
        <v>2.4.07.90</v>
      </c>
    </row>
    <row r="87" spans="1:16" x14ac:dyDescent="0.25">
      <c r="A87" s="132">
        <v>2424</v>
      </c>
      <c r="B87" s="80" t="s">
        <v>186</v>
      </c>
      <c r="C87" s="89">
        <f t="shared" ref="C87:H87" si="43">SUM(C88:C96)</f>
        <v>0</v>
      </c>
      <c r="D87" s="89">
        <f t="shared" si="43"/>
        <v>0</v>
      </c>
      <c r="E87" s="89">
        <f t="shared" si="43"/>
        <v>0</v>
      </c>
      <c r="F87" s="89">
        <f t="shared" si="43"/>
        <v>0</v>
      </c>
      <c r="G87" s="89">
        <f t="shared" si="43"/>
        <v>0</v>
      </c>
      <c r="H87" s="89">
        <f t="shared" si="43"/>
        <v>0</v>
      </c>
      <c r="I87" s="1">
        <f t="shared" si="32"/>
        <v>0</v>
      </c>
      <c r="J87" s="1">
        <f t="shared" si="41"/>
        <v>0</v>
      </c>
      <c r="L87" s="125" t="str">
        <f t="shared" si="33"/>
        <v>2</v>
      </c>
      <c r="M87" s="126" t="str">
        <f t="shared" si="34"/>
        <v>.4</v>
      </c>
      <c r="N87" s="127" t="str">
        <f t="shared" si="35"/>
        <v>.24</v>
      </c>
      <c r="O87" s="127" t="str">
        <f t="shared" si="36"/>
        <v/>
      </c>
      <c r="P87" s="127" t="str">
        <f t="shared" si="37"/>
        <v>2.4.24</v>
      </c>
    </row>
    <row r="88" spans="1:16" x14ac:dyDescent="0.25">
      <c r="A88" s="133">
        <v>242401</v>
      </c>
      <c r="B88" s="83" t="s">
        <v>187</v>
      </c>
      <c r="C88" s="84">
        <f>IFERROR(VLOOKUP(A88,#REF!,5,0),0)*-1</f>
        <v>0</v>
      </c>
      <c r="D88" s="84">
        <f>IFERROR(VLOOKUP(A88,#REF!,20,0),0)</f>
        <v>0</v>
      </c>
      <c r="E88" s="84">
        <f>IFERROR(VLOOKUP(A88,#REF!,21,0),0)</f>
        <v>0</v>
      </c>
      <c r="F88" s="84">
        <f t="shared" ref="F88:F96" si="44">+C88+E88-D88</f>
        <v>0</v>
      </c>
      <c r="G88" s="85">
        <f t="shared" ref="G88:G96" si="45">+F88</f>
        <v>0</v>
      </c>
      <c r="H88" s="85">
        <v>0</v>
      </c>
      <c r="I88" s="1">
        <f t="shared" si="32"/>
        <v>0</v>
      </c>
      <c r="J88" s="1">
        <f t="shared" si="41"/>
        <v>0</v>
      </c>
      <c r="L88" s="125" t="str">
        <f t="shared" si="33"/>
        <v>2</v>
      </c>
      <c r="M88" s="126" t="str">
        <f t="shared" si="34"/>
        <v>.4</v>
      </c>
      <c r="N88" s="127" t="str">
        <f t="shared" si="35"/>
        <v>.24</v>
      </c>
      <c r="O88" s="127" t="str">
        <f t="shared" si="36"/>
        <v>.01</v>
      </c>
      <c r="P88" s="127" t="str">
        <f t="shared" si="37"/>
        <v>2.4.24.01</v>
      </c>
    </row>
    <row r="89" spans="1:16" x14ac:dyDescent="0.25">
      <c r="A89" s="133">
        <v>242402</v>
      </c>
      <c r="B89" s="83" t="s">
        <v>188</v>
      </c>
      <c r="C89" s="84">
        <f>IFERROR(VLOOKUP(A89,#REF!,5,0),0)*-1</f>
        <v>0</v>
      </c>
      <c r="D89" s="84">
        <f>IFERROR(VLOOKUP(A89,#REF!,20,0),0)</f>
        <v>0</v>
      </c>
      <c r="E89" s="84">
        <f>IFERROR(VLOOKUP(A89,#REF!,21,0),0)</f>
        <v>0</v>
      </c>
      <c r="F89" s="84">
        <f t="shared" si="44"/>
        <v>0</v>
      </c>
      <c r="G89" s="85">
        <f t="shared" si="45"/>
        <v>0</v>
      </c>
      <c r="H89" s="85">
        <v>0</v>
      </c>
      <c r="I89" s="1">
        <f t="shared" si="32"/>
        <v>0</v>
      </c>
      <c r="J89" s="1">
        <f t="shared" si="41"/>
        <v>0</v>
      </c>
      <c r="L89" s="125" t="str">
        <f t="shared" si="33"/>
        <v>2</v>
      </c>
      <c r="M89" s="126" t="str">
        <f t="shared" si="34"/>
        <v>.4</v>
      </c>
      <c r="N89" s="127" t="str">
        <f t="shared" si="35"/>
        <v>.24</v>
      </c>
      <c r="O89" s="127" t="str">
        <f t="shared" si="36"/>
        <v>.02</v>
      </c>
      <c r="P89" s="127" t="str">
        <f t="shared" si="37"/>
        <v>2.4.24.02</v>
      </c>
    </row>
    <row r="90" spans="1:16" x14ac:dyDescent="0.25">
      <c r="A90" s="133">
        <v>242404</v>
      </c>
      <c r="B90" s="83" t="s">
        <v>189</v>
      </c>
      <c r="C90" s="84">
        <f>IFERROR(VLOOKUP(A90,#REF!,5,0),0)*-1</f>
        <v>0</v>
      </c>
      <c r="D90" s="84">
        <f>IFERROR(VLOOKUP(A90,#REF!,20,0),0)</f>
        <v>0</v>
      </c>
      <c r="E90" s="84">
        <f>IFERROR(VLOOKUP(A90,#REF!,21,0),0)</f>
        <v>0</v>
      </c>
      <c r="F90" s="84">
        <f t="shared" si="44"/>
        <v>0</v>
      </c>
      <c r="G90" s="85">
        <f t="shared" si="45"/>
        <v>0</v>
      </c>
      <c r="H90" s="85">
        <v>0</v>
      </c>
      <c r="I90" s="1">
        <f t="shared" si="32"/>
        <v>0</v>
      </c>
      <c r="J90" s="1">
        <f t="shared" si="41"/>
        <v>0</v>
      </c>
      <c r="L90" s="125" t="str">
        <f t="shared" si="33"/>
        <v>2</v>
      </c>
      <c r="M90" s="126" t="str">
        <f t="shared" si="34"/>
        <v>.4</v>
      </c>
      <c r="N90" s="127" t="str">
        <f t="shared" si="35"/>
        <v>.24</v>
      </c>
      <c r="O90" s="127" t="str">
        <f t="shared" si="36"/>
        <v>.04</v>
      </c>
      <c r="P90" s="127" t="str">
        <f t="shared" si="37"/>
        <v>2.4.24.04</v>
      </c>
    </row>
    <row r="91" spans="1:16" x14ac:dyDescent="0.25">
      <c r="A91" s="133">
        <v>242405</v>
      </c>
      <c r="B91" s="83" t="s">
        <v>190</v>
      </c>
      <c r="C91" s="84">
        <f>IFERROR(VLOOKUP(A91,#REF!,5,0),0)*-1</f>
        <v>0</v>
      </c>
      <c r="D91" s="84">
        <f>IFERROR(VLOOKUP(A91,#REF!,20,0),0)</f>
        <v>0</v>
      </c>
      <c r="E91" s="84">
        <f>IFERROR(VLOOKUP(A91,#REF!,21,0),0)</f>
        <v>0</v>
      </c>
      <c r="F91" s="84">
        <f t="shared" si="44"/>
        <v>0</v>
      </c>
      <c r="G91" s="85">
        <f t="shared" si="45"/>
        <v>0</v>
      </c>
      <c r="H91" s="85">
        <v>0</v>
      </c>
      <c r="I91" s="1">
        <f t="shared" si="32"/>
        <v>0</v>
      </c>
      <c r="J91" s="1">
        <f t="shared" si="41"/>
        <v>0</v>
      </c>
      <c r="L91" s="125" t="str">
        <f t="shared" si="33"/>
        <v>2</v>
      </c>
      <c r="M91" s="126" t="str">
        <f t="shared" si="34"/>
        <v>.4</v>
      </c>
      <c r="N91" s="127" t="str">
        <f t="shared" si="35"/>
        <v>.24</v>
      </c>
      <c r="O91" s="127" t="str">
        <f t="shared" si="36"/>
        <v>.05</v>
      </c>
      <c r="P91" s="127" t="str">
        <f t="shared" si="37"/>
        <v>2.4.24.05</v>
      </c>
    </row>
    <row r="92" spans="1:16" x14ac:dyDescent="0.25">
      <c r="A92" s="133">
        <v>242407</v>
      </c>
      <c r="B92" s="83" t="s">
        <v>191</v>
      </c>
      <c r="C92" s="84">
        <f>IFERROR(VLOOKUP(A92,#REF!,5,0),0)*-1</f>
        <v>0</v>
      </c>
      <c r="D92" s="84">
        <f>IFERROR(VLOOKUP(A92,#REF!,20,0),0)</f>
        <v>0</v>
      </c>
      <c r="E92" s="84">
        <f>IFERROR(VLOOKUP(A92,#REF!,21,0),0)</f>
        <v>0</v>
      </c>
      <c r="F92" s="84">
        <f t="shared" si="44"/>
        <v>0</v>
      </c>
      <c r="G92" s="85">
        <f t="shared" si="45"/>
        <v>0</v>
      </c>
      <c r="H92" s="85">
        <v>0</v>
      </c>
      <c r="I92" s="1">
        <f t="shared" si="32"/>
        <v>0</v>
      </c>
      <c r="J92" s="1">
        <f t="shared" si="41"/>
        <v>0</v>
      </c>
      <c r="L92" s="125" t="str">
        <f t="shared" si="33"/>
        <v>2</v>
      </c>
      <c r="M92" s="126" t="str">
        <f t="shared" si="34"/>
        <v>.4</v>
      </c>
      <c r="N92" s="127" t="str">
        <f t="shared" si="35"/>
        <v>.24</v>
      </c>
      <c r="O92" s="127" t="str">
        <f t="shared" si="36"/>
        <v>.07</v>
      </c>
      <c r="P92" s="127" t="str">
        <f t="shared" si="37"/>
        <v>2.4.24.07</v>
      </c>
    </row>
    <row r="93" spans="1:16" x14ac:dyDescent="0.25">
      <c r="A93" s="133">
        <v>242408</v>
      </c>
      <c r="B93" s="83" t="s">
        <v>192</v>
      </c>
      <c r="C93" s="84">
        <f>IFERROR(VLOOKUP(A93,#REF!,5,0),0)*-1</f>
        <v>0</v>
      </c>
      <c r="D93" s="84">
        <f>IFERROR(VLOOKUP(A93,#REF!,20,0),0)</f>
        <v>0</v>
      </c>
      <c r="E93" s="84">
        <f>IFERROR(VLOOKUP(A93,#REF!,21,0),0)</f>
        <v>0</v>
      </c>
      <c r="F93" s="84">
        <f t="shared" si="44"/>
        <v>0</v>
      </c>
      <c r="G93" s="85">
        <f t="shared" si="45"/>
        <v>0</v>
      </c>
      <c r="H93" s="85">
        <v>0</v>
      </c>
      <c r="I93" s="1">
        <f t="shared" si="32"/>
        <v>0</v>
      </c>
      <c r="J93" s="1">
        <f t="shared" si="41"/>
        <v>0</v>
      </c>
      <c r="L93" s="125" t="str">
        <f t="shared" si="33"/>
        <v>2</v>
      </c>
      <c r="M93" s="126" t="str">
        <f t="shared" si="34"/>
        <v>.4</v>
      </c>
      <c r="N93" s="127" t="str">
        <f t="shared" si="35"/>
        <v>.24</v>
      </c>
      <c r="O93" s="127" t="str">
        <f t="shared" si="36"/>
        <v>.08</v>
      </c>
      <c r="P93" s="127" t="str">
        <f t="shared" si="37"/>
        <v>2.4.24.08</v>
      </c>
    </row>
    <row r="94" spans="1:16" x14ac:dyDescent="0.25">
      <c r="A94" s="133">
        <v>242411</v>
      </c>
      <c r="B94" s="83" t="s">
        <v>193</v>
      </c>
      <c r="C94" s="84">
        <f>IFERROR(VLOOKUP(A94,#REF!,5,0),0)*-1</f>
        <v>0</v>
      </c>
      <c r="D94" s="84">
        <f>IFERROR(VLOOKUP(A94,#REF!,20,0),0)</f>
        <v>0</v>
      </c>
      <c r="E94" s="84">
        <f>IFERROR(VLOOKUP(A94,#REF!,21,0),0)</f>
        <v>0</v>
      </c>
      <c r="F94" s="84">
        <f t="shared" si="44"/>
        <v>0</v>
      </c>
      <c r="G94" s="85">
        <f t="shared" si="45"/>
        <v>0</v>
      </c>
      <c r="H94" s="85">
        <v>0</v>
      </c>
      <c r="I94" s="1">
        <f t="shared" si="32"/>
        <v>0</v>
      </c>
      <c r="J94" s="1">
        <f t="shared" si="41"/>
        <v>0</v>
      </c>
      <c r="L94" s="125" t="str">
        <f t="shared" si="33"/>
        <v>2</v>
      </c>
      <c r="M94" s="126" t="str">
        <f t="shared" si="34"/>
        <v>.4</v>
      </c>
      <c r="N94" s="127" t="str">
        <f t="shared" si="35"/>
        <v>.24</v>
      </c>
      <c r="O94" s="127" t="str">
        <f t="shared" si="36"/>
        <v>.11</v>
      </c>
      <c r="P94" s="127" t="str">
        <f t="shared" si="37"/>
        <v>2.4.24.11</v>
      </c>
    </row>
    <row r="95" spans="1:16" x14ac:dyDescent="0.25">
      <c r="A95" s="133">
        <v>242413</v>
      </c>
      <c r="B95" s="83" t="s">
        <v>194</v>
      </c>
      <c r="C95" s="84">
        <f>IFERROR(VLOOKUP(A95,#REF!,5,0),0)*-1</f>
        <v>0</v>
      </c>
      <c r="D95" s="84">
        <f>IFERROR(VLOOKUP(A95,#REF!,20,0),0)</f>
        <v>0</v>
      </c>
      <c r="E95" s="84">
        <f>IFERROR(VLOOKUP(A95,#REF!,21,0),0)</f>
        <v>0</v>
      </c>
      <c r="F95" s="84">
        <f t="shared" si="44"/>
        <v>0</v>
      </c>
      <c r="G95" s="85">
        <f t="shared" si="45"/>
        <v>0</v>
      </c>
      <c r="H95" s="85">
        <v>0</v>
      </c>
      <c r="I95" s="1">
        <f t="shared" si="32"/>
        <v>0</v>
      </c>
      <c r="J95" s="1">
        <f t="shared" si="41"/>
        <v>0</v>
      </c>
      <c r="L95" s="125" t="str">
        <f t="shared" si="33"/>
        <v>2</v>
      </c>
      <c r="M95" s="126" t="str">
        <f t="shared" si="34"/>
        <v>.4</v>
      </c>
      <c r="N95" s="127" t="str">
        <f t="shared" si="35"/>
        <v>.24</v>
      </c>
      <c r="O95" s="127" t="str">
        <f t="shared" si="36"/>
        <v>.13</v>
      </c>
      <c r="P95" s="127" t="str">
        <f t="shared" si="37"/>
        <v>2.4.24.13</v>
      </c>
    </row>
    <row r="96" spans="1:16" x14ac:dyDescent="0.25">
      <c r="A96" s="133">
        <v>242490</v>
      </c>
      <c r="B96" s="83" t="s">
        <v>195</v>
      </c>
      <c r="C96" s="84">
        <f>IFERROR(VLOOKUP(A96,#REF!,5,0),0)*-1</f>
        <v>0</v>
      </c>
      <c r="D96" s="84">
        <f>IFERROR(VLOOKUP(A96,#REF!,20,0),0)</f>
        <v>0</v>
      </c>
      <c r="E96" s="84">
        <f>IFERROR(VLOOKUP(A96,#REF!,21,0),0)</f>
        <v>0</v>
      </c>
      <c r="F96" s="84">
        <f t="shared" si="44"/>
        <v>0</v>
      </c>
      <c r="G96" s="85">
        <f t="shared" si="45"/>
        <v>0</v>
      </c>
      <c r="H96" s="85">
        <v>0</v>
      </c>
      <c r="I96" s="1">
        <f t="shared" si="32"/>
        <v>0</v>
      </c>
      <c r="J96" s="1">
        <f t="shared" si="41"/>
        <v>0</v>
      </c>
      <c r="L96" s="125" t="str">
        <f t="shared" si="33"/>
        <v>2</v>
      </c>
      <c r="M96" s="126" t="str">
        <f t="shared" si="34"/>
        <v>.4</v>
      </c>
      <c r="N96" s="127" t="str">
        <f t="shared" si="35"/>
        <v>.24</v>
      </c>
      <c r="O96" s="127" t="str">
        <f t="shared" si="36"/>
        <v>.90</v>
      </c>
      <c r="P96" s="127" t="str">
        <f t="shared" si="37"/>
        <v>2.4.24.90</v>
      </c>
    </row>
    <row r="97" spans="1:16" ht="27" customHeight="1" x14ac:dyDescent="0.25">
      <c r="A97" s="132">
        <v>2436</v>
      </c>
      <c r="B97" s="88" t="s">
        <v>196</v>
      </c>
      <c r="C97" s="89">
        <f t="shared" ref="C97:H97" si="46">SUM(C98:C105)</f>
        <v>0</v>
      </c>
      <c r="D97" s="89">
        <f t="shared" si="46"/>
        <v>0</v>
      </c>
      <c r="E97" s="89">
        <f t="shared" si="46"/>
        <v>0</v>
      </c>
      <c r="F97" s="89">
        <f t="shared" si="46"/>
        <v>0</v>
      </c>
      <c r="G97" s="89">
        <f t="shared" si="46"/>
        <v>0</v>
      </c>
      <c r="H97" s="89">
        <f t="shared" si="46"/>
        <v>0</v>
      </c>
      <c r="I97" s="1">
        <f t="shared" si="32"/>
        <v>0</v>
      </c>
      <c r="J97" s="1">
        <f t="shared" si="41"/>
        <v>0</v>
      </c>
      <c r="L97" s="125" t="str">
        <f t="shared" si="33"/>
        <v>2</v>
      </c>
      <c r="M97" s="126" t="str">
        <f t="shared" si="34"/>
        <v>.4</v>
      </c>
      <c r="N97" s="127" t="str">
        <f t="shared" si="35"/>
        <v>.36</v>
      </c>
      <c r="O97" s="127" t="str">
        <f t="shared" si="36"/>
        <v/>
      </c>
      <c r="P97" s="127" t="str">
        <f t="shared" si="37"/>
        <v>2.4.36</v>
      </c>
    </row>
    <row r="98" spans="1:16" x14ac:dyDescent="0.25">
      <c r="A98" s="133">
        <v>243603</v>
      </c>
      <c r="B98" s="83" t="s">
        <v>197</v>
      </c>
      <c r="C98" s="84">
        <f>IFERROR(VLOOKUP(A98,#REF!,5,0),0)*-1</f>
        <v>0</v>
      </c>
      <c r="D98" s="84">
        <f>IFERROR(VLOOKUP(A98,#REF!,20,0),0)</f>
        <v>0</v>
      </c>
      <c r="E98" s="84">
        <f>IFERROR(VLOOKUP(A98,#REF!,21,0),0)</f>
        <v>0</v>
      </c>
      <c r="F98" s="84">
        <f t="shared" ref="F98:F105" si="47">+C98+E98-D98</f>
        <v>0</v>
      </c>
      <c r="G98" s="85">
        <f t="shared" ref="G98:G105" si="48">+F98</f>
        <v>0</v>
      </c>
      <c r="H98" s="85">
        <v>0</v>
      </c>
      <c r="I98" s="1">
        <f t="shared" si="32"/>
        <v>0</v>
      </c>
      <c r="J98" s="1">
        <f t="shared" si="41"/>
        <v>0</v>
      </c>
      <c r="L98" s="125" t="str">
        <f t="shared" si="33"/>
        <v>2</v>
      </c>
      <c r="M98" s="126" t="str">
        <f t="shared" si="34"/>
        <v>.4</v>
      </c>
      <c r="N98" s="127" t="str">
        <f t="shared" si="35"/>
        <v>.36</v>
      </c>
      <c r="O98" s="127" t="str">
        <f t="shared" si="36"/>
        <v>.03</v>
      </c>
      <c r="P98" s="127" t="str">
        <f t="shared" si="37"/>
        <v>2.4.36.03</v>
      </c>
    </row>
    <row r="99" spans="1:16" x14ac:dyDescent="0.25">
      <c r="A99" s="133">
        <v>243605</v>
      </c>
      <c r="B99" s="83" t="s">
        <v>198</v>
      </c>
      <c r="C99" s="84">
        <f>IFERROR(VLOOKUP(A99,#REF!,5,0),0)*-1</f>
        <v>0</v>
      </c>
      <c r="D99" s="84">
        <f>IFERROR(VLOOKUP(A99,#REF!,20,0),0)</f>
        <v>0</v>
      </c>
      <c r="E99" s="84">
        <f>IFERROR(VLOOKUP(A99,#REF!,21,0),0)</f>
        <v>0</v>
      </c>
      <c r="F99" s="84">
        <f t="shared" si="47"/>
        <v>0</v>
      </c>
      <c r="G99" s="85">
        <f t="shared" si="48"/>
        <v>0</v>
      </c>
      <c r="H99" s="85">
        <v>0</v>
      </c>
      <c r="I99" s="1">
        <f t="shared" si="32"/>
        <v>0</v>
      </c>
      <c r="J99" s="1">
        <f t="shared" si="41"/>
        <v>0</v>
      </c>
      <c r="L99" s="125" t="str">
        <f t="shared" si="33"/>
        <v>2</v>
      </c>
      <c r="M99" s="126" t="str">
        <f t="shared" si="34"/>
        <v>.4</v>
      </c>
      <c r="N99" s="127" t="str">
        <f t="shared" si="35"/>
        <v>.36</v>
      </c>
      <c r="O99" s="127" t="str">
        <f t="shared" si="36"/>
        <v>.05</v>
      </c>
      <c r="P99" s="127" t="str">
        <f t="shared" si="37"/>
        <v>2.4.36.05</v>
      </c>
    </row>
    <row r="100" spans="1:16" x14ac:dyDescent="0.25">
      <c r="A100" s="133">
        <v>243606</v>
      </c>
      <c r="B100" s="83" t="s">
        <v>199</v>
      </c>
      <c r="C100" s="84">
        <f>IFERROR(VLOOKUP(A100,#REF!,5,0),0)*-1</f>
        <v>0</v>
      </c>
      <c r="D100" s="84">
        <f>IFERROR(VLOOKUP(A100,#REF!,20,0),0)</f>
        <v>0</v>
      </c>
      <c r="E100" s="84">
        <f>IFERROR(VLOOKUP(A100,#REF!,21,0),0)</f>
        <v>0</v>
      </c>
      <c r="F100" s="84">
        <f t="shared" si="47"/>
        <v>0</v>
      </c>
      <c r="G100" s="85">
        <f t="shared" si="48"/>
        <v>0</v>
      </c>
      <c r="H100" s="85">
        <v>0</v>
      </c>
      <c r="I100" s="1">
        <f t="shared" si="32"/>
        <v>0</v>
      </c>
      <c r="J100" s="1">
        <f t="shared" si="41"/>
        <v>0</v>
      </c>
      <c r="L100" s="125" t="str">
        <f t="shared" si="33"/>
        <v>2</v>
      </c>
      <c r="M100" s="126" t="str">
        <f t="shared" si="34"/>
        <v>.4</v>
      </c>
      <c r="N100" s="127" t="str">
        <f t="shared" si="35"/>
        <v>.36</v>
      </c>
      <c r="O100" s="127" t="str">
        <f t="shared" si="36"/>
        <v>.06</v>
      </c>
      <c r="P100" s="127" t="str">
        <f t="shared" si="37"/>
        <v>2.4.36.06</v>
      </c>
    </row>
    <row r="101" spans="1:16" x14ac:dyDescent="0.25">
      <c r="A101" s="133">
        <v>243608</v>
      </c>
      <c r="B101" s="83" t="s">
        <v>200</v>
      </c>
      <c r="C101" s="84">
        <f>IFERROR(VLOOKUP(A101,#REF!,5,0),0)*-1</f>
        <v>0</v>
      </c>
      <c r="D101" s="84">
        <f>IFERROR(VLOOKUP(A101,#REF!,20,0),0)</f>
        <v>0</v>
      </c>
      <c r="E101" s="84">
        <f>IFERROR(VLOOKUP(A101,#REF!,21,0),0)</f>
        <v>0</v>
      </c>
      <c r="F101" s="84">
        <f t="shared" si="47"/>
        <v>0</v>
      </c>
      <c r="G101" s="85">
        <f t="shared" si="48"/>
        <v>0</v>
      </c>
      <c r="H101" s="85">
        <v>0</v>
      </c>
      <c r="I101" s="1">
        <f t="shared" si="32"/>
        <v>0</v>
      </c>
      <c r="J101" s="1">
        <f t="shared" si="41"/>
        <v>0</v>
      </c>
      <c r="L101" s="125" t="str">
        <f t="shared" si="33"/>
        <v>2</v>
      </c>
      <c r="M101" s="126" t="str">
        <f t="shared" si="34"/>
        <v>.4</v>
      </c>
      <c r="N101" s="127" t="str">
        <f t="shared" si="35"/>
        <v>.36</v>
      </c>
      <c r="O101" s="127" t="str">
        <f t="shared" si="36"/>
        <v>.08</v>
      </c>
      <c r="P101" s="127" t="str">
        <f t="shared" si="37"/>
        <v>2.4.36.08</v>
      </c>
    </row>
    <row r="102" spans="1:16" x14ac:dyDescent="0.25">
      <c r="A102" s="133">
        <v>243615</v>
      </c>
      <c r="B102" s="83" t="s">
        <v>201</v>
      </c>
      <c r="C102" s="84">
        <f>IFERROR(VLOOKUP(A102,#REF!,5,0),0)*-1</f>
        <v>0</v>
      </c>
      <c r="D102" s="84">
        <f>IFERROR(VLOOKUP(A102,#REF!,20,0),0)</f>
        <v>0</v>
      </c>
      <c r="E102" s="84">
        <f>IFERROR(VLOOKUP(A102,#REF!,21,0),0)</f>
        <v>0</v>
      </c>
      <c r="F102" s="84">
        <f t="shared" si="47"/>
        <v>0</v>
      </c>
      <c r="G102" s="85">
        <f t="shared" si="48"/>
        <v>0</v>
      </c>
      <c r="H102" s="85">
        <v>0</v>
      </c>
      <c r="I102" s="90">
        <f t="shared" si="32"/>
        <v>0</v>
      </c>
      <c r="J102" s="1">
        <f t="shared" si="41"/>
        <v>0</v>
      </c>
      <c r="L102" s="125" t="str">
        <f t="shared" si="33"/>
        <v>2</v>
      </c>
      <c r="M102" s="126" t="str">
        <f t="shared" si="34"/>
        <v>.4</v>
      </c>
      <c r="N102" s="127" t="str">
        <f t="shared" si="35"/>
        <v>.36</v>
      </c>
      <c r="O102" s="127" t="str">
        <f t="shared" si="36"/>
        <v>.15</v>
      </c>
      <c r="P102" s="127" t="str">
        <f t="shared" si="37"/>
        <v>2.4.36.15</v>
      </c>
    </row>
    <row r="103" spans="1:16" x14ac:dyDescent="0.25">
      <c r="A103" s="133">
        <v>243625</v>
      </c>
      <c r="B103" s="83" t="s">
        <v>202</v>
      </c>
      <c r="C103" s="84">
        <f>IFERROR(VLOOKUP(A103,#REF!,5,0),0)*-1</f>
        <v>0</v>
      </c>
      <c r="D103" s="84">
        <f>IFERROR(VLOOKUP(A103,#REF!,20,0),0)</f>
        <v>0</v>
      </c>
      <c r="E103" s="84">
        <f>IFERROR(VLOOKUP(A103,#REF!,21,0),0)</f>
        <v>0</v>
      </c>
      <c r="F103" s="84">
        <f t="shared" si="47"/>
        <v>0</v>
      </c>
      <c r="G103" s="85">
        <f t="shared" si="48"/>
        <v>0</v>
      </c>
      <c r="H103" s="85">
        <v>0</v>
      </c>
      <c r="I103" s="1">
        <f t="shared" si="32"/>
        <v>0</v>
      </c>
      <c r="J103" s="1">
        <f t="shared" si="41"/>
        <v>0</v>
      </c>
      <c r="L103" s="125" t="str">
        <f t="shared" si="33"/>
        <v>2</v>
      </c>
      <c r="M103" s="126" t="str">
        <f t="shared" si="34"/>
        <v>.4</v>
      </c>
      <c r="N103" s="127" t="str">
        <f t="shared" si="35"/>
        <v>.36</v>
      </c>
      <c r="O103" s="127" t="str">
        <f t="shared" si="36"/>
        <v>.25</v>
      </c>
      <c r="P103" s="127" t="str">
        <f t="shared" si="37"/>
        <v>2.4.36.25</v>
      </c>
    </row>
    <row r="104" spans="1:16" x14ac:dyDescent="0.25">
      <c r="A104" s="133">
        <v>243627</v>
      </c>
      <c r="B104" s="83" t="s">
        <v>203</v>
      </c>
      <c r="C104" s="84">
        <f>IFERROR(VLOOKUP(A104,#REF!,5,0),0)*-1</f>
        <v>0</v>
      </c>
      <c r="D104" s="84">
        <f>IFERROR(VLOOKUP(A104,#REF!,20,0),0)</f>
        <v>0</v>
      </c>
      <c r="E104" s="84">
        <f>IFERROR(VLOOKUP(A104,#REF!,21,0),0)</f>
        <v>0</v>
      </c>
      <c r="F104" s="84">
        <f t="shared" si="47"/>
        <v>0</v>
      </c>
      <c r="G104" s="85">
        <f t="shared" si="48"/>
        <v>0</v>
      </c>
      <c r="H104" s="85">
        <v>0</v>
      </c>
      <c r="I104" s="1">
        <f t="shared" si="32"/>
        <v>0</v>
      </c>
      <c r="J104" s="1">
        <f t="shared" si="41"/>
        <v>0</v>
      </c>
      <c r="L104" s="125" t="str">
        <f t="shared" si="33"/>
        <v>2</v>
      </c>
      <c r="M104" s="126" t="str">
        <f t="shared" si="34"/>
        <v>.4</v>
      </c>
      <c r="N104" s="127" t="str">
        <f t="shared" si="35"/>
        <v>.36</v>
      </c>
      <c r="O104" s="127" t="str">
        <f t="shared" si="36"/>
        <v>.27</v>
      </c>
      <c r="P104" s="127" t="str">
        <f t="shared" si="37"/>
        <v>2.4.36.27</v>
      </c>
    </row>
    <row r="105" spans="1:16" x14ac:dyDescent="0.25">
      <c r="A105" s="133">
        <v>243690</v>
      </c>
      <c r="B105" s="83" t="s">
        <v>204</v>
      </c>
      <c r="C105" s="84">
        <f>IFERROR(VLOOKUP(A105,#REF!,5,0),0)*-1</f>
        <v>0</v>
      </c>
      <c r="D105" s="84">
        <f>IFERROR(VLOOKUP(A105,#REF!,20,0),0)</f>
        <v>0</v>
      </c>
      <c r="E105" s="84">
        <f>IFERROR(VLOOKUP(A105,#REF!,21,0),0)</f>
        <v>0</v>
      </c>
      <c r="F105" s="84">
        <f t="shared" si="47"/>
        <v>0</v>
      </c>
      <c r="G105" s="85">
        <f t="shared" si="48"/>
        <v>0</v>
      </c>
      <c r="H105" s="85">
        <v>0</v>
      </c>
      <c r="I105" s="1">
        <f t="shared" si="32"/>
        <v>0</v>
      </c>
      <c r="J105" s="1">
        <f t="shared" si="41"/>
        <v>0</v>
      </c>
      <c r="L105" s="125" t="str">
        <f t="shared" si="33"/>
        <v>2</v>
      </c>
      <c r="M105" s="126" t="str">
        <f t="shared" si="34"/>
        <v>.4</v>
      </c>
      <c r="N105" s="127" t="str">
        <f t="shared" si="35"/>
        <v>.36</v>
      </c>
      <c r="O105" s="127" t="str">
        <f t="shared" si="36"/>
        <v>.90</v>
      </c>
      <c r="P105" s="127" t="str">
        <f t="shared" si="37"/>
        <v>2.4.36.90</v>
      </c>
    </row>
    <row r="106" spans="1:16" x14ac:dyDescent="0.25">
      <c r="A106" s="132">
        <v>2440</v>
      </c>
      <c r="B106" s="80" t="s">
        <v>205</v>
      </c>
      <c r="C106" s="89">
        <f t="shared" ref="C106:H106" si="49">+C107</f>
        <v>0</v>
      </c>
      <c r="D106" s="89">
        <f t="shared" si="49"/>
        <v>0</v>
      </c>
      <c r="E106" s="89">
        <f t="shared" si="49"/>
        <v>0</v>
      </c>
      <c r="F106" s="89">
        <f t="shared" si="49"/>
        <v>0</v>
      </c>
      <c r="G106" s="89">
        <f t="shared" si="49"/>
        <v>0</v>
      </c>
      <c r="H106" s="89">
        <f t="shared" si="49"/>
        <v>0</v>
      </c>
      <c r="I106" s="1">
        <f t="shared" si="32"/>
        <v>0</v>
      </c>
      <c r="J106" s="1">
        <f t="shared" si="41"/>
        <v>0</v>
      </c>
      <c r="L106" s="125" t="str">
        <f t="shared" si="33"/>
        <v>2</v>
      </c>
      <c r="M106" s="126" t="str">
        <f t="shared" si="34"/>
        <v>.4</v>
      </c>
      <c r="N106" s="127" t="str">
        <f t="shared" si="35"/>
        <v>.40</v>
      </c>
      <c r="O106" s="127" t="str">
        <f t="shared" si="36"/>
        <v/>
      </c>
      <c r="P106" s="127" t="str">
        <f t="shared" si="37"/>
        <v>2.4.40</v>
      </c>
    </row>
    <row r="107" spans="1:16" x14ac:dyDescent="0.25">
      <c r="A107" s="133">
        <v>244035</v>
      </c>
      <c r="B107" s="83" t="s">
        <v>206</v>
      </c>
      <c r="C107" s="84">
        <f>IFERROR(VLOOKUP(A107,#REF!,5,0),0)*-1</f>
        <v>0</v>
      </c>
      <c r="D107" s="84">
        <f>IFERROR(VLOOKUP(A107,#REF!,20,0),0)</f>
        <v>0</v>
      </c>
      <c r="E107" s="84">
        <f>IFERROR(VLOOKUP(A107,#REF!,21,0),0)</f>
        <v>0</v>
      </c>
      <c r="F107" s="84">
        <f>+C107+E107-D107</f>
        <v>0</v>
      </c>
      <c r="G107" s="85">
        <f>+F107</f>
        <v>0</v>
      </c>
      <c r="H107" s="85">
        <v>0</v>
      </c>
      <c r="I107" s="1">
        <f t="shared" si="32"/>
        <v>0</v>
      </c>
      <c r="J107" s="1">
        <f t="shared" si="41"/>
        <v>0</v>
      </c>
      <c r="L107" s="125" t="str">
        <f t="shared" si="33"/>
        <v>2</v>
      </c>
      <c r="M107" s="126" t="str">
        <f t="shared" si="34"/>
        <v>.4</v>
      </c>
      <c r="N107" s="127" t="str">
        <f t="shared" si="35"/>
        <v>.40</v>
      </c>
      <c r="O107" s="127" t="str">
        <f t="shared" si="36"/>
        <v>.35</v>
      </c>
      <c r="P107" s="127" t="str">
        <f t="shared" si="37"/>
        <v>2.4.40.35</v>
      </c>
    </row>
    <row r="108" spans="1:16" x14ac:dyDescent="0.25">
      <c r="A108" s="132">
        <v>2445</v>
      </c>
      <c r="B108" s="80" t="s">
        <v>26</v>
      </c>
      <c r="C108" s="89">
        <f t="shared" ref="C108:H108" si="50">+C109</f>
        <v>0</v>
      </c>
      <c r="D108" s="89">
        <f t="shared" si="50"/>
        <v>0</v>
      </c>
      <c r="E108" s="89">
        <f t="shared" si="50"/>
        <v>0</v>
      </c>
      <c r="F108" s="89">
        <f t="shared" si="50"/>
        <v>0</v>
      </c>
      <c r="G108" s="89">
        <f t="shared" si="50"/>
        <v>0</v>
      </c>
      <c r="H108" s="89">
        <f t="shared" si="50"/>
        <v>0</v>
      </c>
      <c r="I108" s="1">
        <f t="shared" si="32"/>
        <v>0</v>
      </c>
      <c r="J108" s="1">
        <f t="shared" si="41"/>
        <v>0</v>
      </c>
      <c r="L108" s="125" t="str">
        <f t="shared" si="33"/>
        <v>2</v>
      </c>
      <c r="M108" s="126" t="str">
        <f t="shared" si="34"/>
        <v>.4</v>
      </c>
      <c r="N108" s="127" t="str">
        <f t="shared" si="35"/>
        <v>.45</v>
      </c>
      <c r="O108" s="127" t="str">
        <f t="shared" si="36"/>
        <v/>
      </c>
      <c r="P108" s="127" t="str">
        <f t="shared" si="37"/>
        <v>2.4.45</v>
      </c>
    </row>
    <row r="109" spans="1:16" x14ac:dyDescent="0.25">
      <c r="A109" s="133">
        <v>244502</v>
      </c>
      <c r="B109" s="83" t="s">
        <v>207</v>
      </c>
      <c r="C109" s="84">
        <f>IFERROR(VLOOKUP(A109,#REF!,5,0),0)*-1</f>
        <v>0</v>
      </c>
      <c r="D109" s="84">
        <f>IFERROR(VLOOKUP(A109,#REF!,20,0),0)</f>
        <v>0</v>
      </c>
      <c r="E109" s="84">
        <f>IFERROR(VLOOKUP(A109,#REF!,21,0),0)</f>
        <v>0</v>
      </c>
      <c r="F109" s="84">
        <f>+C109+E109-D109</f>
        <v>0</v>
      </c>
      <c r="G109" s="85">
        <f>+F109</f>
        <v>0</v>
      </c>
      <c r="H109" s="85">
        <v>0</v>
      </c>
      <c r="I109" s="1">
        <f t="shared" si="32"/>
        <v>0</v>
      </c>
      <c r="J109" s="1">
        <f t="shared" si="41"/>
        <v>0</v>
      </c>
      <c r="L109" s="125" t="str">
        <f t="shared" si="33"/>
        <v>2</v>
      </c>
      <c r="M109" s="126" t="str">
        <f t="shared" si="34"/>
        <v>.4</v>
      </c>
      <c r="N109" s="127" t="str">
        <f t="shared" si="35"/>
        <v>.45</v>
      </c>
      <c r="O109" s="127" t="str">
        <f t="shared" si="36"/>
        <v>.02</v>
      </c>
      <c r="P109" s="127" t="str">
        <f t="shared" si="37"/>
        <v>2.4.45.02</v>
      </c>
    </row>
    <row r="110" spans="1:16" x14ac:dyDescent="0.25">
      <c r="A110" s="132">
        <v>2490</v>
      </c>
      <c r="B110" s="80" t="s">
        <v>208</v>
      </c>
      <c r="C110" s="89">
        <f t="shared" ref="C110:H110" si="51">+C111+C112+C113</f>
        <v>0</v>
      </c>
      <c r="D110" s="89">
        <f t="shared" si="51"/>
        <v>0</v>
      </c>
      <c r="E110" s="89">
        <f t="shared" si="51"/>
        <v>0</v>
      </c>
      <c r="F110" s="89">
        <f t="shared" si="51"/>
        <v>0</v>
      </c>
      <c r="G110" s="89">
        <f t="shared" si="51"/>
        <v>0</v>
      </c>
      <c r="H110" s="89">
        <f t="shared" si="51"/>
        <v>0</v>
      </c>
      <c r="I110" s="1">
        <f t="shared" si="32"/>
        <v>0</v>
      </c>
      <c r="J110" s="1">
        <f t="shared" si="41"/>
        <v>0</v>
      </c>
      <c r="L110" s="125" t="str">
        <f t="shared" si="33"/>
        <v>2</v>
      </c>
      <c r="M110" s="126" t="str">
        <f t="shared" si="34"/>
        <v>.4</v>
      </c>
      <c r="N110" s="127" t="str">
        <f t="shared" si="35"/>
        <v>.90</v>
      </c>
      <c r="O110" s="127" t="str">
        <f t="shared" si="36"/>
        <v/>
      </c>
      <c r="P110" s="127" t="str">
        <f t="shared" si="37"/>
        <v>2.4.90</v>
      </c>
    </row>
    <row r="111" spans="1:16" x14ac:dyDescent="0.25">
      <c r="A111" s="133">
        <v>249050</v>
      </c>
      <c r="B111" s="83" t="s">
        <v>209</v>
      </c>
      <c r="C111" s="84">
        <f>IFERROR(VLOOKUP(A111,#REF!,5,0),0)*-1</f>
        <v>0</v>
      </c>
      <c r="D111" s="84">
        <f>IFERROR(VLOOKUP(A111,#REF!,20,0),0)</f>
        <v>0</v>
      </c>
      <c r="E111" s="84">
        <f>IFERROR(VLOOKUP(A111,#REF!,21,0),0)</f>
        <v>0</v>
      </c>
      <c r="F111" s="84">
        <f>+C111+E111-D111</f>
        <v>0</v>
      </c>
      <c r="G111" s="85">
        <f>+F111</f>
        <v>0</v>
      </c>
      <c r="H111" s="85">
        <v>0</v>
      </c>
      <c r="I111" s="1">
        <f t="shared" si="32"/>
        <v>0</v>
      </c>
      <c r="J111" s="1">
        <f t="shared" si="41"/>
        <v>0</v>
      </c>
      <c r="L111" s="125" t="str">
        <f t="shared" si="33"/>
        <v>2</v>
      </c>
      <c r="M111" s="126" t="str">
        <f t="shared" si="34"/>
        <v>.4</v>
      </c>
      <c r="N111" s="127" t="str">
        <f t="shared" si="35"/>
        <v>.90</v>
      </c>
      <c r="O111" s="127" t="str">
        <f t="shared" si="36"/>
        <v>.50</v>
      </c>
      <c r="P111" s="127" t="str">
        <f t="shared" si="37"/>
        <v>2.4.90.50</v>
      </c>
    </row>
    <row r="112" spans="1:16" x14ac:dyDescent="0.25">
      <c r="A112" s="133">
        <v>249051</v>
      </c>
      <c r="B112" s="83" t="s">
        <v>210</v>
      </c>
      <c r="C112" s="84">
        <f>IFERROR(VLOOKUP(A112,#REF!,5,0),0)*-1</f>
        <v>0</v>
      </c>
      <c r="D112" s="84">
        <f>IFERROR(VLOOKUP(A112,#REF!,20,0),0)</f>
        <v>0</v>
      </c>
      <c r="E112" s="84">
        <f>IFERROR(VLOOKUP(A112,#REF!,21,0),0)</f>
        <v>0</v>
      </c>
      <c r="F112" s="84">
        <f>+C112+E112-D112</f>
        <v>0</v>
      </c>
      <c r="G112" s="85">
        <f>+F112</f>
        <v>0</v>
      </c>
      <c r="H112" s="85">
        <v>0</v>
      </c>
      <c r="I112" s="1">
        <f t="shared" si="32"/>
        <v>0</v>
      </c>
      <c r="J112" s="1">
        <f t="shared" si="41"/>
        <v>0</v>
      </c>
      <c r="L112" s="125" t="str">
        <f t="shared" si="33"/>
        <v>2</v>
      </c>
      <c r="M112" s="126" t="str">
        <f t="shared" si="34"/>
        <v>.4</v>
      </c>
      <c r="N112" s="127" t="str">
        <f t="shared" si="35"/>
        <v>.90</v>
      </c>
      <c r="O112" s="127" t="str">
        <f t="shared" si="36"/>
        <v>.51</v>
      </c>
      <c r="P112" s="127" t="str">
        <f t="shared" si="37"/>
        <v>2.4.90.51</v>
      </c>
    </row>
    <row r="113" spans="1:16" x14ac:dyDescent="0.25">
      <c r="A113" s="133">
        <v>249090</v>
      </c>
      <c r="B113" s="83" t="s">
        <v>211</v>
      </c>
      <c r="C113" s="84">
        <f>IFERROR(VLOOKUP(A113,#REF!,5,0),0)*-1</f>
        <v>0</v>
      </c>
      <c r="D113" s="84">
        <f>IFERROR(VLOOKUP(A113,#REF!,20,0),0)</f>
        <v>0</v>
      </c>
      <c r="E113" s="84">
        <f>IFERROR(VLOOKUP(A113,#REF!,21,0),0)</f>
        <v>0</v>
      </c>
      <c r="F113" s="84">
        <f>+C113+E113-D113</f>
        <v>0</v>
      </c>
      <c r="G113" s="85">
        <f>+F113</f>
        <v>0</v>
      </c>
      <c r="H113" s="85"/>
      <c r="I113" s="1">
        <f t="shared" si="32"/>
        <v>0</v>
      </c>
      <c r="J113" s="1">
        <f t="shared" si="41"/>
        <v>0</v>
      </c>
      <c r="L113" s="125" t="str">
        <f t="shared" si="33"/>
        <v>2</v>
      </c>
      <c r="M113" s="126" t="str">
        <f t="shared" si="34"/>
        <v>.4</v>
      </c>
      <c r="N113" s="127" t="str">
        <f t="shared" si="35"/>
        <v>.90</v>
      </c>
      <c r="O113" s="127" t="str">
        <f t="shared" si="36"/>
        <v>.90</v>
      </c>
      <c r="P113" s="127" t="str">
        <f t="shared" si="37"/>
        <v>2.4.90.90</v>
      </c>
    </row>
    <row r="114" spans="1:16" x14ac:dyDescent="0.25">
      <c r="A114" s="131">
        <v>25</v>
      </c>
      <c r="B114" s="87" t="s">
        <v>212</v>
      </c>
      <c r="C114" s="78">
        <f t="shared" ref="C114:H114" si="52">+C115+C126</f>
        <v>0</v>
      </c>
      <c r="D114" s="78">
        <f t="shared" si="52"/>
        <v>0</v>
      </c>
      <c r="E114" s="78">
        <f t="shared" si="52"/>
        <v>0</v>
      </c>
      <c r="F114" s="78">
        <f t="shared" si="52"/>
        <v>0</v>
      </c>
      <c r="G114" s="78">
        <f t="shared" si="52"/>
        <v>0</v>
      </c>
      <c r="H114" s="78">
        <f t="shared" si="52"/>
        <v>0</v>
      </c>
      <c r="I114" s="1">
        <f t="shared" si="32"/>
        <v>0</v>
      </c>
      <c r="J114" s="1">
        <f t="shared" si="41"/>
        <v>0</v>
      </c>
      <c r="L114" s="125" t="str">
        <f t="shared" si="33"/>
        <v>2</v>
      </c>
      <c r="M114" s="126" t="str">
        <f t="shared" si="34"/>
        <v>.5</v>
      </c>
      <c r="N114" s="127" t="str">
        <f t="shared" si="35"/>
        <v/>
      </c>
      <c r="O114" s="127" t="str">
        <f t="shared" si="36"/>
        <v/>
      </c>
      <c r="P114" s="127" t="str">
        <f t="shared" si="37"/>
        <v>2.5</v>
      </c>
    </row>
    <row r="115" spans="1:16" x14ac:dyDescent="0.25">
      <c r="A115" s="132">
        <v>2511</v>
      </c>
      <c r="B115" s="80" t="s">
        <v>213</v>
      </c>
      <c r="C115" s="89">
        <f t="shared" ref="C115:H115" si="53">SUM(C116:C125)</f>
        <v>0</v>
      </c>
      <c r="D115" s="89">
        <f t="shared" si="53"/>
        <v>0</v>
      </c>
      <c r="E115" s="89">
        <f t="shared" si="53"/>
        <v>0</v>
      </c>
      <c r="F115" s="89">
        <f t="shared" si="53"/>
        <v>0</v>
      </c>
      <c r="G115" s="89">
        <f t="shared" si="53"/>
        <v>0</v>
      </c>
      <c r="H115" s="89">
        <f t="shared" si="53"/>
        <v>0</v>
      </c>
      <c r="I115" s="1">
        <f t="shared" si="32"/>
        <v>0</v>
      </c>
      <c r="J115" s="1">
        <f t="shared" si="41"/>
        <v>0</v>
      </c>
      <c r="L115" s="125" t="str">
        <f t="shared" si="33"/>
        <v>2</v>
      </c>
      <c r="M115" s="126" t="str">
        <f t="shared" si="34"/>
        <v>.5</v>
      </c>
      <c r="N115" s="127" t="str">
        <f t="shared" si="35"/>
        <v>.11</v>
      </c>
      <c r="O115" s="127" t="str">
        <f t="shared" si="36"/>
        <v/>
      </c>
      <c r="P115" s="127" t="str">
        <f t="shared" si="37"/>
        <v>2.5.11</v>
      </c>
    </row>
    <row r="116" spans="1:16" x14ac:dyDescent="0.25">
      <c r="A116" s="133">
        <v>251101</v>
      </c>
      <c r="B116" s="83" t="s">
        <v>214</v>
      </c>
      <c r="C116" s="84">
        <f>IFERROR(VLOOKUP(A116,#REF!,5,0),0)*-1</f>
        <v>0</v>
      </c>
      <c r="D116" s="84">
        <f>IFERROR(VLOOKUP(A116,#REF!,20,0),0)</f>
        <v>0</v>
      </c>
      <c r="E116" s="84">
        <f>IFERROR(VLOOKUP(A116,#REF!,21,0),0)</f>
        <v>0</v>
      </c>
      <c r="F116" s="84">
        <f t="shared" ref="F116:F125" si="54">+C116+E116-D116</f>
        <v>0</v>
      </c>
      <c r="G116" s="85">
        <f t="shared" ref="G116:G125" si="55">+F116</f>
        <v>0</v>
      </c>
      <c r="H116" s="95">
        <v>0</v>
      </c>
      <c r="I116" s="1">
        <f t="shared" si="32"/>
        <v>0</v>
      </c>
      <c r="J116" s="1">
        <f t="shared" si="41"/>
        <v>0</v>
      </c>
      <c r="L116" s="125" t="str">
        <f t="shared" si="33"/>
        <v>2</v>
      </c>
      <c r="M116" s="126" t="str">
        <f t="shared" si="34"/>
        <v>.5</v>
      </c>
      <c r="N116" s="127" t="str">
        <f t="shared" si="35"/>
        <v>.11</v>
      </c>
      <c r="O116" s="127" t="str">
        <f t="shared" si="36"/>
        <v>.01</v>
      </c>
      <c r="P116" s="127" t="str">
        <f t="shared" si="37"/>
        <v>2.5.11.01</v>
      </c>
    </row>
    <row r="117" spans="1:16" x14ac:dyDescent="0.25">
      <c r="A117" s="133">
        <v>251102</v>
      </c>
      <c r="B117" s="83" t="s">
        <v>215</v>
      </c>
      <c r="C117" s="84">
        <f>IFERROR(VLOOKUP(A117,#REF!,5,0),0)*-1</f>
        <v>0</v>
      </c>
      <c r="D117" s="84">
        <f>IFERROR(VLOOKUP(A117,#REF!,20,0),0)</f>
        <v>0</v>
      </c>
      <c r="E117" s="84">
        <f>IFERROR(VLOOKUP(A117,#REF!,21,0),0)</f>
        <v>0</v>
      </c>
      <c r="F117" s="94">
        <f t="shared" si="54"/>
        <v>0</v>
      </c>
      <c r="G117" s="95">
        <f t="shared" si="55"/>
        <v>0</v>
      </c>
      <c r="H117" s="95">
        <v>0</v>
      </c>
      <c r="I117" s="1">
        <f t="shared" si="32"/>
        <v>0</v>
      </c>
      <c r="J117" s="1">
        <f t="shared" si="41"/>
        <v>0</v>
      </c>
      <c r="L117" s="125" t="str">
        <f t="shared" si="33"/>
        <v>2</v>
      </c>
      <c r="M117" s="126" t="str">
        <f t="shared" si="34"/>
        <v>.5</v>
      </c>
      <c r="N117" s="127" t="str">
        <f t="shared" si="35"/>
        <v>.11</v>
      </c>
      <c r="O117" s="127" t="str">
        <f t="shared" si="36"/>
        <v>.02</v>
      </c>
      <c r="P117" s="127" t="str">
        <f t="shared" si="37"/>
        <v>2.5.11.02</v>
      </c>
    </row>
    <row r="118" spans="1:16" x14ac:dyDescent="0.25">
      <c r="A118" s="133">
        <v>251103</v>
      </c>
      <c r="B118" s="83" t="s">
        <v>216</v>
      </c>
      <c r="C118" s="84">
        <f>IFERROR(VLOOKUP(A118,#REF!,5,0),0)*-1</f>
        <v>0</v>
      </c>
      <c r="D118" s="84">
        <f>IFERROR(VLOOKUP(A118,#REF!,20,0),0)</f>
        <v>0</v>
      </c>
      <c r="E118" s="84">
        <f>IFERROR(VLOOKUP(A118,#REF!,21,0),0)</f>
        <v>0</v>
      </c>
      <c r="F118" s="94">
        <f t="shared" si="54"/>
        <v>0</v>
      </c>
      <c r="G118" s="95">
        <f t="shared" si="55"/>
        <v>0</v>
      </c>
      <c r="H118" s="95">
        <v>0</v>
      </c>
      <c r="I118" s="1">
        <f t="shared" si="32"/>
        <v>0</v>
      </c>
      <c r="J118" s="1">
        <f t="shared" si="41"/>
        <v>0</v>
      </c>
      <c r="L118" s="125" t="str">
        <f t="shared" si="33"/>
        <v>2</v>
      </c>
      <c r="M118" s="126" t="str">
        <f t="shared" si="34"/>
        <v>.5</v>
      </c>
      <c r="N118" s="127" t="str">
        <f t="shared" si="35"/>
        <v>.11</v>
      </c>
      <c r="O118" s="127" t="str">
        <f t="shared" si="36"/>
        <v>.03</v>
      </c>
      <c r="P118" s="127" t="str">
        <f t="shared" si="37"/>
        <v>2.5.11.03</v>
      </c>
    </row>
    <row r="119" spans="1:16" x14ac:dyDescent="0.25">
      <c r="A119" s="133">
        <v>251104</v>
      </c>
      <c r="B119" s="83" t="s">
        <v>217</v>
      </c>
      <c r="C119" s="84">
        <f>IFERROR(VLOOKUP(A119,#REF!,5,0),0)*-1</f>
        <v>0</v>
      </c>
      <c r="D119" s="84">
        <f>IFERROR(VLOOKUP(A119,#REF!,20,0),0)</f>
        <v>0</v>
      </c>
      <c r="E119" s="84">
        <f>IFERROR(VLOOKUP(A119,#REF!,21,0),0)</f>
        <v>0</v>
      </c>
      <c r="F119" s="84">
        <f t="shared" si="54"/>
        <v>0</v>
      </c>
      <c r="G119" s="85">
        <f t="shared" si="55"/>
        <v>0</v>
      </c>
      <c r="H119" s="85">
        <v>0</v>
      </c>
      <c r="I119" s="1">
        <f t="shared" si="32"/>
        <v>0</v>
      </c>
      <c r="J119" s="1">
        <f t="shared" si="41"/>
        <v>0</v>
      </c>
      <c r="L119" s="125" t="str">
        <f t="shared" si="33"/>
        <v>2</v>
      </c>
      <c r="M119" s="126" t="str">
        <f t="shared" si="34"/>
        <v>.5</v>
      </c>
      <c r="N119" s="127" t="str">
        <f t="shared" si="35"/>
        <v>.11</v>
      </c>
      <c r="O119" s="127" t="str">
        <f t="shared" si="36"/>
        <v>.04</v>
      </c>
      <c r="P119" s="127" t="str">
        <f t="shared" si="37"/>
        <v>2.5.11.04</v>
      </c>
    </row>
    <row r="120" spans="1:16" x14ac:dyDescent="0.25">
      <c r="A120" s="133">
        <v>251105</v>
      </c>
      <c r="B120" s="83" t="s">
        <v>218</v>
      </c>
      <c r="C120" s="84">
        <f>IFERROR(VLOOKUP(A120,#REF!,5,0),0)*-1</f>
        <v>0</v>
      </c>
      <c r="D120" s="84">
        <f>IFERROR(VLOOKUP(A120,#REF!,20,0),0)</f>
        <v>0</v>
      </c>
      <c r="E120" s="84">
        <f>IFERROR(VLOOKUP(A120,#REF!,21,0),0)</f>
        <v>0</v>
      </c>
      <c r="F120" s="84">
        <f t="shared" si="54"/>
        <v>0</v>
      </c>
      <c r="G120" s="85">
        <f t="shared" si="55"/>
        <v>0</v>
      </c>
      <c r="H120" s="85">
        <v>0</v>
      </c>
      <c r="I120" s="1">
        <f t="shared" si="32"/>
        <v>0</v>
      </c>
      <c r="J120" s="1">
        <f t="shared" si="41"/>
        <v>0</v>
      </c>
      <c r="L120" s="125" t="str">
        <f t="shared" si="33"/>
        <v>2</v>
      </c>
      <c r="M120" s="126" t="str">
        <f t="shared" si="34"/>
        <v>.5</v>
      </c>
      <c r="N120" s="127" t="str">
        <f t="shared" si="35"/>
        <v>.11</v>
      </c>
      <c r="O120" s="127" t="str">
        <f t="shared" si="36"/>
        <v>.05</v>
      </c>
      <c r="P120" s="127" t="str">
        <f t="shared" si="37"/>
        <v>2.5.11.05</v>
      </c>
    </row>
    <row r="121" spans="1:16" x14ac:dyDescent="0.25">
      <c r="A121" s="133">
        <v>251106</v>
      </c>
      <c r="B121" s="83" t="s">
        <v>219</v>
      </c>
      <c r="C121" s="84">
        <f>IFERROR(VLOOKUP(A121,#REF!,5,0),0)*-1</f>
        <v>0</v>
      </c>
      <c r="D121" s="84">
        <f>IFERROR(VLOOKUP(A121,#REF!,20,0),0)</f>
        <v>0</v>
      </c>
      <c r="E121" s="84">
        <f>IFERROR(VLOOKUP(A121,#REF!,21,0),0)</f>
        <v>0</v>
      </c>
      <c r="F121" s="84">
        <f t="shared" si="54"/>
        <v>0</v>
      </c>
      <c r="G121" s="85">
        <f t="shared" si="55"/>
        <v>0</v>
      </c>
      <c r="H121" s="85">
        <v>0</v>
      </c>
      <c r="I121" s="1">
        <f t="shared" si="32"/>
        <v>0</v>
      </c>
      <c r="J121" s="1">
        <f t="shared" si="41"/>
        <v>0</v>
      </c>
      <c r="L121" s="125" t="str">
        <f t="shared" si="33"/>
        <v>2</v>
      </c>
      <c r="M121" s="126" t="str">
        <f t="shared" si="34"/>
        <v>.5</v>
      </c>
      <c r="N121" s="127" t="str">
        <f t="shared" si="35"/>
        <v>.11</v>
      </c>
      <c r="O121" s="127" t="str">
        <f t="shared" si="36"/>
        <v>.06</v>
      </c>
      <c r="P121" s="127" t="str">
        <f t="shared" si="37"/>
        <v>2.5.11.06</v>
      </c>
    </row>
    <row r="122" spans="1:16" x14ac:dyDescent="0.25">
      <c r="A122" s="133">
        <v>251107</v>
      </c>
      <c r="B122" s="83" t="s">
        <v>220</v>
      </c>
      <c r="C122" s="84">
        <f>IFERROR(VLOOKUP(A122,#REF!,5,0),0)*-1</f>
        <v>0</v>
      </c>
      <c r="D122" s="84">
        <f>IFERROR(VLOOKUP(A122,#REF!,20,0),0)</f>
        <v>0</v>
      </c>
      <c r="E122" s="84">
        <f>IFERROR(VLOOKUP(A122,#REF!,21,0),0)</f>
        <v>0</v>
      </c>
      <c r="F122" s="84">
        <f t="shared" si="54"/>
        <v>0</v>
      </c>
      <c r="G122" s="85">
        <f t="shared" si="55"/>
        <v>0</v>
      </c>
      <c r="H122" s="85">
        <v>0</v>
      </c>
      <c r="I122" s="1">
        <f t="shared" si="32"/>
        <v>0</v>
      </c>
      <c r="J122" s="1">
        <f t="shared" si="41"/>
        <v>0</v>
      </c>
      <c r="L122" s="125" t="str">
        <f t="shared" si="33"/>
        <v>2</v>
      </c>
      <c r="M122" s="126" t="str">
        <f t="shared" si="34"/>
        <v>.5</v>
      </c>
      <c r="N122" s="127" t="str">
        <f t="shared" si="35"/>
        <v>.11</v>
      </c>
      <c r="O122" s="127" t="str">
        <f t="shared" si="36"/>
        <v>.07</v>
      </c>
      <c r="P122" s="127" t="str">
        <f t="shared" si="37"/>
        <v>2.5.11.07</v>
      </c>
    </row>
    <row r="123" spans="1:16" x14ac:dyDescent="0.25">
      <c r="A123" s="133">
        <v>251109</v>
      </c>
      <c r="B123" s="83" t="s">
        <v>221</v>
      </c>
      <c r="C123" s="84">
        <f>IFERROR(VLOOKUP(A123,#REF!,5,0),0)*-1</f>
        <v>0</v>
      </c>
      <c r="D123" s="84">
        <f>IFERROR(VLOOKUP(A123,#REF!,20,0),0)</f>
        <v>0</v>
      </c>
      <c r="E123" s="84">
        <f>IFERROR(VLOOKUP(A123,#REF!,21,0),0)</f>
        <v>0</v>
      </c>
      <c r="F123" s="84">
        <f t="shared" si="54"/>
        <v>0</v>
      </c>
      <c r="G123" s="85">
        <f t="shared" si="55"/>
        <v>0</v>
      </c>
      <c r="H123" s="85">
        <v>0</v>
      </c>
      <c r="I123" s="1">
        <f t="shared" si="32"/>
        <v>0</v>
      </c>
      <c r="J123" s="1">
        <f t="shared" si="41"/>
        <v>0</v>
      </c>
      <c r="L123" s="125" t="str">
        <f t="shared" si="33"/>
        <v>2</v>
      </c>
      <c r="M123" s="126" t="str">
        <f t="shared" si="34"/>
        <v>.5</v>
      </c>
      <c r="N123" s="127" t="str">
        <f t="shared" si="35"/>
        <v>.11</v>
      </c>
      <c r="O123" s="127" t="str">
        <f t="shared" si="36"/>
        <v>.09</v>
      </c>
      <c r="P123" s="127" t="str">
        <f t="shared" si="37"/>
        <v>2.5.11.09</v>
      </c>
    </row>
    <row r="124" spans="1:16" x14ac:dyDescent="0.25">
      <c r="A124" s="133">
        <v>251122</v>
      </c>
      <c r="B124" s="83" t="s">
        <v>187</v>
      </c>
      <c r="C124" s="84">
        <f>IFERROR(VLOOKUP(A124,#REF!,5,0),0)*-1</f>
        <v>0</v>
      </c>
      <c r="D124" s="84">
        <f>IFERROR(VLOOKUP(A124,#REF!,20,0),0)</f>
        <v>0</v>
      </c>
      <c r="E124" s="84">
        <f>IFERROR(VLOOKUP(A124,#REF!,21,0),0)</f>
        <v>0</v>
      </c>
      <c r="F124" s="84">
        <f t="shared" si="54"/>
        <v>0</v>
      </c>
      <c r="G124" s="85">
        <f t="shared" si="55"/>
        <v>0</v>
      </c>
      <c r="H124" s="85">
        <v>0</v>
      </c>
      <c r="I124" s="1">
        <f t="shared" si="32"/>
        <v>0</v>
      </c>
      <c r="J124" s="1">
        <f t="shared" si="41"/>
        <v>0</v>
      </c>
      <c r="L124" s="125" t="str">
        <f t="shared" si="33"/>
        <v>2</v>
      </c>
      <c r="M124" s="126" t="str">
        <f t="shared" si="34"/>
        <v>.5</v>
      </c>
      <c r="N124" s="127" t="str">
        <f t="shared" si="35"/>
        <v>.11</v>
      </c>
      <c r="O124" s="127" t="str">
        <f t="shared" si="36"/>
        <v>.22</v>
      </c>
      <c r="P124" s="127" t="str">
        <f t="shared" si="37"/>
        <v>2.5.11.22</v>
      </c>
    </row>
    <row r="125" spans="1:16" x14ac:dyDescent="0.25">
      <c r="A125" s="133">
        <v>251123</v>
      </c>
      <c r="B125" s="83" t="s">
        <v>188</v>
      </c>
      <c r="C125" s="84">
        <f>IFERROR(VLOOKUP(A125,#REF!,5,0),0)*-1</f>
        <v>0</v>
      </c>
      <c r="D125" s="84">
        <f>IFERROR(VLOOKUP(A125,#REF!,20,0),0)</f>
        <v>0</v>
      </c>
      <c r="E125" s="84">
        <f>IFERROR(VLOOKUP(A125,#REF!,21,0),0)</f>
        <v>0</v>
      </c>
      <c r="F125" s="94">
        <f t="shared" si="54"/>
        <v>0</v>
      </c>
      <c r="G125" s="95">
        <f t="shared" si="55"/>
        <v>0</v>
      </c>
      <c r="H125" s="95">
        <v>0</v>
      </c>
      <c r="I125" s="1">
        <f t="shared" si="32"/>
        <v>0</v>
      </c>
      <c r="J125" s="1">
        <f t="shared" si="41"/>
        <v>0</v>
      </c>
      <c r="L125" s="125" t="str">
        <f t="shared" si="33"/>
        <v>2</v>
      </c>
      <c r="M125" s="126" t="str">
        <f t="shared" si="34"/>
        <v>.5</v>
      </c>
      <c r="N125" s="127" t="str">
        <f t="shared" si="35"/>
        <v>.11</v>
      </c>
      <c r="O125" s="127" t="str">
        <f t="shared" si="36"/>
        <v>.23</v>
      </c>
      <c r="P125" s="127" t="str">
        <f t="shared" si="37"/>
        <v>2.5.11.23</v>
      </c>
    </row>
    <row r="126" spans="1:16" ht="30" x14ac:dyDescent="0.25">
      <c r="A126" s="130">
        <v>2512</v>
      </c>
      <c r="B126" s="96" t="s">
        <v>222</v>
      </c>
      <c r="C126" s="97">
        <f t="shared" ref="C126:H126" si="56">+C127</f>
        <v>0</v>
      </c>
      <c r="D126" s="97">
        <f t="shared" si="56"/>
        <v>0</v>
      </c>
      <c r="E126" s="97">
        <f t="shared" si="56"/>
        <v>0</v>
      </c>
      <c r="F126" s="97">
        <f t="shared" si="56"/>
        <v>0</v>
      </c>
      <c r="G126" s="97">
        <f t="shared" si="56"/>
        <v>0</v>
      </c>
      <c r="H126" s="97">
        <f t="shared" si="56"/>
        <v>0</v>
      </c>
      <c r="I126" s="1">
        <f t="shared" si="32"/>
        <v>0</v>
      </c>
      <c r="J126" s="1">
        <f t="shared" si="41"/>
        <v>0</v>
      </c>
      <c r="L126" s="125" t="str">
        <f t="shared" si="33"/>
        <v>2</v>
      </c>
      <c r="M126" s="126" t="str">
        <f t="shared" si="34"/>
        <v>.5</v>
      </c>
      <c r="N126" s="127" t="str">
        <f t="shared" si="35"/>
        <v>.12</v>
      </c>
      <c r="O126" s="127" t="str">
        <f t="shared" si="36"/>
        <v/>
      </c>
      <c r="P126" s="127" t="str">
        <f t="shared" si="37"/>
        <v>2.5.12</v>
      </c>
    </row>
    <row r="127" spans="1:16" x14ac:dyDescent="0.25">
      <c r="A127" s="133">
        <v>251290</v>
      </c>
      <c r="B127" s="83" t="s">
        <v>223</v>
      </c>
      <c r="C127" s="84">
        <f>IFERROR(VLOOKUP(A127,#REF!,5,0),0)*-1</f>
        <v>0</v>
      </c>
      <c r="D127" s="84">
        <f>IFERROR(VLOOKUP(A127,#REF!,20,0),0)</f>
        <v>0</v>
      </c>
      <c r="E127" s="84">
        <f>IFERROR(VLOOKUP(A127,#REF!,21,0),0)</f>
        <v>0</v>
      </c>
      <c r="F127" s="94">
        <f>+C127+E127-D127</f>
        <v>0</v>
      </c>
      <c r="G127" s="95">
        <v>0</v>
      </c>
      <c r="H127" s="95">
        <f>+F127</f>
        <v>0</v>
      </c>
      <c r="I127" s="1">
        <f t="shared" si="32"/>
        <v>0</v>
      </c>
      <c r="J127" s="1">
        <f t="shared" si="41"/>
        <v>0</v>
      </c>
      <c r="L127" s="125" t="str">
        <f t="shared" si="33"/>
        <v>2</v>
      </c>
      <c r="M127" s="126" t="str">
        <f t="shared" si="34"/>
        <v>.5</v>
      </c>
      <c r="N127" s="127" t="str">
        <f t="shared" si="35"/>
        <v>.12</v>
      </c>
      <c r="O127" s="127" t="str">
        <f t="shared" si="36"/>
        <v>.90</v>
      </c>
      <c r="P127" s="127" t="str">
        <f t="shared" si="37"/>
        <v>2.5.12.90</v>
      </c>
    </row>
    <row r="128" spans="1:16" s="91" customFormat="1" x14ac:dyDescent="0.25">
      <c r="A128" s="131">
        <v>27</v>
      </c>
      <c r="B128" s="87" t="s">
        <v>47</v>
      </c>
      <c r="C128" s="78">
        <f>+C129</f>
        <v>0</v>
      </c>
      <c r="D128" s="78">
        <f t="shared" ref="D128:H132" si="57">+D129</f>
        <v>0</v>
      </c>
      <c r="E128" s="78">
        <f t="shared" si="57"/>
        <v>0</v>
      </c>
      <c r="F128" s="78">
        <f t="shared" si="57"/>
        <v>0</v>
      </c>
      <c r="G128" s="78">
        <f t="shared" si="57"/>
        <v>0</v>
      </c>
      <c r="H128" s="78">
        <f t="shared" si="57"/>
        <v>0</v>
      </c>
      <c r="I128" s="1">
        <f t="shared" si="32"/>
        <v>0</v>
      </c>
      <c r="J128" s="90">
        <f t="shared" si="41"/>
        <v>0</v>
      </c>
      <c r="L128" s="125" t="str">
        <f t="shared" si="33"/>
        <v>2</v>
      </c>
      <c r="M128" s="126" t="str">
        <f t="shared" si="34"/>
        <v>.7</v>
      </c>
      <c r="N128" s="127" t="str">
        <f t="shared" si="35"/>
        <v/>
      </c>
      <c r="O128" s="127" t="str">
        <f t="shared" si="36"/>
        <v/>
      </c>
      <c r="P128" s="127" t="str">
        <f t="shared" si="37"/>
        <v>2.7</v>
      </c>
    </row>
    <row r="129" spans="1:16" x14ac:dyDescent="0.25">
      <c r="A129" s="130">
        <v>2701</v>
      </c>
      <c r="B129" s="98" t="s">
        <v>224</v>
      </c>
      <c r="C129" s="97">
        <f>+C130</f>
        <v>0</v>
      </c>
      <c r="D129" s="97">
        <f t="shared" si="57"/>
        <v>0</v>
      </c>
      <c r="E129" s="97">
        <f t="shared" si="57"/>
        <v>0</v>
      </c>
      <c r="F129" s="97">
        <f t="shared" si="57"/>
        <v>0</v>
      </c>
      <c r="G129" s="97">
        <f t="shared" si="57"/>
        <v>0</v>
      </c>
      <c r="H129" s="97">
        <f t="shared" si="57"/>
        <v>0</v>
      </c>
      <c r="I129" s="1">
        <f t="shared" si="32"/>
        <v>0</v>
      </c>
      <c r="J129" s="1">
        <f t="shared" si="41"/>
        <v>0</v>
      </c>
      <c r="L129" s="125" t="str">
        <f t="shared" si="33"/>
        <v>2</v>
      </c>
      <c r="M129" s="126" t="str">
        <f t="shared" si="34"/>
        <v>.7</v>
      </c>
      <c r="N129" s="127" t="str">
        <f t="shared" si="35"/>
        <v>.01</v>
      </c>
      <c r="O129" s="127" t="str">
        <f t="shared" si="36"/>
        <v/>
      </c>
      <c r="P129" s="127" t="str">
        <f t="shared" si="37"/>
        <v>2.7.01</v>
      </c>
    </row>
    <row r="130" spans="1:16" x14ac:dyDescent="0.25">
      <c r="A130" s="133">
        <v>270105</v>
      </c>
      <c r="B130" s="83" t="s">
        <v>225</v>
      </c>
      <c r="C130" s="84">
        <f>IFERROR(VLOOKUP(A130,#REF!,5,0),0)*-1</f>
        <v>0</v>
      </c>
      <c r="D130" s="84">
        <f>IFERROR(VLOOKUP(A130,#REF!,20,0),0)</f>
        <v>0</v>
      </c>
      <c r="E130" s="84">
        <f>IFERROR(VLOOKUP(A130,#REF!,21,0),0)</f>
        <v>0</v>
      </c>
      <c r="F130" s="94">
        <f>+C130+E130-D130</f>
        <v>0</v>
      </c>
      <c r="G130" s="95">
        <f>+F130</f>
        <v>0</v>
      </c>
      <c r="H130" s="95">
        <v>0</v>
      </c>
      <c r="I130" s="1">
        <f t="shared" si="32"/>
        <v>0</v>
      </c>
      <c r="J130" s="1">
        <f t="shared" si="41"/>
        <v>0</v>
      </c>
      <c r="L130" s="125" t="str">
        <f t="shared" si="33"/>
        <v>2</v>
      </c>
      <c r="M130" s="126" t="str">
        <f t="shared" si="34"/>
        <v>.7</v>
      </c>
      <c r="N130" s="127" t="str">
        <f t="shared" si="35"/>
        <v>.01</v>
      </c>
      <c r="O130" s="127" t="str">
        <f t="shared" si="36"/>
        <v>.05</v>
      </c>
      <c r="P130" s="127" t="str">
        <f t="shared" si="37"/>
        <v>2.7.01.05</v>
      </c>
    </row>
    <row r="131" spans="1:16" s="91" customFormat="1" x14ac:dyDescent="0.25">
      <c r="A131" s="131">
        <v>29</v>
      </c>
      <c r="B131" s="87" t="s">
        <v>5</v>
      </c>
      <c r="C131" s="78">
        <f>+C132</f>
        <v>0</v>
      </c>
      <c r="D131" s="78">
        <f t="shared" si="57"/>
        <v>0</v>
      </c>
      <c r="E131" s="78">
        <f t="shared" si="57"/>
        <v>0</v>
      </c>
      <c r="F131" s="78">
        <f t="shared" si="57"/>
        <v>0</v>
      </c>
      <c r="G131" s="78">
        <f t="shared" si="57"/>
        <v>0</v>
      </c>
      <c r="H131" s="78">
        <f t="shared" si="57"/>
        <v>0</v>
      </c>
      <c r="I131" s="1">
        <f>+G131+H131</f>
        <v>0</v>
      </c>
      <c r="J131" s="90">
        <f>+I131-F131</f>
        <v>0</v>
      </c>
      <c r="L131" s="125" t="str">
        <f>MID(A131,1,1)</f>
        <v>2</v>
      </c>
      <c r="M131" s="126" t="str">
        <f>IF(MID(A131,2,1)="","",CONCATENATE(".",MID(A131,2,1)))</f>
        <v>.9</v>
      </c>
      <c r="N131" s="127" t="str">
        <f>IF(MID(A131,3,2)="","",CONCATENATE(".",MID(A131,3,2)))</f>
        <v/>
      </c>
      <c r="O131" s="127" t="str">
        <f>IF(MID(A131,5,2)="","",CONCATENATE(".",MID(A131,5,2)))</f>
        <v/>
      </c>
      <c r="P131" s="127" t="str">
        <f>CONCATENATE(L131,M131,N131,O131)</f>
        <v>2.9</v>
      </c>
    </row>
    <row r="132" spans="1:16" x14ac:dyDescent="0.25">
      <c r="A132" s="130">
        <v>2902</v>
      </c>
      <c r="B132" s="98" t="s">
        <v>341</v>
      </c>
      <c r="C132" s="97">
        <f>+C133</f>
        <v>0</v>
      </c>
      <c r="D132" s="97">
        <f t="shared" si="57"/>
        <v>0</v>
      </c>
      <c r="E132" s="97">
        <f t="shared" si="57"/>
        <v>0</v>
      </c>
      <c r="F132" s="97">
        <f t="shared" si="57"/>
        <v>0</v>
      </c>
      <c r="G132" s="97">
        <f t="shared" si="57"/>
        <v>0</v>
      </c>
      <c r="H132" s="97">
        <f t="shared" si="57"/>
        <v>0</v>
      </c>
      <c r="I132" s="1">
        <f>+G132+H132</f>
        <v>0</v>
      </c>
      <c r="J132" s="1">
        <f>+I132-F132</f>
        <v>0</v>
      </c>
      <c r="L132" s="125" t="str">
        <f>MID(A132,1,1)</f>
        <v>2</v>
      </c>
      <c r="M132" s="126" t="str">
        <f>IF(MID(A132,2,1)="","",CONCATENATE(".",MID(A132,2,1)))</f>
        <v>.9</v>
      </c>
      <c r="N132" s="127" t="str">
        <f>IF(MID(A132,3,2)="","",CONCATENATE(".",MID(A132,3,2)))</f>
        <v>.02</v>
      </c>
      <c r="O132" s="127" t="str">
        <f>IF(MID(A132,5,2)="","",CONCATENATE(".",MID(A132,5,2)))</f>
        <v/>
      </c>
      <c r="P132" s="127" t="str">
        <f>CONCATENATE(L132,M132,N132,O132)</f>
        <v>2.9.02</v>
      </c>
    </row>
    <row r="133" spans="1:16" x14ac:dyDescent="0.25">
      <c r="A133" s="133">
        <v>290201</v>
      </c>
      <c r="B133" s="83" t="s">
        <v>175</v>
      </c>
      <c r="C133" s="84">
        <f>IFERROR(VLOOKUP(A133,#REF!,5,0),0)*-1</f>
        <v>0</v>
      </c>
      <c r="D133" s="84">
        <f>IFERROR(VLOOKUP(A133,#REF!,20,0),0)</f>
        <v>0</v>
      </c>
      <c r="E133" s="84">
        <f>IFERROR(VLOOKUP(A133,#REF!,21,0),0)</f>
        <v>0</v>
      </c>
      <c r="F133" s="94">
        <f>+C133+E133-D133</f>
        <v>0</v>
      </c>
      <c r="G133" s="95">
        <f>+F133</f>
        <v>0</v>
      </c>
      <c r="H133" s="95">
        <v>0</v>
      </c>
      <c r="I133" s="1">
        <f>+G133+H133</f>
        <v>0</v>
      </c>
      <c r="J133" s="1">
        <f>+I133-F133</f>
        <v>0</v>
      </c>
      <c r="L133" s="125" t="str">
        <f>MID(A133,1,1)</f>
        <v>2</v>
      </c>
      <c r="M133" s="126" t="str">
        <f>IF(MID(A133,2,1)="","",CONCATENATE(".",MID(A133,2,1)))</f>
        <v>.9</v>
      </c>
      <c r="N133" s="127" t="str">
        <f>IF(MID(A133,3,2)="","",CONCATENATE(".",MID(A133,3,2)))</f>
        <v>.02</v>
      </c>
      <c r="O133" s="127" t="str">
        <f>IF(MID(A133,5,2)="","",CONCATENATE(".",MID(A133,5,2)))</f>
        <v>.01</v>
      </c>
      <c r="P133" s="127" t="str">
        <f>CONCATENATE(L133,M133,N133,O133)</f>
        <v>2.9.02.01</v>
      </c>
    </row>
    <row r="134" spans="1:16" ht="21.75" customHeight="1" x14ac:dyDescent="0.25">
      <c r="A134" s="134">
        <v>3</v>
      </c>
      <c r="B134" s="80" t="s">
        <v>53</v>
      </c>
      <c r="C134" s="89">
        <f t="shared" ref="C134:H134" si="58">+C135</f>
        <v>0</v>
      </c>
      <c r="D134" s="89">
        <f t="shared" si="58"/>
        <v>0</v>
      </c>
      <c r="E134" s="89">
        <f t="shared" si="58"/>
        <v>0</v>
      </c>
      <c r="F134" s="89">
        <f t="shared" si="58"/>
        <v>0</v>
      </c>
      <c r="G134" s="89">
        <f t="shared" si="58"/>
        <v>0</v>
      </c>
      <c r="H134" s="89">
        <f t="shared" si="58"/>
        <v>0</v>
      </c>
      <c r="I134" s="1">
        <f t="shared" si="32"/>
        <v>0</v>
      </c>
      <c r="J134" s="1">
        <f t="shared" si="41"/>
        <v>0</v>
      </c>
      <c r="L134" s="125" t="str">
        <f t="shared" si="33"/>
        <v>3</v>
      </c>
      <c r="M134" s="126" t="str">
        <f t="shared" si="34"/>
        <v/>
      </c>
      <c r="N134" s="127" t="str">
        <f t="shared" si="35"/>
        <v/>
      </c>
      <c r="O134" s="127" t="str">
        <f t="shared" si="36"/>
        <v/>
      </c>
      <c r="P134" s="127" t="str">
        <f t="shared" si="37"/>
        <v>3</v>
      </c>
    </row>
    <row r="135" spans="1:16" x14ac:dyDescent="0.25">
      <c r="A135" s="131">
        <v>31</v>
      </c>
      <c r="B135" s="87" t="s">
        <v>226</v>
      </c>
      <c r="C135" s="78">
        <f t="shared" ref="C135:H135" si="59">+C136+C138+C141</f>
        <v>0</v>
      </c>
      <c r="D135" s="78">
        <f t="shared" si="59"/>
        <v>0</v>
      </c>
      <c r="E135" s="78">
        <f t="shared" si="59"/>
        <v>0</v>
      </c>
      <c r="F135" s="78">
        <f t="shared" si="59"/>
        <v>0</v>
      </c>
      <c r="G135" s="78">
        <f t="shared" si="59"/>
        <v>0</v>
      </c>
      <c r="H135" s="78">
        <f t="shared" si="59"/>
        <v>0</v>
      </c>
      <c r="I135" s="1">
        <f t="shared" si="32"/>
        <v>0</v>
      </c>
      <c r="J135" s="1">
        <f t="shared" si="41"/>
        <v>0</v>
      </c>
      <c r="L135" s="125" t="str">
        <f t="shared" si="33"/>
        <v>3</v>
      </c>
      <c r="M135" s="126" t="str">
        <f t="shared" si="34"/>
        <v>.1</v>
      </c>
      <c r="N135" s="127" t="str">
        <f t="shared" si="35"/>
        <v/>
      </c>
      <c r="O135" s="127" t="str">
        <f t="shared" si="36"/>
        <v/>
      </c>
      <c r="P135" s="127" t="str">
        <f t="shared" si="37"/>
        <v>3.1</v>
      </c>
    </row>
    <row r="136" spans="1:16" x14ac:dyDescent="0.25">
      <c r="A136" s="132">
        <v>3105</v>
      </c>
      <c r="B136" s="80" t="s">
        <v>227</v>
      </c>
      <c r="C136" s="89">
        <f t="shared" ref="C136:H136" si="60">+C137</f>
        <v>0</v>
      </c>
      <c r="D136" s="89">
        <f t="shared" si="60"/>
        <v>0</v>
      </c>
      <c r="E136" s="89">
        <f t="shared" si="60"/>
        <v>0</v>
      </c>
      <c r="F136" s="89">
        <f t="shared" si="60"/>
        <v>0</v>
      </c>
      <c r="G136" s="89">
        <f t="shared" si="60"/>
        <v>0</v>
      </c>
      <c r="H136" s="89">
        <f t="shared" si="60"/>
        <v>0</v>
      </c>
      <c r="I136" s="1">
        <f t="shared" si="32"/>
        <v>0</v>
      </c>
      <c r="J136" s="1">
        <f t="shared" si="41"/>
        <v>0</v>
      </c>
      <c r="L136" s="125" t="str">
        <f t="shared" si="33"/>
        <v>3</v>
      </c>
      <c r="M136" s="126" t="str">
        <f t="shared" si="34"/>
        <v>.1</v>
      </c>
      <c r="N136" s="127" t="str">
        <f t="shared" si="35"/>
        <v>.05</v>
      </c>
      <c r="O136" s="127" t="str">
        <f t="shared" si="36"/>
        <v/>
      </c>
      <c r="P136" s="127" t="str">
        <f t="shared" si="37"/>
        <v>3.1.05</v>
      </c>
    </row>
    <row r="137" spans="1:16" x14ac:dyDescent="0.25">
      <c r="A137" s="133">
        <v>310506</v>
      </c>
      <c r="B137" s="83" t="s">
        <v>228</v>
      </c>
      <c r="C137" s="84">
        <f>IFERROR(VLOOKUP(A137,#REF!,5,0),0)*-1</f>
        <v>0</v>
      </c>
      <c r="D137" s="84">
        <f>IFERROR(VLOOKUP(A137,#REF!,20,0),0)</f>
        <v>0</v>
      </c>
      <c r="E137" s="84">
        <f>IFERROR(VLOOKUP(A137,#REF!,21,0),0)</f>
        <v>0</v>
      </c>
      <c r="F137" s="84">
        <f>+C137+E137-D137</f>
        <v>0</v>
      </c>
      <c r="G137" s="85">
        <v>0</v>
      </c>
      <c r="H137" s="85">
        <f>+F137</f>
        <v>0</v>
      </c>
      <c r="I137" s="1">
        <f t="shared" si="32"/>
        <v>0</v>
      </c>
      <c r="J137" s="1">
        <f t="shared" si="41"/>
        <v>0</v>
      </c>
      <c r="L137" s="125" t="str">
        <f t="shared" si="33"/>
        <v>3</v>
      </c>
      <c r="M137" s="126" t="str">
        <f t="shared" si="34"/>
        <v>.1</v>
      </c>
      <c r="N137" s="127" t="str">
        <f t="shared" si="35"/>
        <v>.05</v>
      </c>
      <c r="O137" s="127" t="str">
        <f t="shared" si="36"/>
        <v>.06</v>
      </c>
      <c r="P137" s="127" t="str">
        <f t="shared" si="37"/>
        <v>3.1.05.06</v>
      </c>
    </row>
    <row r="138" spans="1:16" x14ac:dyDescent="0.25">
      <c r="A138" s="132">
        <v>3109</v>
      </c>
      <c r="B138" s="88" t="s">
        <v>58</v>
      </c>
      <c r="C138" s="89">
        <f t="shared" ref="C138:H138" si="61">+C139+C140</f>
        <v>0</v>
      </c>
      <c r="D138" s="89">
        <f t="shared" si="61"/>
        <v>0</v>
      </c>
      <c r="E138" s="89">
        <f t="shared" si="61"/>
        <v>0</v>
      </c>
      <c r="F138" s="89">
        <f t="shared" si="61"/>
        <v>0</v>
      </c>
      <c r="G138" s="89">
        <f t="shared" si="61"/>
        <v>0</v>
      </c>
      <c r="H138" s="89">
        <f t="shared" si="61"/>
        <v>0</v>
      </c>
      <c r="I138" s="1">
        <f t="shared" si="32"/>
        <v>0</v>
      </c>
      <c r="J138" s="1">
        <f t="shared" si="41"/>
        <v>0</v>
      </c>
      <c r="L138" s="125" t="str">
        <f t="shared" si="33"/>
        <v>3</v>
      </c>
      <c r="M138" s="126" t="str">
        <f t="shared" si="34"/>
        <v>.1</v>
      </c>
      <c r="N138" s="127" t="str">
        <f t="shared" si="35"/>
        <v>.09</v>
      </c>
      <c r="O138" s="127" t="str">
        <f t="shared" si="36"/>
        <v/>
      </c>
      <c r="P138" s="127" t="str">
        <f t="shared" si="37"/>
        <v>3.1.09</v>
      </c>
    </row>
    <row r="139" spans="1:16" x14ac:dyDescent="0.25">
      <c r="A139" s="133">
        <v>310901</v>
      </c>
      <c r="B139" s="83" t="s">
        <v>229</v>
      </c>
      <c r="C139" s="84">
        <f>IFERROR(VLOOKUP(A139,#REF!,5,0),0)*-1</f>
        <v>0</v>
      </c>
      <c r="D139" s="84">
        <f>IFERROR(VLOOKUP(A139,#REF!,20,0),0)+IFERROR(VLOOKUP(311001,#REF!,20,0),0)</f>
        <v>0</v>
      </c>
      <c r="E139" s="84">
        <f>IFERROR(VLOOKUP(A139,#REF!,21,0),0)+IFERROR(VLOOKUP(311001,#REF!,21,0),0)</f>
        <v>0</v>
      </c>
      <c r="F139" s="84">
        <f>+C139+E139-D139</f>
        <v>0</v>
      </c>
      <c r="G139" s="85">
        <v>0</v>
      </c>
      <c r="H139" s="85">
        <f>+F139</f>
        <v>0</v>
      </c>
      <c r="I139" s="1">
        <f t="shared" si="32"/>
        <v>0</v>
      </c>
      <c r="J139" s="1">
        <f t="shared" si="41"/>
        <v>0</v>
      </c>
      <c r="L139" s="125" t="str">
        <f t="shared" si="33"/>
        <v>3</v>
      </c>
      <c r="M139" s="126" t="str">
        <f t="shared" si="34"/>
        <v>.1</v>
      </c>
      <c r="N139" s="127" t="str">
        <f t="shared" si="35"/>
        <v>.09</v>
      </c>
      <c r="O139" s="127" t="str">
        <f t="shared" si="36"/>
        <v>.01</v>
      </c>
      <c r="P139" s="127" t="str">
        <f t="shared" si="37"/>
        <v>3.1.09.01</v>
      </c>
    </row>
    <row r="140" spans="1:16" x14ac:dyDescent="0.25">
      <c r="A140" s="133">
        <v>310902</v>
      </c>
      <c r="B140" s="83" t="s">
        <v>230</v>
      </c>
      <c r="C140" s="84">
        <f>IFERROR(VLOOKUP(A140,#REF!,5,0),0)*-1</f>
        <v>0</v>
      </c>
      <c r="D140" s="84">
        <f>IFERROR(VLOOKUP(A140,#REF!,20,0),0)+IFERROR(VLOOKUP(311002,#REF!,20,0),0)</f>
        <v>0</v>
      </c>
      <c r="E140" s="84">
        <f>IFERROR(VLOOKUP(A140,#REF!,21,0),0)+IFERROR(VLOOKUP(311002,#REF!,21,0),0)</f>
        <v>0</v>
      </c>
      <c r="F140" s="84">
        <f>+C140+E140-D140</f>
        <v>0</v>
      </c>
      <c r="G140" s="85">
        <v>0</v>
      </c>
      <c r="H140" s="85">
        <f>+F140</f>
        <v>0</v>
      </c>
      <c r="I140" s="1">
        <f t="shared" si="32"/>
        <v>0</v>
      </c>
      <c r="J140" s="1">
        <f t="shared" si="41"/>
        <v>0</v>
      </c>
      <c r="L140" s="125" t="str">
        <f t="shared" si="33"/>
        <v>3</v>
      </c>
      <c r="M140" s="126" t="str">
        <f t="shared" si="34"/>
        <v>.1</v>
      </c>
      <c r="N140" s="127" t="str">
        <f t="shared" si="35"/>
        <v>.09</v>
      </c>
      <c r="O140" s="127" t="str">
        <f t="shared" si="36"/>
        <v>.02</v>
      </c>
      <c r="P140" s="127" t="str">
        <f t="shared" si="37"/>
        <v>3.1.09.02</v>
      </c>
    </row>
    <row r="141" spans="1:16" ht="32.25" customHeight="1" x14ac:dyDescent="0.25">
      <c r="A141" s="132">
        <v>3145</v>
      </c>
      <c r="B141" s="88" t="s">
        <v>231</v>
      </c>
      <c r="C141" s="89">
        <f t="shared" ref="C141:H141" si="62">SUM(C142:C146)</f>
        <v>0</v>
      </c>
      <c r="D141" s="89">
        <f t="shared" si="62"/>
        <v>0</v>
      </c>
      <c r="E141" s="89">
        <f t="shared" si="62"/>
        <v>0</v>
      </c>
      <c r="F141" s="89">
        <f t="shared" si="62"/>
        <v>0</v>
      </c>
      <c r="G141" s="89">
        <f t="shared" si="62"/>
        <v>0</v>
      </c>
      <c r="H141" s="89">
        <f t="shared" si="62"/>
        <v>0</v>
      </c>
      <c r="I141" s="1">
        <f t="shared" si="32"/>
        <v>0</v>
      </c>
      <c r="J141" s="1">
        <f t="shared" si="41"/>
        <v>0</v>
      </c>
      <c r="L141" s="125" t="str">
        <f t="shared" si="33"/>
        <v>3</v>
      </c>
      <c r="M141" s="126" t="str">
        <f t="shared" si="34"/>
        <v>.1</v>
      </c>
      <c r="N141" s="127" t="str">
        <f t="shared" si="35"/>
        <v>.45</v>
      </c>
      <c r="O141" s="127" t="str">
        <f t="shared" si="36"/>
        <v/>
      </c>
      <c r="P141" s="127" t="str">
        <f t="shared" si="37"/>
        <v>3.1.45</v>
      </c>
    </row>
    <row r="142" spans="1:16" x14ac:dyDescent="0.25">
      <c r="A142" s="133">
        <v>314506</v>
      </c>
      <c r="B142" s="83" t="s">
        <v>232</v>
      </c>
      <c r="C142" s="84">
        <f>IFERROR(VLOOKUP(A142,#REF!,5,0),0)*-1</f>
        <v>0</v>
      </c>
      <c r="D142" s="84">
        <f>IFERROR(VLOOKUP(A142,#REF!,20,0),0)</f>
        <v>0</v>
      </c>
      <c r="E142" s="84">
        <f>IFERROR(VLOOKUP(A142,#REF!,21,0),0)</f>
        <v>0</v>
      </c>
      <c r="F142" s="94">
        <f>+C142+E142-D142</f>
        <v>0</v>
      </c>
      <c r="G142" s="95">
        <v>0</v>
      </c>
      <c r="H142" s="95">
        <f>+F142</f>
        <v>0</v>
      </c>
      <c r="I142" s="1">
        <f t="shared" si="32"/>
        <v>0</v>
      </c>
      <c r="J142" s="1">
        <f t="shared" si="41"/>
        <v>0</v>
      </c>
      <c r="L142" s="125" t="str">
        <f t="shared" si="33"/>
        <v>3</v>
      </c>
      <c r="M142" s="126" t="str">
        <f t="shared" si="34"/>
        <v>.1</v>
      </c>
      <c r="N142" s="127" t="str">
        <f t="shared" si="35"/>
        <v>.45</v>
      </c>
      <c r="O142" s="127" t="str">
        <f t="shared" si="36"/>
        <v>.06</v>
      </c>
      <c r="P142" s="127" t="str">
        <f t="shared" si="37"/>
        <v>3.1.45.06</v>
      </c>
    </row>
    <row r="143" spans="1:16" x14ac:dyDescent="0.25">
      <c r="A143" s="133">
        <v>314512</v>
      </c>
      <c r="B143" s="83" t="s">
        <v>233</v>
      </c>
      <c r="C143" s="84">
        <f>IFERROR(VLOOKUP(A143,#REF!,5,0),0)*-1</f>
        <v>0</v>
      </c>
      <c r="D143" s="84">
        <f>IFERROR(VLOOKUP(A143,#REF!,20,0),0)</f>
        <v>0</v>
      </c>
      <c r="E143" s="84">
        <f>IFERROR(VLOOKUP(A143,#REF!,21,0),0)</f>
        <v>0</v>
      </c>
      <c r="F143" s="94">
        <f>+C143+E143-D143</f>
        <v>0</v>
      </c>
      <c r="G143" s="95">
        <v>0</v>
      </c>
      <c r="H143" s="95">
        <f>+F143</f>
        <v>0</v>
      </c>
      <c r="I143" s="1">
        <f t="shared" si="32"/>
        <v>0</v>
      </c>
      <c r="J143" s="1">
        <f t="shared" si="41"/>
        <v>0</v>
      </c>
      <c r="L143" s="125" t="str">
        <f t="shared" si="33"/>
        <v>3</v>
      </c>
      <c r="M143" s="126" t="str">
        <f t="shared" si="34"/>
        <v>.1</v>
      </c>
      <c r="N143" s="127" t="str">
        <f t="shared" si="35"/>
        <v>.45</v>
      </c>
      <c r="O143" s="127" t="str">
        <f t="shared" si="36"/>
        <v>.12</v>
      </c>
      <c r="P143" s="127" t="str">
        <f t="shared" si="37"/>
        <v>3.1.45.12</v>
      </c>
    </row>
    <row r="144" spans="1:16" x14ac:dyDescent="0.25">
      <c r="A144" s="133">
        <v>314516</v>
      </c>
      <c r="B144" s="83" t="s">
        <v>234</v>
      </c>
      <c r="C144" s="84">
        <f>IFERROR(VLOOKUP(A144,#REF!,5,0),0)*-1</f>
        <v>0</v>
      </c>
      <c r="D144" s="84">
        <f>IFERROR(VLOOKUP(A144,#REF!,20,0),0)</f>
        <v>0</v>
      </c>
      <c r="E144" s="84">
        <f>IFERROR(VLOOKUP(A144,#REF!,21,0),0)</f>
        <v>0</v>
      </c>
      <c r="F144" s="94">
        <f>+C144+E144-D144</f>
        <v>0</v>
      </c>
      <c r="G144" s="95">
        <v>0</v>
      </c>
      <c r="H144" s="95">
        <f>+F144</f>
        <v>0</v>
      </c>
      <c r="I144" s="1">
        <f t="shared" si="32"/>
        <v>0</v>
      </c>
      <c r="J144" s="1">
        <f t="shared" si="41"/>
        <v>0</v>
      </c>
      <c r="L144" s="125" t="str">
        <f t="shared" si="33"/>
        <v>3</v>
      </c>
      <c r="M144" s="126" t="str">
        <f t="shared" si="34"/>
        <v>.1</v>
      </c>
      <c r="N144" s="127" t="str">
        <f t="shared" si="35"/>
        <v>.45</v>
      </c>
      <c r="O144" s="127" t="str">
        <f t="shared" si="36"/>
        <v>.16</v>
      </c>
      <c r="P144" s="127" t="str">
        <f t="shared" si="37"/>
        <v>3.1.45.16</v>
      </c>
    </row>
    <row r="145" spans="1:16" x14ac:dyDescent="0.25">
      <c r="A145" s="133">
        <v>314518</v>
      </c>
      <c r="B145" s="83" t="s">
        <v>235</v>
      </c>
      <c r="C145" s="84">
        <f>IFERROR(VLOOKUP(A145,#REF!,5,0),0)*-1</f>
        <v>0</v>
      </c>
      <c r="D145" s="84">
        <f>IFERROR(VLOOKUP(A145,#REF!,20,0),0)</f>
        <v>0</v>
      </c>
      <c r="E145" s="84">
        <f>IFERROR(VLOOKUP(A145,#REF!,21,0),0)</f>
        <v>0</v>
      </c>
      <c r="F145" s="94">
        <f>+C145+E145-D145</f>
        <v>0</v>
      </c>
      <c r="G145" s="95">
        <v>0</v>
      </c>
      <c r="H145" s="95">
        <f>+F145</f>
        <v>0</v>
      </c>
      <c r="I145" s="1">
        <f t="shared" si="32"/>
        <v>0</v>
      </c>
      <c r="J145" s="1">
        <f t="shared" si="41"/>
        <v>0</v>
      </c>
      <c r="L145" s="125" t="str">
        <f t="shared" si="33"/>
        <v>3</v>
      </c>
      <c r="M145" s="126" t="str">
        <f t="shared" si="34"/>
        <v>.1</v>
      </c>
      <c r="N145" s="127" t="str">
        <f t="shared" si="35"/>
        <v>.45</v>
      </c>
      <c r="O145" s="127" t="str">
        <f t="shared" si="36"/>
        <v>.18</v>
      </c>
      <c r="P145" s="127" t="str">
        <f t="shared" si="37"/>
        <v>3.1.45.18</v>
      </c>
    </row>
    <row r="146" spans="1:16" x14ac:dyDescent="0.25">
      <c r="A146" s="133">
        <v>314590</v>
      </c>
      <c r="B146" s="83" t="s">
        <v>236</v>
      </c>
      <c r="C146" s="84">
        <f>IFERROR(VLOOKUP(A146,#REF!,5,0),0)*-1</f>
        <v>0</v>
      </c>
      <c r="D146" s="84">
        <f>IFERROR(VLOOKUP(A146,#REF!,20,0),0)</f>
        <v>0</v>
      </c>
      <c r="E146" s="84">
        <f>IFERROR(VLOOKUP(A146,#REF!,21,0),0)</f>
        <v>0</v>
      </c>
      <c r="F146" s="94">
        <f>+C146+E146-D146</f>
        <v>0</v>
      </c>
      <c r="G146" s="95">
        <v>0</v>
      </c>
      <c r="H146" s="95">
        <f>+F146</f>
        <v>0</v>
      </c>
      <c r="I146" s="1">
        <f t="shared" si="32"/>
        <v>0</v>
      </c>
      <c r="J146" s="1">
        <f t="shared" si="41"/>
        <v>0</v>
      </c>
      <c r="L146" s="125" t="str">
        <f t="shared" si="33"/>
        <v>3</v>
      </c>
      <c r="M146" s="126" t="str">
        <f t="shared" si="34"/>
        <v>.1</v>
      </c>
      <c r="N146" s="127" t="str">
        <f t="shared" si="35"/>
        <v>.45</v>
      </c>
      <c r="O146" s="127" t="str">
        <f t="shared" si="36"/>
        <v>.90</v>
      </c>
      <c r="P146" s="127" t="str">
        <f t="shared" si="37"/>
        <v>3.1.45.90</v>
      </c>
    </row>
    <row r="147" spans="1:16" ht="24" customHeight="1" x14ac:dyDescent="0.25">
      <c r="A147" s="135">
        <v>4</v>
      </c>
      <c r="B147" s="99" t="s">
        <v>237</v>
      </c>
      <c r="C147" s="78">
        <f t="shared" ref="C147:H147" si="63">+C148+C151+C154+C158</f>
        <v>0</v>
      </c>
      <c r="D147" s="78">
        <f t="shared" si="63"/>
        <v>0</v>
      </c>
      <c r="E147" s="78">
        <f t="shared" si="63"/>
        <v>0</v>
      </c>
      <c r="F147" s="78">
        <f t="shared" si="63"/>
        <v>0</v>
      </c>
      <c r="G147" s="78">
        <f t="shared" si="63"/>
        <v>0</v>
      </c>
      <c r="H147" s="78">
        <f t="shared" si="63"/>
        <v>0</v>
      </c>
      <c r="I147" s="1">
        <f t="shared" ref="I147:I213" si="64">+G147+H147</f>
        <v>0</v>
      </c>
      <c r="J147" s="1">
        <f t="shared" si="41"/>
        <v>0</v>
      </c>
      <c r="L147" s="125" t="str">
        <f t="shared" ref="L147:L213" si="65">MID(A147,1,1)</f>
        <v>4</v>
      </c>
      <c r="M147" s="126" t="str">
        <f t="shared" ref="M147:M213" si="66">IF(MID(A147,2,1)="","",CONCATENATE(".",MID(A147,2,1)))</f>
        <v/>
      </c>
      <c r="N147" s="127" t="str">
        <f t="shared" ref="N147:N213" si="67">IF(MID(A147,3,2)="","",CONCATENATE(".",MID(A147,3,2)))</f>
        <v/>
      </c>
      <c r="O147" s="127" t="str">
        <f t="shared" ref="O147:O213" si="68">IF(MID(A147,5,2)="","",CONCATENATE(".",MID(A147,5,2)))</f>
        <v/>
      </c>
      <c r="P147" s="127" t="str">
        <f t="shared" ref="P147:P213" si="69">CONCATENATE(L147,M147,N147,O147)</f>
        <v>4</v>
      </c>
    </row>
    <row r="148" spans="1:16" x14ac:dyDescent="0.25">
      <c r="A148" s="136">
        <v>41</v>
      </c>
      <c r="B148" s="100" t="s">
        <v>72</v>
      </c>
      <c r="C148" s="97">
        <f>+C149</f>
        <v>0</v>
      </c>
      <c r="D148" s="97">
        <f t="shared" ref="D148:H152" si="70">+D149</f>
        <v>0</v>
      </c>
      <c r="E148" s="97">
        <f t="shared" si="70"/>
        <v>0</v>
      </c>
      <c r="F148" s="97">
        <f t="shared" si="70"/>
        <v>0</v>
      </c>
      <c r="G148" s="97">
        <f t="shared" si="70"/>
        <v>0</v>
      </c>
      <c r="H148" s="97">
        <f t="shared" si="70"/>
        <v>0</v>
      </c>
      <c r="I148" s="1">
        <f t="shared" si="64"/>
        <v>0</v>
      </c>
      <c r="J148" s="1">
        <f t="shared" si="41"/>
        <v>0</v>
      </c>
      <c r="L148" s="125" t="str">
        <f t="shared" si="65"/>
        <v>4</v>
      </c>
      <c r="M148" s="126" t="str">
        <f t="shared" si="66"/>
        <v>.1</v>
      </c>
      <c r="N148" s="127" t="str">
        <f t="shared" si="67"/>
        <v/>
      </c>
      <c r="O148" s="127" t="str">
        <f t="shared" si="68"/>
        <v/>
      </c>
      <c r="P148" s="127" t="str">
        <f t="shared" si="69"/>
        <v>4.1</v>
      </c>
    </row>
    <row r="149" spans="1:16" x14ac:dyDescent="0.25">
      <c r="A149" s="137">
        <v>4110</v>
      </c>
      <c r="B149" s="101" t="s">
        <v>73</v>
      </c>
      <c r="C149" s="89">
        <f>+C150</f>
        <v>0</v>
      </c>
      <c r="D149" s="89">
        <f t="shared" si="70"/>
        <v>0</v>
      </c>
      <c r="E149" s="89">
        <f t="shared" si="70"/>
        <v>0</v>
      </c>
      <c r="F149" s="89">
        <f t="shared" si="70"/>
        <v>0</v>
      </c>
      <c r="G149" s="89">
        <f t="shared" si="70"/>
        <v>0</v>
      </c>
      <c r="H149" s="89">
        <f t="shared" si="70"/>
        <v>0</v>
      </c>
      <c r="I149" s="1">
        <f t="shared" si="64"/>
        <v>0</v>
      </c>
      <c r="J149" s="1">
        <f t="shared" si="41"/>
        <v>0</v>
      </c>
      <c r="L149" s="125" t="str">
        <f t="shared" si="65"/>
        <v>4</v>
      </c>
      <c r="M149" s="126" t="str">
        <f t="shared" si="66"/>
        <v>.1</v>
      </c>
      <c r="N149" s="127" t="str">
        <f t="shared" si="67"/>
        <v>.10</v>
      </c>
      <c r="O149" s="127" t="str">
        <f t="shared" si="68"/>
        <v/>
      </c>
      <c r="P149" s="127" t="str">
        <f t="shared" si="69"/>
        <v>4.1.10</v>
      </c>
    </row>
    <row r="150" spans="1:16" ht="29.25" x14ac:dyDescent="0.25">
      <c r="A150" s="138">
        <v>411090</v>
      </c>
      <c r="B150" s="102" t="s">
        <v>238</v>
      </c>
      <c r="C150" s="84">
        <f>IFERROR(VLOOKUP(A150,#REF!,5,0),0)*-1</f>
        <v>0</v>
      </c>
      <c r="D150" s="84">
        <f>IFERROR(VLOOKUP(A150,#REF!,20,0),0)</f>
        <v>0</v>
      </c>
      <c r="E150" s="84">
        <f>IFERROR(VLOOKUP(A150,#REF!,21,0),0)</f>
        <v>0</v>
      </c>
      <c r="F150" s="94">
        <f>+C150+E150-D150</f>
        <v>0</v>
      </c>
      <c r="G150" s="95">
        <v>0</v>
      </c>
      <c r="H150" s="95">
        <f>+F150</f>
        <v>0</v>
      </c>
      <c r="I150" s="1">
        <f t="shared" si="64"/>
        <v>0</v>
      </c>
      <c r="J150" s="1">
        <f t="shared" ref="J150:J216" si="71">+I150-F150</f>
        <v>0</v>
      </c>
      <c r="L150" s="125" t="str">
        <f t="shared" si="65"/>
        <v>4</v>
      </c>
      <c r="M150" s="126" t="str">
        <f t="shared" si="66"/>
        <v>.1</v>
      </c>
      <c r="N150" s="127" t="str">
        <f t="shared" si="67"/>
        <v>.10</v>
      </c>
      <c r="O150" s="127" t="str">
        <f t="shared" si="68"/>
        <v>.90</v>
      </c>
      <c r="P150" s="127" t="str">
        <f t="shared" si="69"/>
        <v>4.1.10.90</v>
      </c>
    </row>
    <row r="151" spans="1:16" x14ac:dyDescent="0.25">
      <c r="A151" s="136">
        <v>44</v>
      </c>
      <c r="B151" s="100" t="s">
        <v>345</v>
      </c>
      <c r="C151" s="97">
        <f>+C152</f>
        <v>0</v>
      </c>
      <c r="D151" s="97">
        <f t="shared" si="70"/>
        <v>0</v>
      </c>
      <c r="E151" s="97">
        <f t="shared" si="70"/>
        <v>0</v>
      </c>
      <c r="F151" s="97">
        <f t="shared" si="70"/>
        <v>0</v>
      </c>
      <c r="G151" s="97">
        <f t="shared" si="70"/>
        <v>0</v>
      </c>
      <c r="H151" s="97">
        <f t="shared" si="70"/>
        <v>0</v>
      </c>
      <c r="I151" s="1">
        <f>+G151+H151</f>
        <v>0</v>
      </c>
      <c r="J151" s="1">
        <f>+I151-F151</f>
        <v>0</v>
      </c>
      <c r="L151" s="125" t="str">
        <f>MID(A151,1,1)</f>
        <v>4</v>
      </c>
      <c r="M151" s="126" t="str">
        <f>IF(MID(A151,2,1)="","",CONCATENATE(".",MID(A151,2,1)))</f>
        <v>.4</v>
      </c>
      <c r="N151" s="127" t="str">
        <f>IF(MID(A151,3,2)="","",CONCATENATE(".",MID(A151,3,2)))</f>
        <v/>
      </c>
      <c r="O151" s="127" t="str">
        <f>IF(MID(A151,5,2)="","",CONCATENATE(".",MID(A151,5,2)))</f>
        <v/>
      </c>
      <c r="P151" s="127" t="str">
        <f>CONCATENATE(L151,M151,N151,O151)</f>
        <v>4.4</v>
      </c>
    </row>
    <row r="152" spans="1:16" x14ac:dyDescent="0.25">
      <c r="A152" s="137" t="s">
        <v>347</v>
      </c>
      <c r="B152" s="101" t="s">
        <v>346</v>
      </c>
      <c r="C152" s="89">
        <f>+C153</f>
        <v>0</v>
      </c>
      <c r="D152" s="89">
        <f t="shared" si="70"/>
        <v>0</v>
      </c>
      <c r="E152" s="89">
        <f t="shared" si="70"/>
        <v>0</v>
      </c>
      <c r="F152" s="89">
        <f t="shared" si="70"/>
        <v>0</v>
      </c>
      <c r="G152" s="89">
        <f t="shared" si="70"/>
        <v>0</v>
      </c>
      <c r="H152" s="89">
        <f t="shared" si="70"/>
        <v>0</v>
      </c>
      <c r="I152" s="1">
        <f>+G152+H152</f>
        <v>0</v>
      </c>
      <c r="J152" s="1">
        <f>+I152-F152</f>
        <v>0</v>
      </c>
      <c r="L152" s="125" t="str">
        <f>MID(A152,1,1)</f>
        <v>4</v>
      </c>
      <c r="M152" s="126" t="str">
        <f>IF(MID(A152,2,1)="","",CONCATENATE(".",MID(A152,2,1)))</f>
        <v>.4</v>
      </c>
      <c r="N152" s="127" t="str">
        <f>IF(MID(A152,3,2)="","",CONCATENATE(".",MID(A152,3,2)))</f>
        <v>.28</v>
      </c>
      <c r="O152" s="127" t="str">
        <f>IF(MID(A152,5,2)="","",CONCATENATE(".",MID(A152,5,2)))</f>
        <v/>
      </c>
      <c r="P152" s="127" t="str">
        <f>CONCATENATE(L152,M152,N152,O152)</f>
        <v>4.4.28</v>
      </c>
    </row>
    <row r="153" spans="1:16" x14ac:dyDescent="0.25">
      <c r="A153" s="144">
        <v>442890</v>
      </c>
      <c r="B153" s="102" t="s">
        <v>346</v>
      </c>
      <c r="C153" s="84">
        <f>IFERROR(VLOOKUP(A153,#REF!,5,0),0)*-1</f>
        <v>0</v>
      </c>
      <c r="D153" s="84">
        <f>IFERROR(VLOOKUP(A153,#REF!,20,0),0)</f>
        <v>0</v>
      </c>
      <c r="E153" s="84">
        <f>IFERROR(VLOOKUP(A153,#REF!,21,0),0)</f>
        <v>0</v>
      </c>
      <c r="F153" s="94">
        <f>+C153+E153-D153</f>
        <v>0</v>
      </c>
      <c r="G153" s="95">
        <v>0</v>
      </c>
      <c r="H153" s="95">
        <f>+F153</f>
        <v>0</v>
      </c>
      <c r="I153" s="1">
        <f>+G153+H153</f>
        <v>0</v>
      </c>
      <c r="J153" s="1">
        <f>+I153-F153</f>
        <v>0</v>
      </c>
      <c r="L153" s="125" t="str">
        <f>MID(A153,1,1)</f>
        <v>4</v>
      </c>
      <c r="M153" s="126" t="str">
        <f>IF(MID(A153,2,1)="","",CONCATENATE(".",MID(A153,2,1)))</f>
        <v>.4</v>
      </c>
      <c r="N153" s="127" t="str">
        <f>IF(MID(A153,3,2)="","",CONCATENATE(".",MID(A153,3,2)))</f>
        <v>.28</v>
      </c>
      <c r="O153" s="127" t="str">
        <f>IF(MID(A153,5,2)="","",CONCATENATE(".",MID(A153,5,2)))</f>
        <v>.90</v>
      </c>
      <c r="P153" s="127" t="str">
        <f>CONCATENATE(L153,M153,N153,O153)</f>
        <v>4.4.28.90</v>
      </c>
    </row>
    <row r="154" spans="1:16" x14ac:dyDescent="0.25">
      <c r="A154" s="136">
        <v>47</v>
      </c>
      <c r="B154" s="100" t="s">
        <v>74</v>
      </c>
      <c r="C154" s="97">
        <f t="shared" ref="C154:H154" si="72">+C155</f>
        <v>0</v>
      </c>
      <c r="D154" s="97">
        <f t="shared" si="72"/>
        <v>0</v>
      </c>
      <c r="E154" s="97">
        <f t="shared" si="72"/>
        <v>0</v>
      </c>
      <c r="F154" s="97">
        <f t="shared" si="72"/>
        <v>0</v>
      </c>
      <c r="G154" s="97">
        <f t="shared" si="72"/>
        <v>0</v>
      </c>
      <c r="H154" s="97">
        <f t="shared" si="72"/>
        <v>0</v>
      </c>
      <c r="I154" s="1">
        <f t="shared" si="64"/>
        <v>0</v>
      </c>
      <c r="J154" s="1">
        <f t="shared" si="71"/>
        <v>0</v>
      </c>
      <c r="L154" s="125" t="str">
        <f t="shared" si="65"/>
        <v>4</v>
      </c>
      <c r="M154" s="126" t="str">
        <f t="shared" si="66"/>
        <v>.7</v>
      </c>
      <c r="N154" s="127" t="str">
        <f t="shared" si="67"/>
        <v/>
      </c>
      <c r="O154" s="127" t="str">
        <f t="shared" si="68"/>
        <v/>
      </c>
      <c r="P154" s="127" t="str">
        <f t="shared" si="69"/>
        <v>4.7</v>
      </c>
    </row>
    <row r="155" spans="1:16" x14ac:dyDescent="0.25">
      <c r="A155" s="137">
        <v>4705</v>
      </c>
      <c r="B155" s="101" t="s">
        <v>75</v>
      </c>
      <c r="C155" s="89">
        <f t="shared" ref="C155:H155" si="73">+C156+C157</f>
        <v>0</v>
      </c>
      <c r="D155" s="89">
        <f t="shared" si="73"/>
        <v>0</v>
      </c>
      <c r="E155" s="89">
        <f t="shared" si="73"/>
        <v>0</v>
      </c>
      <c r="F155" s="89">
        <f t="shared" si="73"/>
        <v>0</v>
      </c>
      <c r="G155" s="89">
        <f t="shared" si="73"/>
        <v>0</v>
      </c>
      <c r="H155" s="89">
        <f t="shared" si="73"/>
        <v>0</v>
      </c>
      <c r="I155" s="1">
        <f t="shared" si="64"/>
        <v>0</v>
      </c>
      <c r="J155" s="1">
        <f t="shared" si="71"/>
        <v>0</v>
      </c>
      <c r="L155" s="125" t="str">
        <f t="shared" si="65"/>
        <v>4</v>
      </c>
      <c r="M155" s="126" t="str">
        <f t="shared" si="66"/>
        <v>.7</v>
      </c>
      <c r="N155" s="127" t="str">
        <f t="shared" si="67"/>
        <v>.05</v>
      </c>
      <c r="O155" s="127" t="str">
        <f t="shared" si="68"/>
        <v/>
      </c>
      <c r="P155" s="127" t="str">
        <f t="shared" si="69"/>
        <v>4.7.05</v>
      </c>
    </row>
    <row r="156" spans="1:16" x14ac:dyDescent="0.25">
      <c r="A156" s="138">
        <v>470508</v>
      </c>
      <c r="B156" s="103" t="s">
        <v>239</v>
      </c>
      <c r="C156" s="84">
        <f>IFERROR(VLOOKUP(A156,#REF!,5,0),0)*-1</f>
        <v>0</v>
      </c>
      <c r="D156" s="84">
        <f>IFERROR(VLOOKUP(A156,#REF!,20,0),0)</f>
        <v>0</v>
      </c>
      <c r="E156" s="84">
        <f>IFERROR(VLOOKUP(A156,#REF!,21,0),0)</f>
        <v>0</v>
      </c>
      <c r="F156" s="94">
        <f>+C156+E156-D156</f>
        <v>0</v>
      </c>
      <c r="G156" s="95">
        <v>0</v>
      </c>
      <c r="H156" s="95">
        <f>+F156</f>
        <v>0</v>
      </c>
      <c r="I156" s="1">
        <f t="shared" si="64"/>
        <v>0</v>
      </c>
      <c r="J156" s="1">
        <f t="shared" si="71"/>
        <v>0</v>
      </c>
      <c r="L156" s="125" t="str">
        <f t="shared" si="65"/>
        <v>4</v>
      </c>
      <c r="M156" s="126" t="str">
        <f t="shared" si="66"/>
        <v>.7</v>
      </c>
      <c r="N156" s="127" t="str">
        <f t="shared" si="67"/>
        <v>.05</v>
      </c>
      <c r="O156" s="127" t="str">
        <f t="shared" si="68"/>
        <v>.08</v>
      </c>
      <c r="P156" s="127" t="str">
        <f t="shared" si="69"/>
        <v>4.7.05.08</v>
      </c>
    </row>
    <row r="157" spans="1:16" x14ac:dyDescent="0.25">
      <c r="A157" s="138">
        <v>470510</v>
      </c>
      <c r="B157" s="103" t="s">
        <v>240</v>
      </c>
      <c r="C157" s="84">
        <f>IFERROR(VLOOKUP(A157,#REF!,5,0),0)*-1</f>
        <v>0</v>
      </c>
      <c r="D157" s="84">
        <f>IFERROR(VLOOKUP(A157,#REF!,20,0),0)</f>
        <v>0</v>
      </c>
      <c r="E157" s="84">
        <f>IFERROR(VLOOKUP(A157,#REF!,21,0),0)</f>
        <v>0</v>
      </c>
      <c r="F157" s="94">
        <f>+C157+E157-D157</f>
        <v>0</v>
      </c>
      <c r="G157" s="95">
        <v>0</v>
      </c>
      <c r="H157" s="95">
        <f>+F157</f>
        <v>0</v>
      </c>
      <c r="I157" s="1">
        <f t="shared" si="64"/>
        <v>0</v>
      </c>
      <c r="J157" s="1">
        <f t="shared" si="71"/>
        <v>0</v>
      </c>
      <c r="L157" s="125" t="str">
        <f t="shared" si="65"/>
        <v>4</v>
      </c>
      <c r="M157" s="126" t="str">
        <f t="shared" si="66"/>
        <v>.7</v>
      </c>
      <c r="N157" s="127" t="str">
        <f t="shared" si="67"/>
        <v>.05</v>
      </c>
      <c r="O157" s="127" t="str">
        <f t="shared" si="68"/>
        <v>.10</v>
      </c>
      <c r="P157" s="127" t="str">
        <f t="shared" si="69"/>
        <v>4.7.05.10</v>
      </c>
    </row>
    <row r="158" spans="1:16" x14ac:dyDescent="0.25">
      <c r="A158" s="136">
        <v>48</v>
      </c>
      <c r="B158" s="100" t="s">
        <v>78</v>
      </c>
      <c r="C158" s="97">
        <f t="shared" ref="C158:H158" si="74">+C159+C161</f>
        <v>0</v>
      </c>
      <c r="D158" s="97">
        <f t="shared" si="74"/>
        <v>0</v>
      </c>
      <c r="E158" s="97">
        <f t="shared" si="74"/>
        <v>0</v>
      </c>
      <c r="F158" s="97">
        <f t="shared" si="74"/>
        <v>0</v>
      </c>
      <c r="G158" s="97">
        <f t="shared" si="74"/>
        <v>0</v>
      </c>
      <c r="H158" s="97">
        <f t="shared" si="74"/>
        <v>0</v>
      </c>
      <c r="I158" s="1">
        <f t="shared" si="64"/>
        <v>0</v>
      </c>
      <c r="J158" s="1">
        <f t="shared" si="71"/>
        <v>0</v>
      </c>
      <c r="L158" s="125" t="str">
        <f t="shared" si="65"/>
        <v>4</v>
      </c>
      <c r="M158" s="126" t="str">
        <f t="shared" si="66"/>
        <v>.8</v>
      </c>
      <c r="N158" s="127" t="str">
        <f t="shared" si="67"/>
        <v/>
      </c>
      <c r="O158" s="127" t="str">
        <f t="shared" si="68"/>
        <v/>
      </c>
      <c r="P158" s="127" t="str">
        <f t="shared" si="69"/>
        <v>4.8</v>
      </c>
    </row>
    <row r="159" spans="1:16" x14ac:dyDescent="0.25">
      <c r="A159" s="137">
        <v>4802</v>
      </c>
      <c r="B159" s="101" t="s">
        <v>99</v>
      </c>
      <c r="C159" s="89">
        <f t="shared" ref="C159:H159" si="75">+C160</f>
        <v>0</v>
      </c>
      <c r="D159" s="89">
        <f t="shared" si="75"/>
        <v>0</v>
      </c>
      <c r="E159" s="89">
        <f t="shared" si="75"/>
        <v>0</v>
      </c>
      <c r="F159" s="89">
        <f t="shared" si="75"/>
        <v>0</v>
      </c>
      <c r="G159" s="89">
        <f t="shared" si="75"/>
        <v>0</v>
      </c>
      <c r="H159" s="89">
        <f t="shared" si="75"/>
        <v>0</v>
      </c>
      <c r="I159" s="1">
        <f t="shared" si="64"/>
        <v>0</v>
      </c>
      <c r="J159" s="1">
        <f t="shared" si="71"/>
        <v>0</v>
      </c>
      <c r="L159" s="125" t="str">
        <f t="shared" si="65"/>
        <v>4</v>
      </c>
      <c r="M159" s="126" t="str">
        <f t="shared" si="66"/>
        <v>.8</v>
      </c>
      <c r="N159" s="127" t="str">
        <f t="shared" si="67"/>
        <v>.02</v>
      </c>
      <c r="O159" s="127" t="str">
        <f t="shared" si="68"/>
        <v/>
      </c>
      <c r="P159" s="127" t="str">
        <f t="shared" si="69"/>
        <v>4.8.02</v>
      </c>
    </row>
    <row r="160" spans="1:16" x14ac:dyDescent="0.25">
      <c r="A160" s="138">
        <v>480201</v>
      </c>
      <c r="B160" s="102" t="s">
        <v>241</v>
      </c>
      <c r="C160" s="84">
        <f>IFERROR(VLOOKUP(A160,#REF!,5,0),0)*-1</f>
        <v>0</v>
      </c>
      <c r="D160" s="84">
        <f>IFERROR(VLOOKUP(A160,#REF!,20,0),0)</f>
        <v>0</v>
      </c>
      <c r="E160" s="84">
        <f>IFERROR(VLOOKUP(A160,#REF!,21,0),0)</f>
        <v>0</v>
      </c>
      <c r="F160" s="94">
        <f>+C160+E160-D160</f>
        <v>0</v>
      </c>
      <c r="G160" s="95">
        <v>0</v>
      </c>
      <c r="H160" s="95">
        <f>+F160</f>
        <v>0</v>
      </c>
      <c r="I160" s="1">
        <f t="shared" si="64"/>
        <v>0</v>
      </c>
      <c r="J160" s="1">
        <f t="shared" si="71"/>
        <v>0</v>
      </c>
      <c r="L160" s="125" t="str">
        <f t="shared" si="65"/>
        <v>4</v>
      </c>
      <c r="M160" s="126" t="str">
        <f t="shared" si="66"/>
        <v>.8</v>
      </c>
      <c r="N160" s="127" t="str">
        <f t="shared" si="67"/>
        <v>.02</v>
      </c>
      <c r="O160" s="127" t="str">
        <f t="shared" si="68"/>
        <v>.01</v>
      </c>
      <c r="P160" s="127" t="str">
        <f t="shared" si="69"/>
        <v>4.8.02.01</v>
      </c>
    </row>
    <row r="161" spans="1:16" x14ac:dyDescent="0.25">
      <c r="A161" s="137">
        <v>4808</v>
      </c>
      <c r="B161" s="101" t="s">
        <v>242</v>
      </c>
      <c r="C161" s="89">
        <f t="shared" ref="C161:H161" si="76">SUM(C162:C164)</f>
        <v>0</v>
      </c>
      <c r="D161" s="89">
        <f t="shared" si="76"/>
        <v>0</v>
      </c>
      <c r="E161" s="89">
        <f t="shared" si="76"/>
        <v>0</v>
      </c>
      <c r="F161" s="89">
        <f t="shared" si="76"/>
        <v>0</v>
      </c>
      <c r="G161" s="89">
        <f t="shared" si="76"/>
        <v>0</v>
      </c>
      <c r="H161" s="89">
        <f t="shared" si="76"/>
        <v>0</v>
      </c>
      <c r="I161" s="1">
        <f t="shared" si="64"/>
        <v>0</v>
      </c>
      <c r="J161" s="1">
        <f t="shared" si="71"/>
        <v>0</v>
      </c>
      <c r="L161" s="125" t="str">
        <f t="shared" si="65"/>
        <v>4</v>
      </c>
      <c r="M161" s="126" t="str">
        <f t="shared" si="66"/>
        <v>.8</v>
      </c>
      <c r="N161" s="127" t="str">
        <f t="shared" si="67"/>
        <v>.08</v>
      </c>
      <c r="O161" s="127" t="str">
        <f t="shared" si="68"/>
        <v/>
      </c>
      <c r="P161" s="127" t="str">
        <f t="shared" si="69"/>
        <v>4.8.08</v>
      </c>
    </row>
    <row r="162" spans="1:16" x14ac:dyDescent="0.25">
      <c r="A162" s="138">
        <v>480817</v>
      </c>
      <c r="B162" s="103" t="s">
        <v>243</v>
      </c>
      <c r="C162" s="84">
        <f>IFERROR(VLOOKUP(A162,#REF!,5,0),0)*-1</f>
        <v>0</v>
      </c>
      <c r="D162" s="84">
        <f>IFERROR(VLOOKUP(A162,#REF!,20,0),0)</f>
        <v>0</v>
      </c>
      <c r="E162" s="84">
        <f>IFERROR(VLOOKUP(A162,#REF!,21,0),0)</f>
        <v>0</v>
      </c>
      <c r="F162" s="94">
        <f>+C162+E162-D162</f>
        <v>0</v>
      </c>
      <c r="G162" s="95">
        <v>0</v>
      </c>
      <c r="H162" s="95">
        <f>+F162</f>
        <v>0</v>
      </c>
      <c r="I162" s="1">
        <f t="shared" si="64"/>
        <v>0</v>
      </c>
      <c r="J162" s="1">
        <f t="shared" si="71"/>
        <v>0</v>
      </c>
      <c r="L162" s="125" t="str">
        <f t="shared" si="65"/>
        <v>4</v>
      </c>
      <c r="M162" s="126" t="str">
        <f t="shared" si="66"/>
        <v>.8</v>
      </c>
      <c r="N162" s="127" t="str">
        <f t="shared" si="67"/>
        <v>.08</v>
      </c>
      <c r="O162" s="127" t="str">
        <f t="shared" si="68"/>
        <v>.17</v>
      </c>
      <c r="P162" s="127" t="str">
        <f t="shared" si="69"/>
        <v>4.8.08.17</v>
      </c>
    </row>
    <row r="163" spans="1:16" x14ac:dyDescent="0.25">
      <c r="A163" s="138">
        <v>480825</v>
      </c>
      <c r="B163" s="103" t="s">
        <v>244</v>
      </c>
      <c r="C163" s="84">
        <f>IFERROR(VLOOKUP(A163,#REF!,5,0),0)*-1</f>
        <v>0</v>
      </c>
      <c r="D163" s="84">
        <f>IFERROR(VLOOKUP(A163,#REF!,20,0),0)</f>
        <v>0</v>
      </c>
      <c r="E163" s="84">
        <f>IFERROR(VLOOKUP(A163,#REF!,21,0),0)</f>
        <v>0</v>
      </c>
      <c r="F163" s="94">
        <f>+C163+E163-D163</f>
        <v>0</v>
      </c>
      <c r="G163" s="95">
        <v>0</v>
      </c>
      <c r="H163" s="95">
        <f>+F163</f>
        <v>0</v>
      </c>
      <c r="I163" s="1">
        <f t="shared" si="64"/>
        <v>0</v>
      </c>
      <c r="J163" s="1">
        <f t="shared" si="71"/>
        <v>0</v>
      </c>
      <c r="L163" s="125" t="str">
        <f t="shared" si="65"/>
        <v>4</v>
      </c>
      <c r="M163" s="126" t="str">
        <f t="shared" si="66"/>
        <v>.8</v>
      </c>
      <c r="N163" s="127" t="str">
        <f t="shared" si="67"/>
        <v>.08</v>
      </c>
      <c r="O163" s="127" t="str">
        <f t="shared" si="68"/>
        <v>.25</v>
      </c>
      <c r="P163" s="127" t="str">
        <f t="shared" si="69"/>
        <v>4.8.08.25</v>
      </c>
    </row>
    <row r="164" spans="1:16" x14ac:dyDescent="0.25">
      <c r="A164" s="138">
        <v>480890</v>
      </c>
      <c r="B164" s="103" t="s">
        <v>245</v>
      </c>
      <c r="C164" s="84">
        <f>IFERROR(VLOOKUP(A164,#REF!,5,0),0)*-1</f>
        <v>0</v>
      </c>
      <c r="D164" s="84">
        <f>IFERROR(VLOOKUP(A164,#REF!,20,0),0)</f>
        <v>0</v>
      </c>
      <c r="E164" s="84">
        <f>IFERROR(VLOOKUP(A164,#REF!,21,0),0)</f>
        <v>0</v>
      </c>
      <c r="F164" s="94">
        <f>+C164+E164-D164</f>
        <v>0</v>
      </c>
      <c r="G164" s="95">
        <v>0</v>
      </c>
      <c r="H164" s="95">
        <f>+F164</f>
        <v>0</v>
      </c>
      <c r="I164" s="1">
        <f t="shared" si="64"/>
        <v>0</v>
      </c>
      <c r="J164" s="1">
        <f t="shared" si="71"/>
        <v>0</v>
      </c>
      <c r="L164" s="125" t="str">
        <f t="shared" si="65"/>
        <v>4</v>
      </c>
      <c r="M164" s="126" t="str">
        <f t="shared" si="66"/>
        <v>.8</v>
      </c>
      <c r="N164" s="127" t="str">
        <f t="shared" si="67"/>
        <v>.08</v>
      </c>
      <c r="O164" s="127" t="str">
        <f t="shared" si="68"/>
        <v>.90</v>
      </c>
      <c r="P164" s="127" t="str">
        <f t="shared" si="69"/>
        <v>4.8.08.90</v>
      </c>
    </row>
    <row r="165" spans="1:16" x14ac:dyDescent="0.25">
      <c r="A165" s="135">
        <v>5</v>
      </c>
      <c r="B165" s="99" t="s">
        <v>246</v>
      </c>
      <c r="C165" s="78">
        <f t="shared" ref="C165:H165" si="77">+C166+C211+C223+C226+C229</f>
        <v>0</v>
      </c>
      <c r="D165" s="78">
        <f t="shared" si="77"/>
        <v>0</v>
      </c>
      <c r="E165" s="78">
        <f t="shared" si="77"/>
        <v>0</v>
      </c>
      <c r="F165" s="78">
        <f t="shared" si="77"/>
        <v>0</v>
      </c>
      <c r="G165" s="78">
        <f t="shared" si="77"/>
        <v>0</v>
      </c>
      <c r="H165" s="78">
        <f t="shared" si="77"/>
        <v>0</v>
      </c>
      <c r="I165" s="1">
        <f t="shared" si="64"/>
        <v>0</v>
      </c>
      <c r="J165" s="1">
        <f t="shared" si="71"/>
        <v>0</v>
      </c>
      <c r="L165" s="125" t="str">
        <f t="shared" si="65"/>
        <v>5</v>
      </c>
      <c r="M165" s="126" t="str">
        <f t="shared" si="66"/>
        <v/>
      </c>
      <c r="N165" s="127" t="str">
        <f t="shared" si="67"/>
        <v/>
      </c>
      <c r="O165" s="127" t="str">
        <f t="shared" si="68"/>
        <v/>
      </c>
      <c r="P165" s="127" t="str">
        <f t="shared" si="69"/>
        <v>5</v>
      </c>
    </row>
    <row r="166" spans="1:16" x14ac:dyDescent="0.25">
      <c r="A166" s="136">
        <v>51</v>
      </c>
      <c r="B166" s="100" t="s">
        <v>247</v>
      </c>
      <c r="C166" s="97">
        <f t="shared" ref="C166:H166" si="78">+C167+C175+C177+C183+C186+C195+C198+C209</f>
        <v>0</v>
      </c>
      <c r="D166" s="97">
        <f t="shared" si="78"/>
        <v>0</v>
      </c>
      <c r="E166" s="97">
        <f t="shared" si="78"/>
        <v>0</v>
      </c>
      <c r="F166" s="97">
        <f t="shared" si="78"/>
        <v>0</v>
      </c>
      <c r="G166" s="97">
        <f t="shared" si="78"/>
        <v>0</v>
      </c>
      <c r="H166" s="97">
        <f t="shared" si="78"/>
        <v>0</v>
      </c>
      <c r="I166" s="1">
        <f t="shared" si="64"/>
        <v>0</v>
      </c>
      <c r="J166" s="1">
        <f t="shared" si="71"/>
        <v>0</v>
      </c>
      <c r="L166" s="125" t="str">
        <f t="shared" si="65"/>
        <v>5</v>
      </c>
      <c r="M166" s="126" t="str">
        <f t="shared" si="66"/>
        <v>.1</v>
      </c>
      <c r="N166" s="127" t="str">
        <f t="shared" si="67"/>
        <v/>
      </c>
      <c r="O166" s="127" t="str">
        <f t="shared" si="68"/>
        <v/>
      </c>
      <c r="P166" s="127" t="str">
        <f t="shared" si="69"/>
        <v>5.1</v>
      </c>
    </row>
    <row r="167" spans="1:16" x14ac:dyDescent="0.25">
      <c r="A167" s="137">
        <v>5101</v>
      </c>
      <c r="B167" s="101" t="s">
        <v>83</v>
      </c>
      <c r="C167" s="89">
        <f t="shared" ref="C167:H167" si="79">SUM(C168:C174)</f>
        <v>0</v>
      </c>
      <c r="D167" s="89">
        <f t="shared" si="79"/>
        <v>0</v>
      </c>
      <c r="E167" s="89">
        <f t="shared" si="79"/>
        <v>0</v>
      </c>
      <c r="F167" s="89">
        <f t="shared" si="79"/>
        <v>0</v>
      </c>
      <c r="G167" s="89">
        <f t="shared" si="79"/>
        <v>0</v>
      </c>
      <c r="H167" s="89">
        <f t="shared" si="79"/>
        <v>0</v>
      </c>
      <c r="I167" s="1">
        <f t="shared" si="64"/>
        <v>0</v>
      </c>
      <c r="J167" s="1">
        <f t="shared" si="71"/>
        <v>0</v>
      </c>
      <c r="L167" s="125" t="str">
        <f t="shared" si="65"/>
        <v>5</v>
      </c>
      <c r="M167" s="126" t="str">
        <f t="shared" si="66"/>
        <v>.1</v>
      </c>
      <c r="N167" s="127" t="str">
        <f t="shared" si="67"/>
        <v>.01</v>
      </c>
      <c r="O167" s="127" t="str">
        <f t="shared" si="68"/>
        <v/>
      </c>
      <c r="P167" s="127" t="str">
        <f t="shared" si="69"/>
        <v>5.1.01</v>
      </c>
    </row>
    <row r="168" spans="1:16" x14ac:dyDescent="0.25">
      <c r="A168" s="138">
        <v>510101</v>
      </c>
      <c r="B168" s="103" t="s">
        <v>248</v>
      </c>
      <c r="C168" s="84">
        <f>IFERROR(VLOOKUP(A168,#REF!,5,0),0)</f>
        <v>0</v>
      </c>
      <c r="D168" s="84">
        <f>IFERROR(VLOOKUP(A168,#REF!,20,0),0)</f>
        <v>0</v>
      </c>
      <c r="E168" s="84">
        <f>IFERROR(VLOOKUP(A168,#REF!,21,0),0)</f>
        <v>0</v>
      </c>
      <c r="F168" s="94">
        <f t="shared" ref="F168:F174" si="80">+C168+D168-E168</f>
        <v>0</v>
      </c>
      <c r="G168" s="95">
        <v>0</v>
      </c>
      <c r="H168" s="95">
        <f t="shared" ref="H168:H174" si="81">+F168</f>
        <v>0</v>
      </c>
      <c r="I168" s="1">
        <f t="shared" si="64"/>
        <v>0</v>
      </c>
      <c r="J168" s="1">
        <f t="shared" si="71"/>
        <v>0</v>
      </c>
      <c r="L168" s="125" t="str">
        <f t="shared" si="65"/>
        <v>5</v>
      </c>
      <c r="M168" s="126" t="str">
        <f t="shared" si="66"/>
        <v>.1</v>
      </c>
      <c r="N168" s="127" t="str">
        <f t="shared" si="67"/>
        <v>.01</v>
      </c>
      <c r="O168" s="127" t="str">
        <f t="shared" si="68"/>
        <v>.01</v>
      </c>
      <c r="P168" s="127" t="str">
        <f t="shared" si="69"/>
        <v>5.1.01.01</v>
      </c>
    </row>
    <row r="169" spans="1:16" x14ac:dyDescent="0.25">
      <c r="A169" s="138">
        <v>510103</v>
      </c>
      <c r="B169" s="103" t="s">
        <v>249</v>
      </c>
      <c r="C169" s="84">
        <f>IFERROR(VLOOKUP(A169,#REF!,5,0),0)</f>
        <v>0</v>
      </c>
      <c r="D169" s="84">
        <f>IFERROR(VLOOKUP(A169,#REF!,20,0),0)</f>
        <v>0</v>
      </c>
      <c r="E169" s="84">
        <f>IFERROR(VLOOKUP(A169,#REF!,21,0),0)</f>
        <v>0</v>
      </c>
      <c r="F169" s="94">
        <f t="shared" si="80"/>
        <v>0</v>
      </c>
      <c r="G169" s="95">
        <v>0</v>
      </c>
      <c r="H169" s="95">
        <f t="shared" si="81"/>
        <v>0</v>
      </c>
      <c r="I169" s="1">
        <f t="shared" si="64"/>
        <v>0</v>
      </c>
      <c r="J169" s="1">
        <f t="shared" si="71"/>
        <v>0</v>
      </c>
      <c r="L169" s="125" t="str">
        <f t="shared" si="65"/>
        <v>5</v>
      </c>
      <c r="M169" s="126" t="str">
        <f t="shared" si="66"/>
        <v>.1</v>
      </c>
      <c r="N169" s="127" t="str">
        <f t="shared" si="67"/>
        <v>.01</v>
      </c>
      <c r="O169" s="127" t="str">
        <f t="shared" si="68"/>
        <v>.03</v>
      </c>
      <c r="P169" s="127" t="str">
        <f t="shared" si="69"/>
        <v>5.1.01.03</v>
      </c>
    </row>
    <row r="170" spans="1:16" x14ac:dyDescent="0.25">
      <c r="A170" s="138">
        <v>510105</v>
      </c>
      <c r="B170" s="103" t="s">
        <v>250</v>
      </c>
      <c r="C170" s="84">
        <f>IFERROR(VLOOKUP(A170,#REF!,5,0),0)</f>
        <v>0</v>
      </c>
      <c r="D170" s="84">
        <f>IFERROR(VLOOKUP(A170,#REF!,20,0),0)</f>
        <v>0</v>
      </c>
      <c r="E170" s="84">
        <f>IFERROR(VLOOKUP(A170,#REF!,21,0),0)</f>
        <v>0</v>
      </c>
      <c r="F170" s="94">
        <f t="shared" si="80"/>
        <v>0</v>
      </c>
      <c r="G170" s="95">
        <v>0</v>
      </c>
      <c r="H170" s="95">
        <f t="shared" si="81"/>
        <v>0</v>
      </c>
      <c r="I170" s="1">
        <f t="shared" si="64"/>
        <v>0</v>
      </c>
      <c r="J170" s="1">
        <f t="shared" si="71"/>
        <v>0</v>
      </c>
      <c r="L170" s="125" t="str">
        <f t="shared" si="65"/>
        <v>5</v>
      </c>
      <c r="M170" s="126" t="str">
        <f t="shared" si="66"/>
        <v>.1</v>
      </c>
      <c r="N170" s="127" t="str">
        <f t="shared" si="67"/>
        <v>.01</v>
      </c>
      <c r="O170" s="127" t="str">
        <f t="shared" si="68"/>
        <v>.05</v>
      </c>
      <c r="P170" s="127" t="str">
        <f t="shared" si="69"/>
        <v>5.1.01.05</v>
      </c>
    </row>
    <row r="171" spans="1:16" x14ac:dyDescent="0.25">
      <c r="A171" s="138">
        <v>510110</v>
      </c>
      <c r="B171" s="103" t="s">
        <v>251</v>
      </c>
      <c r="C171" s="84">
        <f>IFERROR(VLOOKUP(A171,#REF!,5,0),0)</f>
        <v>0</v>
      </c>
      <c r="D171" s="84">
        <f>IFERROR(VLOOKUP(A171,#REF!,20,0),0)</f>
        <v>0</v>
      </c>
      <c r="E171" s="84">
        <f>IFERROR(VLOOKUP(A171,#REF!,21,0),0)</f>
        <v>0</v>
      </c>
      <c r="F171" s="94">
        <f t="shared" si="80"/>
        <v>0</v>
      </c>
      <c r="G171" s="95">
        <v>0</v>
      </c>
      <c r="H171" s="95">
        <f t="shared" si="81"/>
        <v>0</v>
      </c>
      <c r="I171" s="1">
        <f t="shared" si="64"/>
        <v>0</v>
      </c>
      <c r="J171" s="1">
        <f t="shared" si="71"/>
        <v>0</v>
      </c>
      <c r="L171" s="125" t="str">
        <f t="shared" si="65"/>
        <v>5</v>
      </c>
      <c r="M171" s="126" t="str">
        <f t="shared" si="66"/>
        <v>.1</v>
      </c>
      <c r="N171" s="127" t="str">
        <f t="shared" si="67"/>
        <v>.01</v>
      </c>
      <c r="O171" s="127" t="str">
        <f t="shared" si="68"/>
        <v>.10</v>
      </c>
      <c r="P171" s="127" t="str">
        <f t="shared" si="69"/>
        <v>5.1.01.10</v>
      </c>
    </row>
    <row r="172" spans="1:16" x14ac:dyDescent="0.25">
      <c r="A172" s="138">
        <v>510119</v>
      </c>
      <c r="B172" s="103" t="s">
        <v>252</v>
      </c>
      <c r="C172" s="84">
        <f>IFERROR(VLOOKUP(A172,#REF!,5,0),0)</f>
        <v>0</v>
      </c>
      <c r="D172" s="84">
        <f>IFERROR(VLOOKUP(A172,#REF!,20,0),0)</f>
        <v>0</v>
      </c>
      <c r="E172" s="84">
        <f>IFERROR(VLOOKUP(A172,#REF!,21,0),0)</f>
        <v>0</v>
      </c>
      <c r="F172" s="94">
        <f t="shared" si="80"/>
        <v>0</v>
      </c>
      <c r="G172" s="95">
        <v>0</v>
      </c>
      <c r="H172" s="95">
        <f t="shared" si="81"/>
        <v>0</v>
      </c>
      <c r="I172" s="1">
        <f t="shared" si="64"/>
        <v>0</v>
      </c>
      <c r="J172" s="1">
        <f t="shared" si="71"/>
        <v>0</v>
      </c>
      <c r="L172" s="125" t="str">
        <f t="shared" si="65"/>
        <v>5</v>
      </c>
      <c r="M172" s="126" t="str">
        <f t="shared" si="66"/>
        <v>.1</v>
      </c>
      <c r="N172" s="127" t="str">
        <f t="shared" si="67"/>
        <v>.01</v>
      </c>
      <c r="O172" s="127" t="str">
        <f t="shared" si="68"/>
        <v>.19</v>
      </c>
      <c r="P172" s="127" t="str">
        <f t="shared" si="69"/>
        <v>5.1.01.19</v>
      </c>
    </row>
    <row r="173" spans="1:16" x14ac:dyDescent="0.25">
      <c r="A173" s="138">
        <v>510123</v>
      </c>
      <c r="B173" s="103" t="s">
        <v>253</v>
      </c>
      <c r="C173" s="84">
        <f>IFERROR(VLOOKUP(A173,#REF!,5,0),0)</f>
        <v>0</v>
      </c>
      <c r="D173" s="84">
        <f>IFERROR(VLOOKUP(A173,#REF!,20,0),0)</f>
        <v>0</v>
      </c>
      <c r="E173" s="84">
        <f>IFERROR(VLOOKUP(A173,#REF!,21,0),0)</f>
        <v>0</v>
      </c>
      <c r="F173" s="94">
        <f t="shared" si="80"/>
        <v>0</v>
      </c>
      <c r="G173" s="95">
        <v>0</v>
      </c>
      <c r="H173" s="95">
        <f t="shared" si="81"/>
        <v>0</v>
      </c>
      <c r="I173" s="1">
        <f t="shared" si="64"/>
        <v>0</v>
      </c>
      <c r="J173" s="1">
        <f t="shared" si="71"/>
        <v>0</v>
      </c>
      <c r="L173" s="125" t="str">
        <f t="shared" si="65"/>
        <v>5</v>
      </c>
      <c r="M173" s="126" t="str">
        <f t="shared" si="66"/>
        <v>.1</v>
      </c>
      <c r="N173" s="127" t="str">
        <f t="shared" si="67"/>
        <v>.01</v>
      </c>
      <c r="O173" s="127" t="str">
        <f t="shared" si="68"/>
        <v>.23</v>
      </c>
      <c r="P173" s="127" t="str">
        <f t="shared" si="69"/>
        <v>5.1.01.23</v>
      </c>
    </row>
    <row r="174" spans="1:16" x14ac:dyDescent="0.25">
      <c r="A174" s="138">
        <v>510160</v>
      </c>
      <c r="B174" s="103" t="s">
        <v>254</v>
      </c>
      <c r="C174" s="84">
        <f>IFERROR(VLOOKUP(A174,#REF!,5,0),0)</f>
        <v>0</v>
      </c>
      <c r="D174" s="84">
        <f>IFERROR(VLOOKUP(A174,#REF!,20,0),0)</f>
        <v>0</v>
      </c>
      <c r="E174" s="84">
        <f>IFERROR(VLOOKUP(A174,#REF!,21,0),0)</f>
        <v>0</v>
      </c>
      <c r="F174" s="94">
        <f t="shared" si="80"/>
        <v>0</v>
      </c>
      <c r="G174" s="95">
        <v>0</v>
      </c>
      <c r="H174" s="95">
        <f t="shared" si="81"/>
        <v>0</v>
      </c>
      <c r="I174" s="1">
        <f t="shared" si="64"/>
        <v>0</v>
      </c>
      <c r="J174" s="1">
        <f t="shared" si="71"/>
        <v>0</v>
      </c>
      <c r="L174" s="125" t="str">
        <f t="shared" si="65"/>
        <v>5</v>
      </c>
      <c r="M174" s="126" t="str">
        <f t="shared" si="66"/>
        <v>.1</v>
      </c>
      <c r="N174" s="127" t="str">
        <f t="shared" si="67"/>
        <v>.01</v>
      </c>
      <c r="O174" s="127" t="str">
        <f t="shared" si="68"/>
        <v>.60</v>
      </c>
      <c r="P174" s="127" t="str">
        <f t="shared" si="69"/>
        <v>5.1.01.60</v>
      </c>
    </row>
    <row r="175" spans="1:16" x14ac:dyDescent="0.25">
      <c r="A175" s="137">
        <v>5102</v>
      </c>
      <c r="B175" s="101" t="s">
        <v>84</v>
      </c>
      <c r="C175" s="89">
        <f t="shared" ref="C175:H175" si="82">+C176</f>
        <v>0</v>
      </c>
      <c r="D175" s="89">
        <f t="shared" si="82"/>
        <v>0</v>
      </c>
      <c r="E175" s="89">
        <f t="shared" si="82"/>
        <v>0</v>
      </c>
      <c r="F175" s="89">
        <f t="shared" si="82"/>
        <v>0</v>
      </c>
      <c r="G175" s="89">
        <f t="shared" si="82"/>
        <v>0</v>
      </c>
      <c r="H175" s="89">
        <f t="shared" si="82"/>
        <v>0</v>
      </c>
      <c r="I175" s="1">
        <f t="shared" si="64"/>
        <v>0</v>
      </c>
      <c r="J175" s="1">
        <f t="shared" si="71"/>
        <v>0</v>
      </c>
      <c r="L175" s="125" t="str">
        <f t="shared" si="65"/>
        <v>5</v>
      </c>
      <c r="M175" s="126" t="str">
        <f t="shared" si="66"/>
        <v>.1</v>
      </c>
      <c r="N175" s="127" t="str">
        <f t="shared" si="67"/>
        <v>.02</v>
      </c>
      <c r="O175" s="127" t="str">
        <f t="shared" si="68"/>
        <v/>
      </c>
      <c r="P175" s="127" t="str">
        <f t="shared" si="69"/>
        <v>5.1.02</v>
      </c>
    </row>
    <row r="176" spans="1:16" x14ac:dyDescent="0.25">
      <c r="A176" s="138">
        <v>510201</v>
      </c>
      <c r="B176" s="103" t="s">
        <v>255</v>
      </c>
      <c r="C176" s="84">
        <f>IFERROR(VLOOKUP(A176,#REF!,5,0),0)</f>
        <v>0</v>
      </c>
      <c r="D176" s="84">
        <f>IFERROR(VLOOKUP(A176,#REF!,20,0),0)</f>
        <v>0</v>
      </c>
      <c r="E176" s="84">
        <f>IFERROR(VLOOKUP(A176,#REF!,21,0),0)</f>
        <v>0</v>
      </c>
      <c r="F176" s="94">
        <f>+C176+D176-E176</f>
        <v>0</v>
      </c>
      <c r="G176" s="95">
        <v>0</v>
      </c>
      <c r="H176" s="95">
        <f>+F176</f>
        <v>0</v>
      </c>
      <c r="I176" s="1">
        <f t="shared" si="64"/>
        <v>0</v>
      </c>
      <c r="J176" s="1">
        <f t="shared" si="71"/>
        <v>0</v>
      </c>
      <c r="L176" s="125" t="str">
        <f t="shared" si="65"/>
        <v>5</v>
      </c>
      <c r="M176" s="126" t="str">
        <f t="shared" si="66"/>
        <v>.1</v>
      </c>
      <c r="N176" s="127" t="str">
        <f t="shared" si="67"/>
        <v>.02</v>
      </c>
      <c r="O176" s="127" t="str">
        <f t="shared" si="68"/>
        <v>.01</v>
      </c>
      <c r="P176" s="127" t="str">
        <f t="shared" si="69"/>
        <v>5.1.02.01</v>
      </c>
    </row>
    <row r="177" spans="1:16" x14ac:dyDescent="0.25">
      <c r="A177" s="137">
        <v>5103</v>
      </c>
      <c r="B177" s="101" t="s">
        <v>85</v>
      </c>
      <c r="C177" s="89">
        <f t="shared" ref="C177:H177" si="83">SUM(C178:C182)</f>
        <v>0</v>
      </c>
      <c r="D177" s="89">
        <f t="shared" si="83"/>
        <v>0</v>
      </c>
      <c r="E177" s="89">
        <f t="shared" si="83"/>
        <v>0</v>
      </c>
      <c r="F177" s="89">
        <f t="shared" si="83"/>
        <v>0</v>
      </c>
      <c r="G177" s="89">
        <f t="shared" si="83"/>
        <v>0</v>
      </c>
      <c r="H177" s="89">
        <f t="shared" si="83"/>
        <v>0</v>
      </c>
      <c r="I177" s="1">
        <f t="shared" si="64"/>
        <v>0</v>
      </c>
      <c r="J177" s="1">
        <f t="shared" si="71"/>
        <v>0</v>
      </c>
      <c r="L177" s="125" t="str">
        <f t="shared" si="65"/>
        <v>5</v>
      </c>
      <c r="M177" s="126" t="str">
        <f t="shared" si="66"/>
        <v>.1</v>
      </c>
      <c r="N177" s="127" t="str">
        <f t="shared" si="67"/>
        <v>.03</v>
      </c>
      <c r="O177" s="127" t="str">
        <f t="shared" si="68"/>
        <v/>
      </c>
      <c r="P177" s="127" t="str">
        <f t="shared" si="69"/>
        <v>5.1.03</v>
      </c>
    </row>
    <row r="178" spans="1:16" x14ac:dyDescent="0.25">
      <c r="A178" s="138">
        <v>510302</v>
      </c>
      <c r="B178" s="103" t="s">
        <v>256</v>
      </c>
      <c r="C178" s="84">
        <f>IFERROR(VLOOKUP(A178,#REF!,5,0),0)</f>
        <v>0</v>
      </c>
      <c r="D178" s="84">
        <f>IFERROR(VLOOKUP(A178,#REF!,20,0),0)</f>
        <v>0</v>
      </c>
      <c r="E178" s="84">
        <f>IFERROR(VLOOKUP(A178,#REF!,21,0),0)</f>
        <v>0</v>
      </c>
      <c r="F178" s="94">
        <f>+C178+D178-E178</f>
        <v>0</v>
      </c>
      <c r="G178" s="95">
        <v>0</v>
      </c>
      <c r="H178" s="95">
        <f>+F178</f>
        <v>0</v>
      </c>
      <c r="I178" s="1">
        <f t="shared" si="64"/>
        <v>0</v>
      </c>
      <c r="J178" s="1">
        <f t="shared" si="71"/>
        <v>0</v>
      </c>
      <c r="L178" s="125" t="str">
        <f t="shared" si="65"/>
        <v>5</v>
      </c>
      <c r="M178" s="126" t="str">
        <f t="shared" si="66"/>
        <v>.1</v>
      </c>
      <c r="N178" s="127" t="str">
        <f t="shared" si="67"/>
        <v>.03</v>
      </c>
      <c r="O178" s="127" t="str">
        <f t="shared" si="68"/>
        <v>.02</v>
      </c>
      <c r="P178" s="127" t="str">
        <f t="shared" si="69"/>
        <v>5.1.03.02</v>
      </c>
    </row>
    <row r="179" spans="1:16" x14ac:dyDescent="0.25">
      <c r="A179" s="138">
        <v>510303</v>
      </c>
      <c r="B179" s="103" t="s">
        <v>257</v>
      </c>
      <c r="C179" s="84">
        <f>IFERROR(VLOOKUP(A179,#REF!,5,0),0)</f>
        <v>0</v>
      </c>
      <c r="D179" s="84">
        <f>IFERROR(VLOOKUP(A179,#REF!,20,0),0)</f>
        <v>0</v>
      </c>
      <c r="E179" s="84">
        <f>IFERROR(VLOOKUP(A179,#REF!,21,0),0)</f>
        <v>0</v>
      </c>
      <c r="F179" s="84">
        <f>+C179+D179-E179</f>
        <v>0</v>
      </c>
      <c r="G179" s="95">
        <v>0</v>
      </c>
      <c r="H179" s="95">
        <f>+F179</f>
        <v>0</v>
      </c>
      <c r="I179" s="1">
        <f t="shared" si="64"/>
        <v>0</v>
      </c>
      <c r="J179" s="1">
        <f t="shared" si="71"/>
        <v>0</v>
      </c>
      <c r="L179" s="125" t="str">
        <f t="shared" si="65"/>
        <v>5</v>
      </c>
      <c r="M179" s="126" t="str">
        <f t="shared" si="66"/>
        <v>.1</v>
      </c>
      <c r="N179" s="127" t="str">
        <f t="shared" si="67"/>
        <v>.03</v>
      </c>
      <c r="O179" s="127" t="str">
        <f t="shared" si="68"/>
        <v>.03</v>
      </c>
      <c r="P179" s="127" t="str">
        <f t="shared" si="69"/>
        <v>5.1.03.03</v>
      </c>
    </row>
    <row r="180" spans="1:16" x14ac:dyDescent="0.25">
      <c r="A180" s="138">
        <v>510305</v>
      </c>
      <c r="B180" s="103" t="s">
        <v>258</v>
      </c>
      <c r="C180" s="84">
        <f>IFERROR(VLOOKUP(A180,#REF!,5,0),0)</f>
        <v>0</v>
      </c>
      <c r="D180" s="84">
        <f>IFERROR(VLOOKUP(A180,#REF!,20,0),0)</f>
        <v>0</v>
      </c>
      <c r="E180" s="84">
        <f>IFERROR(VLOOKUP(A180,#REF!,21,0),0)</f>
        <v>0</v>
      </c>
      <c r="F180" s="94">
        <f>+C180+D180-E180</f>
        <v>0</v>
      </c>
      <c r="G180" s="95">
        <v>0</v>
      </c>
      <c r="H180" s="95">
        <f>+F180</f>
        <v>0</v>
      </c>
      <c r="I180" s="1">
        <f t="shared" si="64"/>
        <v>0</v>
      </c>
      <c r="J180" s="1">
        <f t="shared" si="71"/>
        <v>0</v>
      </c>
      <c r="L180" s="125" t="str">
        <f t="shared" si="65"/>
        <v>5</v>
      </c>
      <c r="M180" s="126" t="str">
        <f t="shared" si="66"/>
        <v>.1</v>
      </c>
      <c r="N180" s="127" t="str">
        <f t="shared" si="67"/>
        <v>.03</v>
      </c>
      <c r="O180" s="127" t="str">
        <f t="shared" si="68"/>
        <v>.05</v>
      </c>
      <c r="P180" s="127" t="str">
        <f t="shared" si="69"/>
        <v>5.1.03.05</v>
      </c>
    </row>
    <row r="181" spans="1:16" ht="29.25" x14ac:dyDescent="0.25">
      <c r="A181" s="138">
        <v>510306</v>
      </c>
      <c r="B181" s="102" t="s">
        <v>259</v>
      </c>
      <c r="C181" s="84">
        <f>IFERROR(VLOOKUP(A181,#REF!,5,0),0)</f>
        <v>0</v>
      </c>
      <c r="D181" s="84">
        <f>IFERROR(VLOOKUP(A181,#REF!,20,0),0)</f>
        <v>0</v>
      </c>
      <c r="E181" s="84">
        <f>IFERROR(VLOOKUP(A181,#REF!,21,0),0)</f>
        <v>0</v>
      </c>
      <c r="F181" s="94">
        <f>+C181+D181-E181</f>
        <v>0</v>
      </c>
      <c r="G181" s="95">
        <v>0</v>
      </c>
      <c r="H181" s="95">
        <f>+F181</f>
        <v>0</v>
      </c>
      <c r="I181" s="1">
        <f t="shared" si="64"/>
        <v>0</v>
      </c>
      <c r="J181" s="1">
        <f t="shared" si="71"/>
        <v>0</v>
      </c>
      <c r="L181" s="125" t="str">
        <f t="shared" si="65"/>
        <v>5</v>
      </c>
      <c r="M181" s="126" t="str">
        <f t="shared" si="66"/>
        <v>.1</v>
      </c>
      <c r="N181" s="127" t="str">
        <f t="shared" si="67"/>
        <v>.03</v>
      </c>
      <c r="O181" s="127" t="str">
        <f t="shared" si="68"/>
        <v>.06</v>
      </c>
      <c r="P181" s="127" t="str">
        <f t="shared" si="69"/>
        <v>5.1.03.06</v>
      </c>
    </row>
    <row r="182" spans="1:16" ht="29.25" x14ac:dyDescent="0.25">
      <c r="A182" s="138">
        <v>510307</v>
      </c>
      <c r="B182" s="102" t="s">
        <v>260</v>
      </c>
      <c r="C182" s="84">
        <f>IFERROR(VLOOKUP(A182,#REF!,5,0),0)</f>
        <v>0</v>
      </c>
      <c r="D182" s="84">
        <f>IFERROR(VLOOKUP(A182,#REF!,20,0),0)</f>
        <v>0</v>
      </c>
      <c r="E182" s="84">
        <f>IFERROR(VLOOKUP(A182,#REF!,21,0),0)</f>
        <v>0</v>
      </c>
      <c r="F182" s="94">
        <f>+C182+D182-E182</f>
        <v>0</v>
      </c>
      <c r="G182" s="95">
        <v>0</v>
      </c>
      <c r="H182" s="95">
        <f>+F182</f>
        <v>0</v>
      </c>
      <c r="I182" s="1">
        <f t="shared" si="64"/>
        <v>0</v>
      </c>
      <c r="J182" s="1">
        <f t="shared" si="71"/>
        <v>0</v>
      </c>
      <c r="L182" s="125" t="str">
        <f t="shared" si="65"/>
        <v>5</v>
      </c>
      <c r="M182" s="126" t="str">
        <f t="shared" si="66"/>
        <v>.1</v>
      </c>
      <c r="N182" s="127" t="str">
        <f t="shared" si="67"/>
        <v>.03</v>
      </c>
      <c r="O182" s="127" t="str">
        <f t="shared" si="68"/>
        <v>.07</v>
      </c>
      <c r="P182" s="127" t="str">
        <f t="shared" si="69"/>
        <v>5.1.03.07</v>
      </c>
    </row>
    <row r="183" spans="1:16" x14ac:dyDescent="0.25">
      <c r="A183" s="137">
        <v>5104</v>
      </c>
      <c r="B183" s="101" t="s">
        <v>261</v>
      </c>
      <c r="C183" s="89">
        <f t="shared" ref="C183:H183" si="84">+C184+C185</f>
        <v>0</v>
      </c>
      <c r="D183" s="89">
        <f t="shared" si="84"/>
        <v>0</v>
      </c>
      <c r="E183" s="89">
        <f t="shared" si="84"/>
        <v>0</v>
      </c>
      <c r="F183" s="89">
        <f t="shared" si="84"/>
        <v>0</v>
      </c>
      <c r="G183" s="89">
        <f t="shared" si="84"/>
        <v>0</v>
      </c>
      <c r="H183" s="89">
        <f t="shared" si="84"/>
        <v>0</v>
      </c>
      <c r="I183" s="1">
        <f t="shared" si="64"/>
        <v>0</v>
      </c>
      <c r="J183" s="1">
        <f t="shared" si="71"/>
        <v>0</v>
      </c>
      <c r="L183" s="125" t="str">
        <f t="shared" si="65"/>
        <v>5</v>
      </c>
      <c r="M183" s="126" t="str">
        <f t="shared" si="66"/>
        <v>.1</v>
      </c>
      <c r="N183" s="127" t="str">
        <f t="shared" si="67"/>
        <v>.04</v>
      </c>
      <c r="O183" s="127" t="str">
        <f t="shared" si="68"/>
        <v/>
      </c>
      <c r="P183" s="127" t="str">
        <f t="shared" si="69"/>
        <v>5.1.04</v>
      </c>
    </row>
    <row r="184" spans="1:16" x14ac:dyDescent="0.25">
      <c r="A184" s="138">
        <v>510401</v>
      </c>
      <c r="B184" s="103" t="s">
        <v>262</v>
      </c>
      <c r="C184" s="84">
        <f>IFERROR(VLOOKUP(A184,#REF!,5,0),0)</f>
        <v>0</v>
      </c>
      <c r="D184" s="84">
        <f>IFERROR(VLOOKUP(A184,#REF!,20,0),0)</f>
        <v>0</v>
      </c>
      <c r="E184" s="84">
        <f>IFERROR(VLOOKUP(A184,#REF!,21,0),0)</f>
        <v>0</v>
      </c>
      <c r="F184" s="94">
        <f>+C184+D184-E184</f>
        <v>0</v>
      </c>
      <c r="G184" s="95">
        <v>0</v>
      </c>
      <c r="H184" s="95">
        <f>+F184</f>
        <v>0</v>
      </c>
      <c r="I184" s="1">
        <f t="shared" si="64"/>
        <v>0</v>
      </c>
      <c r="J184" s="1">
        <f t="shared" si="71"/>
        <v>0</v>
      </c>
      <c r="L184" s="125" t="str">
        <f t="shared" si="65"/>
        <v>5</v>
      </c>
      <c r="M184" s="126" t="str">
        <f t="shared" si="66"/>
        <v>.1</v>
      </c>
      <c r="N184" s="127" t="str">
        <f t="shared" si="67"/>
        <v>.04</v>
      </c>
      <c r="O184" s="127" t="str">
        <f t="shared" si="68"/>
        <v>.01</v>
      </c>
      <c r="P184" s="127" t="str">
        <f t="shared" si="69"/>
        <v>5.1.04.01</v>
      </c>
    </row>
    <row r="185" spans="1:16" x14ac:dyDescent="0.25">
      <c r="A185" s="138">
        <v>510402</v>
      </c>
      <c r="B185" s="103" t="s">
        <v>263</v>
      </c>
      <c r="C185" s="84">
        <f>IFERROR(VLOOKUP(A185,#REF!,5,0),0)</f>
        <v>0</v>
      </c>
      <c r="D185" s="84">
        <f>IFERROR(VLOOKUP(A185,#REF!,20,0),0)</f>
        <v>0</v>
      </c>
      <c r="E185" s="84">
        <f>IFERROR(VLOOKUP(A185,#REF!,21,0),0)</f>
        <v>0</v>
      </c>
      <c r="F185" s="94">
        <f>+C185+D185-E185</f>
        <v>0</v>
      </c>
      <c r="G185" s="95">
        <v>0</v>
      </c>
      <c r="H185" s="95">
        <f>+F185</f>
        <v>0</v>
      </c>
      <c r="I185" s="1">
        <f t="shared" si="64"/>
        <v>0</v>
      </c>
      <c r="J185" s="1">
        <f t="shared" si="71"/>
        <v>0</v>
      </c>
      <c r="L185" s="125" t="str">
        <f t="shared" si="65"/>
        <v>5</v>
      </c>
      <c r="M185" s="126" t="str">
        <f t="shared" si="66"/>
        <v>.1</v>
      </c>
      <c r="N185" s="127" t="str">
        <f t="shared" si="67"/>
        <v>.04</v>
      </c>
      <c r="O185" s="127" t="str">
        <f t="shared" si="68"/>
        <v>.02</v>
      </c>
      <c r="P185" s="127" t="str">
        <f t="shared" si="69"/>
        <v>5.1.04.02</v>
      </c>
    </row>
    <row r="186" spans="1:16" x14ac:dyDescent="0.25">
      <c r="A186" s="137">
        <v>5107</v>
      </c>
      <c r="B186" s="101" t="s">
        <v>264</v>
      </c>
      <c r="C186" s="89">
        <f t="shared" ref="C186:H186" si="85">SUM(C187:C194)</f>
        <v>0</v>
      </c>
      <c r="D186" s="89">
        <f t="shared" si="85"/>
        <v>0</v>
      </c>
      <c r="E186" s="89">
        <f t="shared" si="85"/>
        <v>0</v>
      </c>
      <c r="F186" s="89">
        <f t="shared" si="85"/>
        <v>0</v>
      </c>
      <c r="G186" s="89">
        <f t="shared" si="85"/>
        <v>0</v>
      </c>
      <c r="H186" s="89">
        <f t="shared" si="85"/>
        <v>0</v>
      </c>
      <c r="I186" s="1">
        <f t="shared" si="64"/>
        <v>0</v>
      </c>
      <c r="J186" s="1">
        <f t="shared" si="71"/>
        <v>0</v>
      </c>
      <c r="L186" s="125" t="str">
        <f t="shared" si="65"/>
        <v>5</v>
      </c>
      <c r="M186" s="126" t="str">
        <f t="shared" si="66"/>
        <v>.1</v>
      </c>
      <c r="N186" s="127" t="str">
        <f t="shared" si="67"/>
        <v>.07</v>
      </c>
      <c r="O186" s="127" t="str">
        <f t="shared" si="68"/>
        <v/>
      </c>
      <c r="P186" s="127" t="str">
        <f t="shared" si="69"/>
        <v>5.1.07</v>
      </c>
    </row>
    <row r="187" spans="1:16" x14ac:dyDescent="0.25">
      <c r="A187" s="138">
        <v>510701</v>
      </c>
      <c r="B187" s="103" t="s">
        <v>265</v>
      </c>
      <c r="C187" s="84">
        <f>IFERROR(VLOOKUP(A187,#REF!,5,0),0)</f>
        <v>0</v>
      </c>
      <c r="D187" s="84">
        <f>IFERROR(VLOOKUP(A187,#REF!,20,0),0)</f>
        <v>0</v>
      </c>
      <c r="E187" s="84">
        <f>IFERROR(VLOOKUP(A187,#REF!,21,0),0)</f>
        <v>0</v>
      </c>
      <c r="F187" s="84">
        <f t="shared" ref="F187:F194" si="86">+C187+D187-E187</f>
        <v>0</v>
      </c>
      <c r="G187" s="95">
        <v>0</v>
      </c>
      <c r="H187" s="95">
        <f t="shared" ref="H187:H194" si="87">+F187</f>
        <v>0</v>
      </c>
      <c r="I187" s="1">
        <f t="shared" si="64"/>
        <v>0</v>
      </c>
      <c r="J187" s="1">
        <f t="shared" si="71"/>
        <v>0</v>
      </c>
      <c r="L187" s="125" t="str">
        <f t="shared" si="65"/>
        <v>5</v>
      </c>
      <c r="M187" s="126" t="str">
        <f t="shared" si="66"/>
        <v>.1</v>
      </c>
      <c r="N187" s="127" t="str">
        <f t="shared" si="67"/>
        <v>.07</v>
      </c>
      <c r="O187" s="127" t="str">
        <f t="shared" si="68"/>
        <v>.01</v>
      </c>
      <c r="P187" s="127" t="str">
        <f t="shared" si="69"/>
        <v>5.1.07.01</v>
      </c>
    </row>
    <row r="188" spans="1:16" x14ac:dyDescent="0.25">
      <c r="A188" s="138">
        <v>510702</v>
      </c>
      <c r="B188" s="103" t="s">
        <v>266</v>
      </c>
      <c r="C188" s="84">
        <f>IFERROR(VLOOKUP(A188,#REF!,5,0),0)</f>
        <v>0</v>
      </c>
      <c r="D188" s="84">
        <f>IFERROR(VLOOKUP(A188,#REF!,20,0),0)</f>
        <v>0</v>
      </c>
      <c r="E188" s="84">
        <f>IFERROR(VLOOKUP(A188,#REF!,21,0),0)</f>
        <v>0</v>
      </c>
      <c r="F188" s="84">
        <f t="shared" si="86"/>
        <v>0</v>
      </c>
      <c r="G188" s="95">
        <v>0</v>
      </c>
      <c r="H188" s="95">
        <f t="shared" si="87"/>
        <v>0</v>
      </c>
      <c r="I188" s="1">
        <f t="shared" si="64"/>
        <v>0</v>
      </c>
      <c r="J188" s="1">
        <f t="shared" si="71"/>
        <v>0</v>
      </c>
      <c r="L188" s="125" t="str">
        <f t="shared" si="65"/>
        <v>5</v>
      </c>
      <c r="M188" s="126" t="str">
        <f t="shared" si="66"/>
        <v>.1</v>
      </c>
      <c r="N188" s="127" t="str">
        <f t="shared" si="67"/>
        <v>.07</v>
      </c>
      <c r="O188" s="127" t="str">
        <f t="shared" si="68"/>
        <v>.02</v>
      </c>
      <c r="P188" s="127" t="str">
        <f t="shared" si="69"/>
        <v>5.1.07.02</v>
      </c>
    </row>
    <row r="189" spans="1:16" x14ac:dyDescent="0.25">
      <c r="A189" s="138">
        <v>510703</v>
      </c>
      <c r="B189" s="103" t="s">
        <v>267</v>
      </c>
      <c r="C189" s="84">
        <f>IFERROR(VLOOKUP(A189,#REF!,5,0),0)</f>
        <v>0</v>
      </c>
      <c r="D189" s="84">
        <f>IFERROR(VLOOKUP(A189,#REF!,20,0),0)</f>
        <v>0</v>
      </c>
      <c r="E189" s="84">
        <f>IFERROR(VLOOKUP(A189,#REF!,21,0),0)</f>
        <v>0</v>
      </c>
      <c r="F189" s="84">
        <f t="shared" si="86"/>
        <v>0</v>
      </c>
      <c r="G189" s="95">
        <v>0</v>
      </c>
      <c r="H189" s="95">
        <f t="shared" si="87"/>
        <v>0</v>
      </c>
      <c r="I189" s="1">
        <f t="shared" si="64"/>
        <v>0</v>
      </c>
      <c r="J189" s="1">
        <f t="shared" si="71"/>
        <v>0</v>
      </c>
      <c r="L189" s="125" t="str">
        <f t="shared" si="65"/>
        <v>5</v>
      </c>
      <c r="M189" s="126" t="str">
        <f t="shared" si="66"/>
        <v>.1</v>
      </c>
      <c r="N189" s="127" t="str">
        <f t="shared" si="67"/>
        <v>.07</v>
      </c>
      <c r="O189" s="127" t="str">
        <f t="shared" si="68"/>
        <v>.03</v>
      </c>
      <c r="P189" s="127" t="str">
        <f t="shared" si="69"/>
        <v>5.1.07.03</v>
      </c>
    </row>
    <row r="190" spans="1:16" x14ac:dyDescent="0.25">
      <c r="A190" s="138">
        <v>510704</v>
      </c>
      <c r="B190" s="103" t="s">
        <v>268</v>
      </c>
      <c r="C190" s="84">
        <f>IFERROR(VLOOKUP(A190,#REF!,5,0),0)</f>
        <v>0</v>
      </c>
      <c r="D190" s="84">
        <f>IFERROR(VLOOKUP(A190,#REF!,20,0),0)</f>
        <v>0</v>
      </c>
      <c r="E190" s="84">
        <f>IFERROR(VLOOKUP(A190,#REF!,21,0),0)</f>
        <v>0</v>
      </c>
      <c r="F190" s="84">
        <f t="shared" si="86"/>
        <v>0</v>
      </c>
      <c r="G190" s="95">
        <v>0</v>
      </c>
      <c r="H190" s="95">
        <f t="shared" si="87"/>
        <v>0</v>
      </c>
      <c r="I190" s="1">
        <f t="shared" si="64"/>
        <v>0</v>
      </c>
      <c r="J190" s="1">
        <f t="shared" si="71"/>
        <v>0</v>
      </c>
      <c r="L190" s="125" t="str">
        <f t="shared" si="65"/>
        <v>5</v>
      </c>
      <c r="M190" s="126" t="str">
        <f t="shared" si="66"/>
        <v>.1</v>
      </c>
      <c r="N190" s="127" t="str">
        <f t="shared" si="67"/>
        <v>.07</v>
      </c>
      <c r="O190" s="127" t="str">
        <f t="shared" si="68"/>
        <v>.04</v>
      </c>
      <c r="P190" s="127" t="str">
        <f t="shared" si="69"/>
        <v>5.1.07.04</v>
      </c>
    </row>
    <row r="191" spans="1:16" x14ac:dyDescent="0.25">
      <c r="A191" s="138">
        <v>510705</v>
      </c>
      <c r="B191" s="103" t="s">
        <v>269</v>
      </c>
      <c r="C191" s="84">
        <f>IFERROR(VLOOKUP(A191,#REF!,5,0),0)</f>
        <v>0</v>
      </c>
      <c r="D191" s="84">
        <f>IFERROR(VLOOKUP(A191,#REF!,20,0),0)</f>
        <v>0</v>
      </c>
      <c r="E191" s="84">
        <f>IFERROR(VLOOKUP(A191,#REF!,21,0),0)</f>
        <v>0</v>
      </c>
      <c r="F191" s="84">
        <f t="shared" si="86"/>
        <v>0</v>
      </c>
      <c r="G191" s="95">
        <v>0</v>
      </c>
      <c r="H191" s="95">
        <f t="shared" si="87"/>
        <v>0</v>
      </c>
      <c r="I191" s="1">
        <f t="shared" si="64"/>
        <v>0</v>
      </c>
      <c r="J191" s="1">
        <f t="shared" si="71"/>
        <v>0</v>
      </c>
      <c r="L191" s="125" t="str">
        <f t="shared" si="65"/>
        <v>5</v>
      </c>
      <c r="M191" s="126" t="str">
        <f t="shared" si="66"/>
        <v>.1</v>
      </c>
      <c r="N191" s="127" t="str">
        <f t="shared" si="67"/>
        <v>.07</v>
      </c>
      <c r="O191" s="127" t="str">
        <f t="shared" si="68"/>
        <v>.05</v>
      </c>
      <c r="P191" s="127" t="str">
        <f t="shared" si="69"/>
        <v>5.1.07.05</v>
      </c>
    </row>
    <row r="192" spans="1:16" x14ac:dyDescent="0.25">
      <c r="A192" s="138">
        <v>510706</v>
      </c>
      <c r="B192" s="103" t="s">
        <v>270</v>
      </c>
      <c r="C192" s="84">
        <f>IFERROR(VLOOKUP(A192,#REF!,5,0),0)</f>
        <v>0</v>
      </c>
      <c r="D192" s="84">
        <f>IFERROR(VLOOKUP(A192,#REF!,20,0),0)</f>
        <v>0</v>
      </c>
      <c r="E192" s="84">
        <f>IFERROR(VLOOKUP(A192,#REF!,21,0),0)</f>
        <v>0</v>
      </c>
      <c r="F192" s="84">
        <f t="shared" si="86"/>
        <v>0</v>
      </c>
      <c r="G192" s="95">
        <v>0</v>
      </c>
      <c r="H192" s="95">
        <f t="shared" si="87"/>
        <v>0</v>
      </c>
      <c r="I192" s="1">
        <f t="shared" si="64"/>
        <v>0</v>
      </c>
      <c r="J192" s="1">
        <f t="shared" si="71"/>
        <v>0</v>
      </c>
      <c r="L192" s="125" t="str">
        <f t="shared" si="65"/>
        <v>5</v>
      </c>
      <c r="M192" s="126" t="str">
        <f t="shared" si="66"/>
        <v>.1</v>
      </c>
      <c r="N192" s="127" t="str">
        <f t="shared" si="67"/>
        <v>.07</v>
      </c>
      <c r="O192" s="127" t="str">
        <f t="shared" si="68"/>
        <v>.06</v>
      </c>
      <c r="P192" s="127" t="str">
        <f t="shared" si="69"/>
        <v>5.1.07.06</v>
      </c>
    </row>
    <row r="193" spans="1:16" x14ac:dyDescent="0.25">
      <c r="A193" s="138">
        <v>510707</v>
      </c>
      <c r="B193" s="103" t="s">
        <v>271</v>
      </c>
      <c r="C193" s="84">
        <f>IFERROR(VLOOKUP(A193,#REF!,5,0),0)</f>
        <v>0</v>
      </c>
      <c r="D193" s="84">
        <f>IFERROR(VLOOKUP(A193,#REF!,20,0),0)</f>
        <v>0</v>
      </c>
      <c r="E193" s="84">
        <f>IFERROR(VLOOKUP(A193,#REF!,21,0),0)</f>
        <v>0</v>
      </c>
      <c r="F193" s="84">
        <f t="shared" si="86"/>
        <v>0</v>
      </c>
      <c r="G193" s="95">
        <v>0</v>
      </c>
      <c r="H193" s="95">
        <f t="shared" si="87"/>
        <v>0</v>
      </c>
      <c r="I193" s="1">
        <f t="shared" si="64"/>
        <v>0</v>
      </c>
      <c r="J193" s="1">
        <f t="shared" si="71"/>
        <v>0</v>
      </c>
      <c r="L193" s="125" t="str">
        <f t="shared" si="65"/>
        <v>5</v>
      </c>
      <c r="M193" s="126" t="str">
        <f t="shared" si="66"/>
        <v>.1</v>
      </c>
      <c r="N193" s="127" t="str">
        <f t="shared" si="67"/>
        <v>.07</v>
      </c>
      <c r="O193" s="127" t="str">
        <f t="shared" si="68"/>
        <v>.07</v>
      </c>
      <c r="P193" s="127" t="str">
        <f t="shared" si="69"/>
        <v>5.1.07.07</v>
      </c>
    </row>
    <row r="194" spans="1:16" x14ac:dyDescent="0.25">
      <c r="A194" s="138">
        <v>510790</v>
      </c>
      <c r="B194" s="103" t="s">
        <v>272</v>
      </c>
      <c r="C194" s="84">
        <f>IFERROR(VLOOKUP(A194,#REF!,5,0),0)</f>
        <v>0</v>
      </c>
      <c r="D194" s="84">
        <f>IFERROR(VLOOKUP(A194,#REF!,20,0),0)</f>
        <v>0</v>
      </c>
      <c r="E194" s="84">
        <f>IFERROR(VLOOKUP(A194,#REF!,21,0),0)</f>
        <v>0</v>
      </c>
      <c r="F194" s="84">
        <f t="shared" si="86"/>
        <v>0</v>
      </c>
      <c r="G194" s="95">
        <v>0</v>
      </c>
      <c r="H194" s="95">
        <f t="shared" si="87"/>
        <v>0</v>
      </c>
      <c r="I194" s="1">
        <f t="shared" si="64"/>
        <v>0</v>
      </c>
      <c r="J194" s="1">
        <f t="shared" si="71"/>
        <v>0</v>
      </c>
      <c r="L194" s="125" t="str">
        <f t="shared" si="65"/>
        <v>5</v>
      </c>
      <c r="M194" s="126" t="str">
        <f t="shared" si="66"/>
        <v>.1</v>
      </c>
      <c r="N194" s="127" t="str">
        <f t="shared" si="67"/>
        <v>.07</v>
      </c>
      <c r="O194" s="127" t="str">
        <f t="shared" si="68"/>
        <v>.90</v>
      </c>
      <c r="P194" s="127" t="str">
        <f t="shared" si="69"/>
        <v>5.1.07.90</v>
      </c>
    </row>
    <row r="195" spans="1:16" x14ac:dyDescent="0.25">
      <c r="A195" s="137">
        <v>5108</v>
      </c>
      <c r="B195" s="101" t="s">
        <v>273</v>
      </c>
      <c r="C195" s="89">
        <f t="shared" ref="C195:H195" si="88">+C196+C197</f>
        <v>0</v>
      </c>
      <c r="D195" s="89">
        <f t="shared" si="88"/>
        <v>0</v>
      </c>
      <c r="E195" s="89">
        <f t="shared" si="88"/>
        <v>0</v>
      </c>
      <c r="F195" s="89">
        <f t="shared" si="88"/>
        <v>0</v>
      </c>
      <c r="G195" s="89">
        <f t="shared" si="88"/>
        <v>0</v>
      </c>
      <c r="H195" s="89">
        <f t="shared" si="88"/>
        <v>0</v>
      </c>
      <c r="I195" s="1">
        <f t="shared" si="64"/>
        <v>0</v>
      </c>
      <c r="J195" s="1">
        <f t="shared" si="71"/>
        <v>0</v>
      </c>
      <c r="L195" s="125" t="str">
        <f t="shared" si="65"/>
        <v>5</v>
      </c>
      <c r="M195" s="126" t="str">
        <f t="shared" si="66"/>
        <v>.1</v>
      </c>
      <c r="N195" s="127" t="str">
        <f t="shared" si="67"/>
        <v>.08</v>
      </c>
      <c r="O195" s="127" t="str">
        <f t="shared" si="68"/>
        <v/>
      </c>
      <c r="P195" s="127" t="str">
        <f t="shared" si="69"/>
        <v>5.1.08</v>
      </c>
    </row>
    <row r="196" spans="1:16" x14ac:dyDescent="0.25">
      <c r="A196" s="138">
        <v>510802</v>
      </c>
      <c r="B196" s="103" t="s">
        <v>274</v>
      </c>
      <c r="C196" s="84">
        <f>IFERROR(VLOOKUP(A196,#REF!,5,0),0)</f>
        <v>0</v>
      </c>
      <c r="D196" s="84">
        <f>IFERROR(VLOOKUP(A196,#REF!,20,0),0)</f>
        <v>0</v>
      </c>
      <c r="E196" s="84">
        <f>IFERROR(VLOOKUP(A196,#REF!,21,0),0)</f>
        <v>0</v>
      </c>
      <c r="F196" s="94">
        <f>+C196+D196-E196</f>
        <v>0</v>
      </c>
      <c r="G196" s="95">
        <v>0</v>
      </c>
      <c r="H196" s="95">
        <f>+F196</f>
        <v>0</v>
      </c>
      <c r="I196" s="1">
        <f t="shared" si="64"/>
        <v>0</v>
      </c>
      <c r="J196" s="1">
        <f t="shared" si="71"/>
        <v>0</v>
      </c>
      <c r="L196" s="125" t="str">
        <f t="shared" si="65"/>
        <v>5</v>
      </c>
      <c r="M196" s="126" t="str">
        <f t="shared" si="66"/>
        <v>.1</v>
      </c>
      <c r="N196" s="127" t="str">
        <f t="shared" si="67"/>
        <v>.08</v>
      </c>
      <c r="O196" s="127" t="str">
        <f t="shared" si="68"/>
        <v>.02</v>
      </c>
      <c r="P196" s="127" t="str">
        <f t="shared" si="69"/>
        <v>5.1.08.02</v>
      </c>
    </row>
    <row r="197" spans="1:16" x14ac:dyDescent="0.25">
      <c r="A197" s="138">
        <v>510803</v>
      </c>
      <c r="B197" s="102" t="s">
        <v>275</v>
      </c>
      <c r="C197" s="84">
        <f>IFERROR(VLOOKUP(A197,#REF!,5,0),0)</f>
        <v>0</v>
      </c>
      <c r="D197" s="84">
        <f>IFERROR(VLOOKUP(A197,#REF!,20,0),0)</f>
        <v>0</v>
      </c>
      <c r="E197" s="84">
        <f>IFERROR(VLOOKUP(A197,#REF!,21,0),0)</f>
        <v>0</v>
      </c>
      <c r="F197" s="94">
        <f>+C197+D197-E197</f>
        <v>0</v>
      </c>
      <c r="G197" s="95">
        <v>0</v>
      </c>
      <c r="H197" s="95">
        <f>+F197</f>
        <v>0</v>
      </c>
      <c r="I197" s="1">
        <f t="shared" si="64"/>
        <v>0</v>
      </c>
      <c r="J197" s="1">
        <f t="shared" si="71"/>
        <v>0</v>
      </c>
      <c r="L197" s="125" t="str">
        <f t="shared" si="65"/>
        <v>5</v>
      </c>
      <c r="M197" s="126" t="str">
        <f t="shared" si="66"/>
        <v>.1</v>
      </c>
      <c r="N197" s="127" t="str">
        <f t="shared" si="67"/>
        <v>.08</v>
      </c>
      <c r="O197" s="127" t="str">
        <f t="shared" si="68"/>
        <v>.03</v>
      </c>
      <c r="P197" s="127" t="str">
        <f t="shared" si="69"/>
        <v>5.1.08.03</v>
      </c>
    </row>
    <row r="198" spans="1:16" x14ac:dyDescent="0.25">
      <c r="A198" s="137">
        <v>5111</v>
      </c>
      <c r="B198" s="101" t="s">
        <v>276</v>
      </c>
      <c r="C198" s="89">
        <f t="shared" ref="C198:H198" si="89">SUM(C199:C208)</f>
        <v>0</v>
      </c>
      <c r="D198" s="89">
        <f t="shared" si="89"/>
        <v>0</v>
      </c>
      <c r="E198" s="89">
        <f t="shared" si="89"/>
        <v>0</v>
      </c>
      <c r="F198" s="89">
        <f t="shared" si="89"/>
        <v>0</v>
      </c>
      <c r="G198" s="89">
        <f t="shared" si="89"/>
        <v>0</v>
      </c>
      <c r="H198" s="89">
        <f t="shared" si="89"/>
        <v>0</v>
      </c>
      <c r="I198" s="1">
        <f t="shared" si="64"/>
        <v>0</v>
      </c>
      <c r="J198" s="1">
        <f t="shared" si="71"/>
        <v>0</v>
      </c>
      <c r="L198" s="125" t="str">
        <f t="shared" si="65"/>
        <v>5</v>
      </c>
      <c r="M198" s="126" t="str">
        <f t="shared" si="66"/>
        <v>.1</v>
      </c>
      <c r="N198" s="127" t="str">
        <f t="shared" si="67"/>
        <v>.11</v>
      </c>
      <c r="O198" s="127" t="str">
        <f t="shared" si="68"/>
        <v/>
      </c>
      <c r="P198" s="127" t="str">
        <f t="shared" si="69"/>
        <v>5.1.11</v>
      </c>
    </row>
    <row r="199" spans="1:16" x14ac:dyDescent="0.25">
      <c r="A199" s="138">
        <v>511113</v>
      </c>
      <c r="B199" s="103" t="s">
        <v>277</v>
      </c>
      <c r="C199" s="84">
        <f>IFERROR(VLOOKUP(A199,#REF!,5,0),0)</f>
        <v>0</v>
      </c>
      <c r="D199" s="84">
        <f>IFERROR(VLOOKUP(A199,#REF!,20,0),0)</f>
        <v>0</v>
      </c>
      <c r="E199" s="84">
        <f>IFERROR(VLOOKUP(A199,#REF!,21,0),0)</f>
        <v>0</v>
      </c>
      <c r="F199" s="94">
        <f t="shared" ref="F199:F208" si="90">+C199+D199-E199</f>
        <v>0</v>
      </c>
      <c r="G199" s="95">
        <v>0</v>
      </c>
      <c r="H199" s="95">
        <f t="shared" ref="H199:H208" si="91">+F199</f>
        <v>0</v>
      </c>
      <c r="I199" s="1">
        <f t="shared" si="64"/>
        <v>0</v>
      </c>
      <c r="J199" s="1">
        <f t="shared" si="71"/>
        <v>0</v>
      </c>
      <c r="L199" s="125" t="str">
        <f t="shared" si="65"/>
        <v>5</v>
      </c>
      <c r="M199" s="126" t="str">
        <f t="shared" si="66"/>
        <v>.1</v>
      </c>
      <c r="N199" s="127" t="str">
        <f t="shared" si="67"/>
        <v>.11</v>
      </c>
      <c r="O199" s="127" t="str">
        <f t="shared" si="68"/>
        <v>.13</v>
      </c>
      <c r="P199" s="127" t="str">
        <f t="shared" si="69"/>
        <v>5.1.11.13</v>
      </c>
    </row>
    <row r="200" spans="1:16" x14ac:dyDescent="0.25">
      <c r="A200" s="138">
        <v>511114</v>
      </c>
      <c r="B200" s="103" t="s">
        <v>278</v>
      </c>
      <c r="C200" s="84">
        <f>IFERROR(VLOOKUP(A200,#REF!,5,0),0)</f>
        <v>0</v>
      </c>
      <c r="D200" s="84">
        <f>IFERROR(VLOOKUP(A200,#REF!,20,0),0)</f>
        <v>0</v>
      </c>
      <c r="E200" s="84">
        <f>IFERROR(VLOOKUP(A200,#REF!,21,0),0)</f>
        <v>0</v>
      </c>
      <c r="F200" s="94">
        <f t="shared" si="90"/>
        <v>0</v>
      </c>
      <c r="G200" s="95">
        <v>0</v>
      </c>
      <c r="H200" s="95">
        <f t="shared" si="91"/>
        <v>0</v>
      </c>
      <c r="I200" s="1">
        <f t="shared" si="64"/>
        <v>0</v>
      </c>
      <c r="J200" s="1">
        <f t="shared" si="71"/>
        <v>0</v>
      </c>
      <c r="L200" s="125" t="str">
        <f t="shared" si="65"/>
        <v>5</v>
      </c>
      <c r="M200" s="126" t="str">
        <f t="shared" si="66"/>
        <v>.1</v>
      </c>
      <c r="N200" s="127" t="str">
        <f t="shared" si="67"/>
        <v>.11</v>
      </c>
      <c r="O200" s="127" t="str">
        <f t="shared" si="68"/>
        <v>.14</v>
      </c>
      <c r="P200" s="127" t="str">
        <f t="shared" si="69"/>
        <v>5.1.11.14</v>
      </c>
    </row>
    <row r="201" spans="1:16" x14ac:dyDescent="0.25">
      <c r="A201" s="138">
        <v>511115</v>
      </c>
      <c r="B201" s="103" t="s">
        <v>279</v>
      </c>
      <c r="C201" s="84">
        <f>IFERROR(VLOOKUP(A201,#REF!,5,0),0)</f>
        <v>0</v>
      </c>
      <c r="D201" s="84">
        <f>IFERROR(VLOOKUP(A201,#REF!,20,0),0)</f>
        <v>0</v>
      </c>
      <c r="E201" s="84">
        <f>IFERROR(VLOOKUP(A201,#REF!,21,0),0)</f>
        <v>0</v>
      </c>
      <c r="F201" s="94">
        <f t="shared" si="90"/>
        <v>0</v>
      </c>
      <c r="G201" s="95">
        <v>0</v>
      </c>
      <c r="H201" s="95">
        <f t="shared" si="91"/>
        <v>0</v>
      </c>
      <c r="I201" s="1">
        <f t="shared" si="64"/>
        <v>0</v>
      </c>
      <c r="J201" s="1">
        <f t="shared" si="71"/>
        <v>0</v>
      </c>
      <c r="L201" s="125" t="str">
        <f t="shared" si="65"/>
        <v>5</v>
      </c>
      <c r="M201" s="126" t="str">
        <f t="shared" si="66"/>
        <v>.1</v>
      </c>
      <c r="N201" s="127" t="str">
        <f t="shared" si="67"/>
        <v>.11</v>
      </c>
      <c r="O201" s="127" t="str">
        <f t="shared" si="68"/>
        <v>.15</v>
      </c>
      <c r="P201" s="127" t="str">
        <f t="shared" si="69"/>
        <v>5.1.11.15</v>
      </c>
    </row>
    <row r="202" spans="1:16" x14ac:dyDescent="0.25">
      <c r="A202" s="138">
        <v>511117</v>
      </c>
      <c r="B202" s="103" t="s">
        <v>280</v>
      </c>
      <c r="C202" s="84">
        <f>IFERROR(VLOOKUP(A202,#REF!,5,0),0)</f>
        <v>0</v>
      </c>
      <c r="D202" s="84">
        <f>IFERROR(VLOOKUP(A202,#REF!,20,0),0)</f>
        <v>0</v>
      </c>
      <c r="E202" s="84">
        <f>IFERROR(VLOOKUP(A202,#REF!,21,0),0)</f>
        <v>0</v>
      </c>
      <c r="F202" s="94">
        <f t="shared" si="90"/>
        <v>0</v>
      </c>
      <c r="G202" s="95">
        <v>0</v>
      </c>
      <c r="H202" s="95">
        <f t="shared" si="91"/>
        <v>0</v>
      </c>
      <c r="I202" s="1">
        <f t="shared" si="64"/>
        <v>0</v>
      </c>
      <c r="J202" s="1">
        <f t="shared" si="71"/>
        <v>0</v>
      </c>
      <c r="L202" s="125" t="str">
        <f t="shared" si="65"/>
        <v>5</v>
      </c>
      <c r="M202" s="126" t="str">
        <f t="shared" si="66"/>
        <v>.1</v>
      </c>
      <c r="N202" s="127" t="str">
        <f t="shared" si="67"/>
        <v>.11</v>
      </c>
      <c r="O202" s="127" t="str">
        <f t="shared" si="68"/>
        <v>.17</v>
      </c>
      <c r="P202" s="127" t="str">
        <f t="shared" si="69"/>
        <v>5.1.11.17</v>
      </c>
    </row>
    <row r="203" spans="1:16" ht="29.25" x14ac:dyDescent="0.25">
      <c r="A203" s="138">
        <v>511121</v>
      </c>
      <c r="B203" s="102" t="s">
        <v>281</v>
      </c>
      <c r="C203" s="84">
        <f>IFERROR(VLOOKUP(A203,#REF!,5,0),0)</f>
        <v>0</v>
      </c>
      <c r="D203" s="84">
        <f>IFERROR(VLOOKUP(A203,#REF!,20,0),0)</f>
        <v>0</v>
      </c>
      <c r="E203" s="84">
        <f>IFERROR(VLOOKUP(A203,#REF!,21,0),0)</f>
        <v>0</v>
      </c>
      <c r="F203" s="94">
        <f t="shared" si="90"/>
        <v>0</v>
      </c>
      <c r="G203" s="95">
        <v>0</v>
      </c>
      <c r="H203" s="95">
        <f t="shared" si="91"/>
        <v>0</v>
      </c>
      <c r="I203" s="1">
        <f t="shared" si="64"/>
        <v>0</v>
      </c>
      <c r="J203" s="1">
        <f t="shared" si="71"/>
        <v>0</v>
      </c>
      <c r="L203" s="125" t="str">
        <f t="shared" si="65"/>
        <v>5</v>
      </c>
      <c r="M203" s="126" t="str">
        <f t="shared" si="66"/>
        <v>.1</v>
      </c>
      <c r="N203" s="127" t="str">
        <f t="shared" si="67"/>
        <v>.11</v>
      </c>
      <c r="O203" s="127" t="str">
        <f t="shared" si="68"/>
        <v>.21</v>
      </c>
      <c r="P203" s="127" t="str">
        <f t="shared" si="69"/>
        <v>5.1.11.21</v>
      </c>
    </row>
    <row r="204" spans="1:16" x14ac:dyDescent="0.25">
      <c r="A204" s="138">
        <v>511123</v>
      </c>
      <c r="B204" s="103" t="s">
        <v>282</v>
      </c>
      <c r="C204" s="84">
        <f>IFERROR(VLOOKUP(A204,#REF!,5,0),0)</f>
        <v>0</v>
      </c>
      <c r="D204" s="84">
        <f>IFERROR(VLOOKUP(A204,#REF!,20,0),0)</f>
        <v>0</v>
      </c>
      <c r="E204" s="84">
        <f>IFERROR(VLOOKUP(A204,#REF!,21,0),0)</f>
        <v>0</v>
      </c>
      <c r="F204" s="94">
        <f t="shared" si="90"/>
        <v>0</v>
      </c>
      <c r="G204" s="95">
        <v>0</v>
      </c>
      <c r="H204" s="95">
        <f t="shared" si="91"/>
        <v>0</v>
      </c>
      <c r="I204" s="1">
        <f t="shared" si="64"/>
        <v>0</v>
      </c>
      <c r="J204" s="1">
        <f t="shared" si="71"/>
        <v>0</v>
      </c>
      <c r="L204" s="125" t="str">
        <f t="shared" si="65"/>
        <v>5</v>
      </c>
      <c r="M204" s="126" t="str">
        <f t="shared" si="66"/>
        <v>.1</v>
      </c>
      <c r="N204" s="127" t="str">
        <f t="shared" si="67"/>
        <v>.11</v>
      </c>
      <c r="O204" s="127" t="str">
        <f t="shared" si="68"/>
        <v>.23</v>
      </c>
      <c r="P204" s="127" t="str">
        <f t="shared" si="69"/>
        <v>5.1.11.23</v>
      </c>
    </row>
    <row r="205" spans="1:16" x14ac:dyDescent="0.25">
      <c r="A205" s="138">
        <v>511125</v>
      </c>
      <c r="B205" s="103" t="s">
        <v>283</v>
      </c>
      <c r="C205" s="84">
        <f>IFERROR(VLOOKUP(A205,#REF!,5,0),0)</f>
        <v>0</v>
      </c>
      <c r="D205" s="84">
        <f>IFERROR(VLOOKUP(A205,#REF!,20,0),0)</f>
        <v>0</v>
      </c>
      <c r="E205" s="84">
        <f>IFERROR(VLOOKUP(A205,#REF!,21,0),0)</f>
        <v>0</v>
      </c>
      <c r="F205" s="94">
        <f t="shared" si="90"/>
        <v>0</v>
      </c>
      <c r="G205" s="95">
        <v>0</v>
      </c>
      <c r="H205" s="95">
        <f t="shared" si="91"/>
        <v>0</v>
      </c>
      <c r="I205" s="1">
        <f t="shared" si="64"/>
        <v>0</v>
      </c>
      <c r="J205" s="1">
        <f t="shared" si="71"/>
        <v>0</v>
      </c>
      <c r="L205" s="125" t="str">
        <f t="shared" si="65"/>
        <v>5</v>
      </c>
      <c r="M205" s="126" t="str">
        <f t="shared" si="66"/>
        <v>.1</v>
      </c>
      <c r="N205" s="127" t="str">
        <f t="shared" si="67"/>
        <v>.11</v>
      </c>
      <c r="O205" s="127" t="str">
        <f t="shared" si="68"/>
        <v>.25</v>
      </c>
      <c r="P205" s="127" t="str">
        <f t="shared" si="69"/>
        <v>5.1.11.25</v>
      </c>
    </row>
    <row r="206" spans="1:16" x14ac:dyDescent="0.25">
      <c r="A206" s="138">
        <v>511127</v>
      </c>
      <c r="B206" s="103" t="s">
        <v>284</v>
      </c>
      <c r="C206" s="84">
        <f>IFERROR(VLOOKUP(A206,#REF!,5,0),0)</f>
        <v>0</v>
      </c>
      <c r="D206" s="84">
        <f>IFERROR(VLOOKUP(A206,#REF!,20,0),0)</f>
        <v>0</v>
      </c>
      <c r="E206" s="84">
        <f>IFERROR(VLOOKUP(A206,#REF!,21,0),0)</f>
        <v>0</v>
      </c>
      <c r="F206" s="94">
        <f t="shared" si="90"/>
        <v>0</v>
      </c>
      <c r="G206" s="95">
        <v>0</v>
      </c>
      <c r="H206" s="95">
        <f t="shared" si="91"/>
        <v>0</v>
      </c>
      <c r="I206" s="1">
        <f t="shared" si="64"/>
        <v>0</v>
      </c>
      <c r="J206" s="1">
        <f t="shared" si="71"/>
        <v>0</v>
      </c>
      <c r="L206" s="125" t="str">
        <f t="shared" si="65"/>
        <v>5</v>
      </c>
      <c r="M206" s="126" t="str">
        <f t="shared" si="66"/>
        <v>.1</v>
      </c>
      <c r="N206" s="127" t="str">
        <f t="shared" si="67"/>
        <v>.11</v>
      </c>
      <c r="O206" s="127" t="str">
        <f t="shared" si="68"/>
        <v>.27</v>
      </c>
      <c r="P206" s="127" t="str">
        <f t="shared" si="69"/>
        <v>5.1.11.27</v>
      </c>
    </row>
    <row r="207" spans="1:16" x14ac:dyDescent="0.25">
      <c r="A207" s="138">
        <v>511155</v>
      </c>
      <c r="B207" s="103" t="s">
        <v>285</v>
      </c>
      <c r="C207" s="84">
        <f>IFERROR(VLOOKUP(A207,#REF!,5,0),0)</f>
        <v>0</v>
      </c>
      <c r="D207" s="84">
        <f>IFERROR(VLOOKUP(A207,#REF!,20,0),0)</f>
        <v>0</v>
      </c>
      <c r="E207" s="84">
        <f>IFERROR(VLOOKUP(A207,#REF!,21,0),0)</f>
        <v>0</v>
      </c>
      <c r="F207" s="94">
        <f t="shared" si="90"/>
        <v>0</v>
      </c>
      <c r="G207" s="95">
        <v>0</v>
      </c>
      <c r="H207" s="95">
        <f t="shared" si="91"/>
        <v>0</v>
      </c>
      <c r="I207" s="1">
        <f t="shared" si="64"/>
        <v>0</v>
      </c>
      <c r="J207" s="1">
        <f t="shared" si="71"/>
        <v>0</v>
      </c>
      <c r="L207" s="125" t="str">
        <f t="shared" si="65"/>
        <v>5</v>
      </c>
      <c r="M207" s="126" t="str">
        <f t="shared" si="66"/>
        <v>.1</v>
      </c>
      <c r="N207" s="127" t="str">
        <f t="shared" si="67"/>
        <v>.11</v>
      </c>
      <c r="O207" s="127" t="str">
        <f t="shared" si="68"/>
        <v>.55</v>
      </c>
      <c r="P207" s="127" t="str">
        <f t="shared" si="69"/>
        <v>5.1.11.55</v>
      </c>
    </row>
    <row r="208" spans="1:16" x14ac:dyDescent="0.25">
      <c r="A208" s="138">
        <v>511164</v>
      </c>
      <c r="B208" s="103" t="s">
        <v>286</v>
      </c>
      <c r="C208" s="84">
        <f>IFERROR(VLOOKUP(A208,#REF!,5,0),0)</f>
        <v>0</v>
      </c>
      <c r="D208" s="84">
        <f>IFERROR(VLOOKUP(A208,#REF!,20,0),0)</f>
        <v>0</v>
      </c>
      <c r="E208" s="84">
        <f>IFERROR(VLOOKUP(A208,#REF!,21,0),0)</f>
        <v>0</v>
      </c>
      <c r="F208" s="94">
        <f t="shared" si="90"/>
        <v>0</v>
      </c>
      <c r="G208" s="95">
        <v>0</v>
      </c>
      <c r="H208" s="95">
        <f t="shared" si="91"/>
        <v>0</v>
      </c>
      <c r="I208" s="1">
        <f t="shared" si="64"/>
        <v>0</v>
      </c>
      <c r="J208" s="1">
        <f t="shared" si="71"/>
        <v>0</v>
      </c>
      <c r="L208" s="125" t="str">
        <f t="shared" si="65"/>
        <v>5</v>
      </c>
      <c r="M208" s="126" t="str">
        <f t="shared" si="66"/>
        <v>.1</v>
      </c>
      <c r="N208" s="127" t="str">
        <f t="shared" si="67"/>
        <v>.11</v>
      </c>
      <c r="O208" s="127" t="str">
        <f t="shared" si="68"/>
        <v>.64</v>
      </c>
      <c r="P208" s="127" t="str">
        <f t="shared" si="69"/>
        <v>5.1.11.64</v>
      </c>
    </row>
    <row r="209" spans="1:16" x14ac:dyDescent="0.25">
      <c r="A209" s="137">
        <v>5120</v>
      </c>
      <c r="B209" s="101" t="s">
        <v>287</v>
      </c>
      <c r="C209" s="89">
        <f t="shared" ref="C209:H209" si="92">+C210</f>
        <v>0</v>
      </c>
      <c r="D209" s="89">
        <f t="shared" si="92"/>
        <v>0</v>
      </c>
      <c r="E209" s="89">
        <f t="shared" si="92"/>
        <v>0</v>
      </c>
      <c r="F209" s="89">
        <f t="shared" si="92"/>
        <v>0</v>
      </c>
      <c r="G209" s="89">
        <f t="shared" si="92"/>
        <v>0</v>
      </c>
      <c r="H209" s="89">
        <f t="shared" si="92"/>
        <v>0</v>
      </c>
      <c r="I209" s="1">
        <f t="shared" si="64"/>
        <v>0</v>
      </c>
      <c r="J209" s="1">
        <f t="shared" si="71"/>
        <v>0</v>
      </c>
      <c r="L209" s="125" t="str">
        <f t="shared" si="65"/>
        <v>5</v>
      </c>
      <c r="M209" s="126" t="str">
        <f t="shared" si="66"/>
        <v>.1</v>
      </c>
      <c r="N209" s="127" t="str">
        <f t="shared" si="67"/>
        <v>.20</v>
      </c>
      <c r="O209" s="127" t="str">
        <f t="shared" si="68"/>
        <v/>
      </c>
      <c r="P209" s="127" t="str">
        <f t="shared" si="69"/>
        <v>5.1.20</v>
      </c>
    </row>
    <row r="210" spans="1:16" x14ac:dyDescent="0.25">
      <c r="A210" s="138">
        <v>512027</v>
      </c>
      <c r="B210" s="103" t="s">
        <v>288</v>
      </c>
      <c r="C210" s="84">
        <f>IFERROR(VLOOKUP(A210,#REF!,5,0),0)</f>
        <v>0</v>
      </c>
      <c r="D210" s="84">
        <f>IFERROR(VLOOKUP(A210,#REF!,20,0),0)</f>
        <v>0</v>
      </c>
      <c r="E210" s="84">
        <f>IFERROR(VLOOKUP(A210,#REF!,21,0),0)</f>
        <v>0</v>
      </c>
      <c r="F210" s="94">
        <f>+C210+D210-E210</f>
        <v>0</v>
      </c>
      <c r="G210" s="95">
        <v>0</v>
      </c>
      <c r="H210" s="95">
        <f>+F210</f>
        <v>0</v>
      </c>
      <c r="I210" s="1">
        <f t="shared" si="64"/>
        <v>0</v>
      </c>
      <c r="J210" s="1">
        <f t="shared" si="71"/>
        <v>0</v>
      </c>
      <c r="L210" s="125" t="str">
        <f t="shared" si="65"/>
        <v>5</v>
      </c>
      <c r="M210" s="126" t="str">
        <f t="shared" si="66"/>
        <v>.1</v>
      </c>
      <c r="N210" s="127" t="str">
        <f t="shared" si="67"/>
        <v>.20</v>
      </c>
      <c r="O210" s="127" t="str">
        <f t="shared" si="68"/>
        <v>.27</v>
      </c>
      <c r="P210" s="127" t="str">
        <f t="shared" si="69"/>
        <v>5.1.20.27</v>
      </c>
    </row>
    <row r="211" spans="1:16" ht="30" x14ac:dyDescent="0.25">
      <c r="A211" s="136">
        <v>53</v>
      </c>
      <c r="B211" s="104" t="s">
        <v>289</v>
      </c>
      <c r="C211" s="97">
        <f t="shared" ref="C211:H211" si="93">+C212+C218+C221</f>
        <v>0</v>
      </c>
      <c r="D211" s="97">
        <f t="shared" si="93"/>
        <v>0</v>
      </c>
      <c r="E211" s="97">
        <f t="shared" si="93"/>
        <v>0</v>
      </c>
      <c r="F211" s="97">
        <f t="shared" si="93"/>
        <v>0</v>
      </c>
      <c r="G211" s="97">
        <f t="shared" si="93"/>
        <v>0</v>
      </c>
      <c r="H211" s="97">
        <f t="shared" si="93"/>
        <v>0</v>
      </c>
      <c r="I211" s="1">
        <f t="shared" si="64"/>
        <v>0</v>
      </c>
      <c r="J211" s="1">
        <f t="shared" si="71"/>
        <v>0</v>
      </c>
      <c r="L211" s="125" t="str">
        <f t="shared" si="65"/>
        <v>5</v>
      </c>
      <c r="M211" s="126" t="str">
        <f t="shared" si="66"/>
        <v>.3</v>
      </c>
      <c r="N211" s="127" t="str">
        <f t="shared" si="67"/>
        <v/>
      </c>
      <c r="O211" s="127" t="str">
        <f t="shared" si="68"/>
        <v/>
      </c>
      <c r="P211" s="127" t="str">
        <f t="shared" si="69"/>
        <v>5.3</v>
      </c>
    </row>
    <row r="212" spans="1:16" ht="30" x14ac:dyDescent="0.25">
      <c r="A212" s="137">
        <v>5360</v>
      </c>
      <c r="B212" s="105" t="s">
        <v>290</v>
      </c>
      <c r="C212" s="89">
        <f t="shared" ref="C212:H212" si="94">+C213+C214+C215+C216+C217</f>
        <v>0</v>
      </c>
      <c r="D212" s="89">
        <f t="shared" si="94"/>
        <v>0</v>
      </c>
      <c r="E212" s="89">
        <f t="shared" si="94"/>
        <v>0</v>
      </c>
      <c r="F212" s="89">
        <f t="shared" si="94"/>
        <v>0</v>
      </c>
      <c r="G212" s="89">
        <f t="shared" si="94"/>
        <v>0</v>
      </c>
      <c r="H212" s="89">
        <f t="shared" si="94"/>
        <v>0</v>
      </c>
      <c r="I212" s="1">
        <f t="shared" si="64"/>
        <v>0</v>
      </c>
      <c r="J212" s="1">
        <f t="shared" si="71"/>
        <v>0</v>
      </c>
      <c r="L212" s="125" t="str">
        <f t="shared" si="65"/>
        <v>5</v>
      </c>
      <c r="M212" s="126" t="str">
        <f t="shared" si="66"/>
        <v>.3</v>
      </c>
      <c r="N212" s="127" t="str">
        <f t="shared" si="67"/>
        <v>.60</v>
      </c>
      <c r="O212" s="127" t="str">
        <f t="shared" si="68"/>
        <v/>
      </c>
      <c r="P212" s="127" t="str">
        <f t="shared" si="69"/>
        <v>5.3.60</v>
      </c>
    </row>
    <row r="213" spans="1:16" x14ac:dyDescent="0.25">
      <c r="A213" s="138">
        <v>536001</v>
      </c>
      <c r="B213" s="103" t="s">
        <v>168</v>
      </c>
      <c r="C213" s="84">
        <f>IFERROR(VLOOKUP(A213,#REF!,5,0),0)</f>
        <v>0</v>
      </c>
      <c r="D213" s="84">
        <f>IFERROR(VLOOKUP(A213,#REF!,20,0),0)</f>
        <v>0</v>
      </c>
      <c r="E213" s="84">
        <f>IFERROR(VLOOKUP(A213,#REF!,21,0),0)</f>
        <v>0</v>
      </c>
      <c r="F213" s="94">
        <f>+C213+D213-E213</f>
        <v>0</v>
      </c>
      <c r="G213" s="95">
        <v>0</v>
      </c>
      <c r="H213" s="95">
        <f>+F213</f>
        <v>0</v>
      </c>
      <c r="I213" s="1">
        <f t="shared" si="64"/>
        <v>0</v>
      </c>
      <c r="J213" s="1">
        <f t="shared" si="71"/>
        <v>0</v>
      </c>
      <c r="L213" s="125" t="str">
        <f t="shared" si="65"/>
        <v>5</v>
      </c>
      <c r="M213" s="126" t="str">
        <f t="shared" si="66"/>
        <v>.3</v>
      </c>
      <c r="N213" s="127" t="str">
        <f t="shared" si="67"/>
        <v>.60</v>
      </c>
      <c r="O213" s="127" t="str">
        <f t="shared" si="68"/>
        <v>.01</v>
      </c>
      <c r="P213" s="127" t="str">
        <f t="shared" si="69"/>
        <v>5.3.60.01</v>
      </c>
    </row>
    <row r="214" spans="1:16" x14ac:dyDescent="0.25">
      <c r="A214" s="138">
        <v>536004</v>
      </c>
      <c r="B214" s="103" t="s">
        <v>291</v>
      </c>
      <c r="C214" s="84">
        <f>IFERROR(VLOOKUP(A214,#REF!,5,0),0)</f>
        <v>0</v>
      </c>
      <c r="D214" s="84">
        <f>IFERROR(VLOOKUP(A214,#REF!,20,0),0)</f>
        <v>0</v>
      </c>
      <c r="E214" s="84">
        <f>IFERROR(VLOOKUP(A214,#REF!,21,0),0)</f>
        <v>0</v>
      </c>
      <c r="F214" s="94">
        <f>+C214+D214-E214</f>
        <v>0</v>
      </c>
      <c r="G214" s="95">
        <v>0</v>
      </c>
      <c r="H214" s="95">
        <f>+F214</f>
        <v>0</v>
      </c>
      <c r="I214" s="1">
        <f t="shared" ref="I214:I258" si="95">+G214+H214</f>
        <v>0</v>
      </c>
      <c r="J214" s="1">
        <f t="shared" si="71"/>
        <v>0</v>
      </c>
      <c r="L214" s="125" t="str">
        <f t="shared" ref="L214:L258" si="96">MID(A214,1,1)</f>
        <v>5</v>
      </c>
      <c r="M214" s="126" t="str">
        <f t="shared" ref="M214:M258" si="97">IF(MID(A214,2,1)="","",CONCATENATE(".",MID(A214,2,1)))</f>
        <v>.3</v>
      </c>
      <c r="N214" s="127" t="str">
        <f t="shared" ref="N214:N258" si="98">IF(MID(A214,3,2)="","",CONCATENATE(".",MID(A214,3,2)))</f>
        <v>.60</v>
      </c>
      <c r="O214" s="127" t="str">
        <f t="shared" ref="O214:O258" si="99">IF(MID(A214,5,2)="","",CONCATENATE(".",MID(A214,5,2)))</f>
        <v>.04</v>
      </c>
      <c r="P214" s="127" t="str">
        <f t="shared" ref="P214:P258" si="100">CONCATENATE(L214,M214,N214,O214)</f>
        <v>5.3.60.04</v>
      </c>
    </row>
    <row r="215" spans="1:16" x14ac:dyDescent="0.25">
      <c r="A215" s="138">
        <v>536006</v>
      </c>
      <c r="B215" s="103" t="s">
        <v>292</v>
      </c>
      <c r="C215" s="84">
        <f>IFERROR(VLOOKUP(A215,#REF!,5,0),0)</f>
        <v>0</v>
      </c>
      <c r="D215" s="84">
        <f>IFERROR(VLOOKUP(A215,#REF!,20,0),0)</f>
        <v>0</v>
      </c>
      <c r="E215" s="84">
        <f>IFERROR(VLOOKUP(A215,#REF!,21,0),0)</f>
        <v>0</v>
      </c>
      <c r="F215" s="94">
        <f>+C215+D215-E215</f>
        <v>0</v>
      </c>
      <c r="G215" s="95">
        <v>0</v>
      </c>
      <c r="H215" s="95">
        <f>+F215</f>
        <v>0</v>
      </c>
      <c r="I215" s="1">
        <f t="shared" si="95"/>
        <v>0</v>
      </c>
      <c r="J215" s="1">
        <f t="shared" si="71"/>
        <v>0</v>
      </c>
      <c r="L215" s="125" t="str">
        <f t="shared" si="96"/>
        <v>5</v>
      </c>
      <c r="M215" s="126" t="str">
        <f t="shared" si="97"/>
        <v>.3</v>
      </c>
      <c r="N215" s="127" t="str">
        <f t="shared" si="98"/>
        <v>.60</v>
      </c>
      <c r="O215" s="127" t="str">
        <f t="shared" si="99"/>
        <v>.06</v>
      </c>
      <c r="P215" s="127" t="str">
        <f t="shared" si="100"/>
        <v>5.3.60.06</v>
      </c>
    </row>
    <row r="216" spans="1:16" x14ac:dyDescent="0.25">
      <c r="A216" s="138">
        <v>536007</v>
      </c>
      <c r="B216" s="103" t="s">
        <v>293</v>
      </c>
      <c r="C216" s="84">
        <f>IFERROR(VLOOKUP(A216,#REF!,5,0),0)</f>
        <v>0</v>
      </c>
      <c r="D216" s="84">
        <f>IFERROR(VLOOKUP(A216,#REF!,20,0),0)</f>
        <v>0</v>
      </c>
      <c r="E216" s="84">
        <f>IFERROR(VLOOKUP(A216,#REF!,21,0),0)</f>
        <v>0</v>
      </c>
      <c r="F216" s="94">
        <f>+C216+D216-E216</f>
        <v>0</v>
      </c>
      <c r="G216" s="95">
        <v>0</v>
      </c>
      <c r="H216" s="95">
        <f>+F216</f>
        <v>0</v>
      </c>
      <c r="I216" s="1">
        <f t="shared" si="95"/>
        <v>0</v>
      </c>
      <c r="J216" s="1">
        <f t="shared" si="71"/>
        <v>0</v>
      </c>
      <c r="L216" s="125" t="str">
        <f t="shared" si="96"/>
        <v>5</v>
      </c>
      <c r="M216" s="126" t="str">
        <f t="shared" si="97"/>
        <v>.3</v>
      </c>
      <c r="N216" s="127" t="str">
        <f t="shared" si="98"/>
        <v>.60</v>
      </c>
      <c r="O216" s="127" t="str">
        <f t="shared" si="99"/>
        <v>.07</v>
      </c>
      <c r="P216" s="127" t="str">
        <f t="shared" si="100"/>
        <v>5.3.60.07</v>
      </c>
    </row>
    <row r="217" spans="1:16" s="91" customFormat="1" x14ac:dyDescent="0.25">
      <c r="A217" s="138">
        <v>536009</v>
      </c>
      <c r="B217" s="102" t="s">
        <v>294</v>
      </c>
      <c r="C217" s="84">
        <f>IFERROR(VLOOKUP(A217,#REF!,5,0),0)</f>
        <v>0</v>
      </c>
      <c r="D217" s="84">
        <f>IFERROR(VLOOKUP(A217,#REF!,20,0),0)</f>
        <v>0</v>
      </c>
      <c r="E217" s="84">
        <f>IFERROR(VLOOKUP(A217,#REF!,21,0),0)</f>
        <v>0</v>
      </c>
      <c r="F217" s="84">
        <f>+C217+D217-E217</f>
        <v>0</v>
      </c>
      <c r="G217" s="85">
        <v>0</v>
      </c>
      <c r="H217" s="85">
        <f>+F217</f>
        <v>0</v>
      </c>
      <c r="I217" s="90">
        <f t="shared" si="95"/>
        <v>0</v>
      </c>
      <c r="J217" s="90">
        <f t="shared" ref="J217:J258" si="101">+I217-F217</f>
        <v>0</v>
      </c>
      <c r="L217" s="125" t="str">
        <f t="shared" si="96"/>
        <v>5</v>
      </c>
      <c r="M217" s="126" t="str">
        <f t="shared" si="97"/>
        <v>.3</v>
      </c>
      <c r="N217" s="127" t="str">
        <f t="shared" si="98"/>
        <v>.60</v>
      </c>
      <c r="O217" s="127" t="str">
        <f t="shared" si="99"/>
        <v>.09</v>
      </c>
      <c r="P217" s="127" t="str">
        <f t="shared" si="100"/>
        <v>5.3.60.09</v>
      </c>
    </row>
    <row r="218" spans="1:16" x14ac:dyDescent="0.25">
      <c r="A218" s="137">
        <v>5366</v>
      </c>
      <c r="B218" s="105" t="s">
        <v>93</v>
      </c>
      <c r="C218" s="89">
        <f t="shared" ref="C218:H218" si="102">+C219+C220</f>
        <v>0</v>
      </c>
      <c r="D218" s="89">
        <f t="shared" si="102"/>
        <v>0</v>
      </c>
      <c r="E218" s="89">
        <f t="shared" si="102"/>
        <v>0</v>
      </c>
      <c r="F218" s="89">
        <f t="shared" si="102"/>
        <v>0</v>
      </c>
      <c r="G218" s="89">
        <f t="shared" si="102"/>
        <v>0</v>
      </c>
      <c r="H218" s="89">
        <f t="shared" si="102"/>
        <v>0</v>
      </c>
      <c r="I218" s="1">
        <f t="shared" si="95"/>
        <v>0</v>
      </c>
      <c r="J218" s="1">
        <f t="shared" si="101"/>
        <v>0</v>
      </c>
      <c r="L218" s="125" t="str">
        <f t="shared" si="96"/>
        <v>5</v>
      </c>
      <c r="M218" s="126" t="str">
        <f t="shared" si="97"/>
        <v>.3</v>
      </c>
      <c r="N218" s="127" t="str">
        <f t="shared" si="98"/>
        <v>.66</v>
      </c>
      <c r="O218" s="127" t="str">
        <f t="shared" si="99"/>
        <v/>
      </c>
      <c r="P218" s="127" t="str">
        <f t="shared" si="100"/>
        <v>5.3.66</v>
      </c>
    </row>
    <row r="219" spans="1:16" x14ac:dyDescent="0.25">
      <c r="A219" s="138">
        <v>536605</v>
      </c>
      <c r="B219" s="103" t="s">
        <v>288</v>
      </c>
      <c r="C219" s="84">
        <f>IFERROR(VLOOKUP(A219,#REF!,5,0),0)</f>
        <v>0</v>
      </c>
      <c r="D219" s="84">
        <f>IFERROR(VLOOKUP(A219,#REF!,20,0),0)</f>
        <v>0</v>
      </c>
      <c r="E219" s="84">
        <f>IFERROR(VLOOKUP(A219,#REF!,21,0),0)</f>
        <v>0</v>
      </c>
      <c r="F219" s="94">
        <f>+C219+D219-E219</f>
        <v>0</v>
      </c>
      <c r="G219" s="95">
        <v>0</v>
      </c>
      <c r="H219" s="95">
        <f>+F219</f>
        <v>0</v>
      </c>
      <c r="I219" s="1">
        <f t="shared" si="95"/>
        <v>0</v>
      </c>
      <c r="J219" s="1">
        <f t="shared" si="101"/>
        <v>0</v>
      </c>
      <c r="L219" s="125" t="str">
        <f t="shared" si="96"/>
        <v>5</v>
      </c>
      <c r="M219" s="126" t="str">
        <f t="shared" si="97"/>
        <v>.3</v>
      </c>
      <c r="N219" s="127" t="str">
        <f t="shared" si="98"/>
        <v>.66</v>
      </c>
      <c r="O219" s="127" t="str">
        <f t="shared" si="99"/>
        <v>.05</v>
      </c>
      <c r="P219" s="127" t="str">
        <f t="shared" si="100"/>
        <v>5.3.66.05</v>
      </c>
    </row>
    <row r="220" spans="1:16" x14ac:dyDescent="0.25">
      <c r="A220" s="138">
        <v>536606</v>
      </c>
      <c r="B220" s="103" t="s">
        <v>295</v>
      </c>
      <c r="C220" s="84">
        <f>IFERROR(VLOOKUP(A220,#REF!,5,0),0)</f>
        <v>0</v>
      </c>
      <c r="D220" s="84">
        <f>IFERROR(VLOOKUP(A220,#REF!,20,0),0)</f>
        <v>0</v>
      </c>
      <c r="E220" s="84">
        <f>IFERROR(VLOOKUP(A220,#REF!,21,0),0)</f>
        <v>0</v>
      </c>
      <c r="F220" s="94">
        <f>+C220+D220-E220</f>
        <v>0</v>
      </c>
      <c r="G220" s="95"/>
      <c r="H220" s="95">
        <f>+F220</f>
        <v>0</v>
      </c>
      <c r="I220" s="1">
        <f t="shared" si="95"/>
        <v>0</v>
      </c>
      <c r="J220" s="1">
        <f t="shared" si="101"/>
        <v>0</v>
      </c>
      <c r="L220" s="125" t="str">
        <f t="shared" si="96"/>
        <v>5</v>
      </c>
      <c r="M220" s="126" t="str">
        <f t="shared" si="97"/>
        <v>.3</v>
      </c>
      <c r="N220" s="127" t="str">
        <f t="shared" si="98"/>
        <v>.66</v>
      </c>
      <c r="O220" s="127" t="str">
        <f t="shared" si="99"/>
        <v>.06</v>
      </c>
      <c r="P220" s="127" t="str">
        <f t="shared" si="100"/>
        <v>5.3.66.06</v>
      </c>
    </row>
    <row r="221" spans="1:16" x14ac:dyDescent="0.25">
      <c r="A221" s="137">
        <v>5368</v>
      </c>
      <c r="B221" s="105" t="s">
        <v>94</v>
      </c>
      <c r="C221" s="89">
        <f t="shared" ref="C221:H221" si="103">+C222</f>
        <v>0</v>
      </c>
      <c r="D221" s="89">
        <f t="shared" si="103"/>
        <v>0</v>
      </c>
      <c r="E221" s="89">
        <f t="shared" si="103"/>
        <v>0</v>
      </c>
      <c r="F221" s="89">
        <f t="shared" si="103"/>
        <v>0</v>
      </c>
      <c r="G221" s="89">
        <f t="shared" si="103"/>
        <v>0</v>
      </c>
      <c r="H221" s="89">
        <f t="shared" si="103"/>
        <v>0</v>
      </c>
      <c r="I221" s="1">
        <f t="shared" si="95"/>
        <v>0</v>
      </c>
      <c r="J221" s="1">
        <f t="shared" si="101"/>
        <v>0</v>
      </c>
      <c r="L221" s="125" t="str">
        <f t="shared" si="96"/>
        <v>5</v>
      </c>
      <c r="M221" s="126" t="str">
        <f t="shared" si="97"/>
        <v>.3</v>
      </c>
      <c r="N221" s="127" t="str">
        <f t="shared" si="98"/>
        <v>.68</v>
      </c>
      <c r="O221" s="127" t="str">
        <f t="shared" si="99"/>
        <v/>
      </c>
      <c r="P221" s="127" t="str">
        <f t="shared" si="100"/>
        <v>5.3.68</v>
      </c>
    </row>
    <row r="222" spans="1:16" x14ac:dyDescent="0.25">
      <c r="A222" s="138">
        <v>536805</v>
      </c>
      <c r="B222" s="103" t="s">
        <v>225</v>
      </c>
      <c r="C222" s="84">
        <f>IFERROR(VLOOKUP(A222,#REF!,5,0),0)</f>
        <v>0</v>
      </c>
      <c r="D222" s="84">
        <f>IFERROR(VLOOKUP(A222,#REF!,20,0),0)</f>
        <v>0</v>
      </c>
      <c r="E222" s="84">
        <f>IFERROR(VLOOKUP(A222,#REF!,21,0),0)</f>
        <v>0</v>
      </c>
      <c r="F222" s="94">
        <f>+C222+D222-E222</f>
        <v>0</v>
      </c>
      <c r="G222" s="95">
        <v>0</v>
      </c>
      <c r="H222" s="95">
        <f>+F222</f>
        <v>0</v>
      </c>
      <c r="I222" s="1">
        <f t="shared" si="95"/>
        <v>0</v>
      </c>
      <c r="J222" s="1">
        <f t="shared" si="101"/>
        <v>0</v>
      </c>
      <c r="L222" s="125" t="str">
        <f t="shared" si="96"/>
        <v>5</v>
      </c>
      <c r="M222" s="126" t="str">
        <f t="shared" si="97"/>
        <v>.3</v>
      </c>
      <c r="N222" s="127" t="str">
        <f t="shared" si="98"/>
        <v>.68</v>
      </c>
      <c r="O222" s="127" t="str">
        <f t="shared" si="99"/>
        <v>.05</v>
      </c>
      <c r="P222" s="127" t="str">
        <f t="shared" si="100"/>
        <v>5.3.68.05</v>
      </c>
    </row>
    <row r="223" spans="1:16" x14ac:dyDescent="0.25">
      <c r="A223" s="131">
        <v>55</v>
      </c>
      <c r="B223" s="87" t="s">
        <v>296</v>
      </c>
      <c r="C223" s="78">
        <f>+C224</f>
        <v>0</v>
      </c>
      <c r="D223" s="78">
        <f t="shared" ref="D223:H224" si="104">+D224</f>
        <v>0</v>
      </c>
      <c r="E223" s="78">
        <f t="shared" si="104"/>
        <v>0</v>
      </c>
      <c r="F223" s="78">
        <f t="shared" si="104"/>
        <v>0</v>
      </c>
      <c r="G223" s="78">
        <f t="shared" si="104"/>
        <v>0</v>
      </c>
      <c r="H223" s="78">
        <f t="shared" si="104"/>
        <v>0</v>
      </c>
      <c r="I223" s="1">
        <f t="shared" si="95"/>
        <v>0</v>
      </c>
      <c r="J223" s="1">
        <f t="shared" si="101"/>
        <v>0</v>
      </c>
      <c r="L223" s="125" t="str">
        <f t="shared" si="96"/>
        <v>5</v>
      </c>
      <c r="M223" s="126" t="str">
        <f t="shared" si="97"/>
        <v>.5</v>
      </c>
      <c r="N223" s="127" t="str">
        <f t="shared" si="98"/>
        <v/>
      </c>
      <c r="O223" s="127" t="str">
        <f t="shared" si="99"/>
        <v/>
      </c>
      <c r="P223" s="127" t="str">
        <f t="shared" si="100"/>
        <v>5.5</v>
      </c>
    </row>
    <row r="224" spans="1:16" x14ac:dyDescent="0.25">
      <c r="A224" s="137">
        <v>5506</v>
      </c>
      <c r="B224" s="101" t="s">
        <v>96</v>
      </c>
      <c r="C224" s="89">
        <f>+C225</f>
        <v>0</v>
      </c>
      <c r="D224" s="89">
        <f t="shared" si="104"/>
        <v>0</v>
      </c>
      <c r="E224" s="89">
        <f t="shared" si="104"/>
        <v>0</v>
      </c>
      <c r="F224" s="89">
        <f t="shared" si="104"/>
        <v>0</v>
      </c>
      <c r="G224" s="89">
        <f t="shared" si="104"/>
        <v>0</v>
      </c>
      <c r="H224" s="89">
        <f t="shared" si="104"/>
        <v>0</v>
      </c>
      <c r="I224" s="1">
        <f t="shared" si="95"/>
        <v>0</v>
      </c>
      <c r="J224" s="1">
        <f>+I224-F225</f>
        <v>0</v>
      </c>
      <c r="L224" s="125" t="str">
        <f t="shared" si="96"/>
        <v>5</v>
      </c>
      <c r="M224" s="126" t="str">
        <f t="shared" si="97"/>
        <v>.5</v>
      </c>
      <c r="N224" s="127" t="str">
        <f t="shared" si="98"/>
        <v>.06</v>
      </c>
      <c r="O224" s="127" t="str">
        <f t="shared" si="99"/>
        <v/>
      </c>
      <c r="P224" s="127" t="str">
        <f t="shared" si="100"/>
        <v>5.5.06</v>
      </c>
    </row>
    <row r="225" spans="1:16" x14ac:dyDescent="0.25">
      <c r="A225" s="138">
        <v>550606</v>
      </c>
      <c r="B225" s="103" t="s">
        <v>297</v>
      </c>
      <c r="C225" s="84">
        <f>IFERROR(VLOOKUP(A225,#REF!,5,0),0)</f>
        <v>0</v>
      </c>
      <c r="D225" s="84">
        <f>IFERROR(VLOOKUP(A225,#REF!,20,0),0)</f>
        <v>0</v>
      </c>
      <c r="E225" s="84">
        <f>IFERROR(VLOOKUP(A225,#REF!,21,0),0)</f>
        <v>0</v>
      </c>
      <c r="F225" s="94">
        <f>+C225+D225-E225</f>
        <v>0</v>
      </c>
      <c r="G225" s="95">
        <v>0</v>
      </c>
      <c r="H225" s="95">
        <f>+F225</f>
        <v>0</v>
      </c>
      <c r="I225" s="1">
        <f t="shared" si="95"/>
        <v>0</v>
      </c>
      <c r="J225" s="1">
        <f>+F225-I225</f>
        <v>0</v>
      </c>
      <c r="L225" s="125" t="str">
        <f t="shared" si="96"/>
        <v>5</v>
      </c>
      <c r="M225" s="126" t="str">
        <f t="shared" si="97"/>
        <v>.5</v>
      </c>
      <c r="N225" s="127" t="str">
        <f t="shared" si="98"/>
        <v>.06</v>
      </c>
      <c r="O225" s="127" t="str">
        <f t="shared" si="99"/>
        <v>.06</v>
      </c>
      <c r="P225" s="127" t="str">
        <f t="shared" si="100"/>
        <v>5.5.06.06</v>
      </c>
    </row>
    <row r="226" spans="1:16" x14ac:dyDescent="0.25">
      <c r="A226" s="136">
        <v>57</v>
      </c>
      <c r="B226" s="100" t="s">
        <v>74</v>
      </c>
      <c r="C226" s="97">
        <f>+C227</f>
        <v>0</v>
      </c>
      <c r="D226" s="97">
        <f t="shared" ref="D226:H227" si="105">+D227</f>
        <v>0</v>
      </c>
      <c r="E226" s="97">
        <f t="shared" si="105"/>
        <v>0</v>
      </c>
      <c r="F226" s="97">
        <f t="shared" si="105"/>
        <v>0</v>
      </c>
      <c r="G226" s="97">
        <f t="shared" si="105"/>
        <v>0</v>
      </c>
      <c r="H226" s="97">
        <f t="shared" si="105"/>
        <v>0</v>
      </c>
      <c r="I226" s="1">
        <f t="shared" si="95"/>
        <v>0</v>
      </c>
      <c r="J226" s="1">
        <f t="shared" si="101"/>
        <v>0</v>
      </c>
      <c r="L226" s="125" t="str">
        <f t="shared" si="96"/>
        <v>5</v>
      </c>
      <c r="M226" s="126" t="str">
        <f t="shared" si="97"/>
        <v>.7</v>
      </c>
      <c r="N226" s="127" t="str">
        <f t="shared" si="98"/>
        <v/>
      </c>
      <c r="O226" s="127" t="str">
        <f t="shared" si="99"/>
        <v/>
      </c>
      <c r="P226" s="127" t="str">
        <f t="shared" si="100"/>
        <v>5.7</v>
      </c>
    </row>
    <row r="227" spans="1:16" x14ac:dyDescent="0.25">
      <c r="A227" s="137">
        <v>5720</v>
      </c>
      <c r="B227" s="101" t="s">
        <v>298</v>
      </c>
      <c r="C227" s="89">
        <f>+C228</f>
        <v>0</v>
      </c>
      <c r="D227" s="89">
        <f t="shared" si="105"/>
        <v>0</v>
      </c>
      <c r="E227" s="89">
        <f t="shared" si="105"/>
        <v>0</v>
      </c>
      <c r="F227" s="89">
        <f t="shared" si="105"/>
        <v>0</v>
      </c>
      <c r="G227" s="89">
        <f t="shared" si="105"/>
        <v>0</v>
      </c>
      <c r="H227" s="89">
        <f t="shared" si="105"/>
        <v>0</v>
      </c>
      <c r="I227" s="1">
        <f t="shared" si="95"/>
        <v>0</v>
      </c>
      <c r="J227" s="1">
        <f t="shared" si="101"/>
        <v>0</v>
      </c>
      <c r="L227" s="125" t="str">
        <f t="shared" si="96"/>
        <v>5</v>
      </c>
      <c r="M227" s="126" t="str">
        <f t="shared" si="97"/>
        <v>.7</v>
      </c>
      <c r="N227" s="127" t="str">
        <f t="shared" si="98"/>
        <v>.20</v>
      </c>
      <c r="O227" s="127" t="str">
        <f t="shared" si="99"/>
        <v/>
      </c>
      <c r="P227" s="127" t="str">
        <f t="shared" si="100"/>
        <v>5.7.20</v>
      </c>
    </row>
    <row r="228" spans="1:16" x14ac:dyDescent="0.25">
      <c r="A228" s="138">
        <v>572081</v>
      </c>
      <c r="B228" s="103" t="s">
        <v>299</v>
      </c>
      <c r="C228" s="84">
        <f>IFERROR(VLOOKUP(A228,#REF!,5,0),0)</f>
        <v>0</v>
      </c>
      <c r="D228" s="84">
        <f>IFERROR(VLOOKUP(A228,#REF!,20,0),0)</f>
        <v>0</v>
      </c>
      <c r="E228" s="84">
        <f>IFERROR(VLOOKUP(A228,#REF!,21,0),0)</f>
        <v>0</v>
      </c>
      <c r="F228" s="94">
        <f>+C228+D228-E228</f>
        <v>0</v>
      </c>
      <c r="G228" s="95">
        <v>0</v>
      </c>
      <c r="H228" s="95">
        <f>+F228</f>
        <v>0</v>
      </c>
      <c r="I228" s="1">
        <f t="shared" si="95"/>
        <v>0</v>
      </c>
      <c r="J228" s="1">
        <f t="shared" si="101"/>
        <v>0</v>
      </c>
      <c r="L228" s="125" t="str">
        <f t="shared" si="96"/>
        <v>5</v>
      </c>
      <c r="M228" s="126" t="str">
        <f t="shared" si="97"/>
        <v>.7</v>
      </c>
      <c r="N228" s="127" t="str">
        <f t="shared" si="98"/>
        <v>.20</v>
      </c>
      <c r="O228" s="127" t="str">
        <f t="shared" si="99"/>
        <v>.81</v>
      </c>
      <c r="P228" s="127" t="str">
        <f t="shared" si="100"/>
        <v>5.7.20.81</v>
      </c>
    </row>
    <row r="229" spans="1:16" x14ac:dyDescent="0.25">
      <c r="A229" s="136">
        <v>58</v>
      </c>
      <c r="B229" s="100" t="s">
        <v>97</v>
      </c>
      <c r="C229" s="97">
        <f t="shared" ref="C229:H229" si="106">+C230+C232+C234</f>
        <v>0</v>
      </c>
      <c r="D229" s="97">
        <f t="shared" si="106"/>
        <v>0</v>
      </c>
      <c r="E229" s="97">
        <f t="shared" si="106"/>
        <v>0</v>
      </c>
      <c r="F229" s="97">
        <f t="shared" si="106"/>
        <v>0</v>
      </c>
      <c r="G229" s="97">
        <f t="shared" si="106"/>
        <v>0</v>
      </c>
      <c r="H229" s="97">
        <f t="shared" si="106"/>
        <v>0</v>
      </c>
      <c r="I229" s="1">
        <f t="shared" si="95"/>
        <v>0</v>
      </c>
      <c r="J229" s="1">
        <f t="shared" si="101"/>
        <v>0</v>
      </c>
      <c r="L229" s="125" t="str">
        <f t="shared" si="96"/>
        <v>5</v>
      </c>
      <c r="M229" s="126" t="str">
        <f t="shared" si="97"/>
        <v>.8</v>
      </c>
      <c r="N229" s="127" t="str">
        <f t="shared" si="98"/>
        <v/>
      </c>
      <c r="O229" s="127" t="str">
        <f t="shared" si="99"/>
        <v/>
      </c>
      <c r="P229" s="127" t="str">
        <f t="shared" si="100"/>
        <v>5.8</v>
      </c>
    </row>
    <row r="230" spans="1:16" x14ac:dyDescent="0.25">
      <c r="A230" s="137">
        <v>5802</v>
      </c>
      <c r="B230" s="101" t="s">
        <v>300</v>
      </c>
      <c r="C230" s="89">
        <f>+C231</f>
        <v>0</v>
      </c>
      <c r="D230" s="89">
        <f t="shared" ref="D230:H232" si="107">+D231</f>
        <v>0</v>
      </c>
      <c r="E230" s="94">
        <f t="shared" si="107"/>
        <v>0</v>
      </c>
      <c r="F230" s="89">
        <f t="shared" si="107"/>
        <v>0</v>
      </c>
      <c r="G230" s="94">
        <f t="shared" si="107"/>
        <v>0</v>
      </c>
      <c r="H230" s="89">
        <f t="shared" si="107"/>
        <v>0</v>
      </c>
      <c r="I230" s="1">
        <f t="shared" si="95"/>
        <v>0</v>
      </c>
      <c r="J230" s="1">
        <f t="shared" si="101"/>
        <v>0</v>
      </c>
      <c r="L230" s="125" t="str">
        <f t="shared" si="96"/>
        <v>5</v>
      </c>
      <c r="M230" s="126" t="str">
        <f t="shared" si="97"/>
        <v>.8</v>
      </c>
      <c r="N230" s="127" t="str">
        <f t="shared" si="98"/>
        <v>.02</v>
      </c>
      <c r="O230" s="127" t="str">
        <f t="shared" si="99"/>
        <v/>
      </c>
      <c r="P230" s="127" t="str">
        <f t="shared" si="100"/>
        <v>5.8.02</v>
      </c>
    </row>
    <row r="231" spans="1:16" x14ac:dyDescent="0.25">
      <c r="A231" s="138">
        <v>580240</v>
      </c>
      <c r="B231" s="103" t="s">
        <v>301</v>
      </c>
      <c r="C231" s="84">
        <f>IFERROR(VLOOKUP(A231,#REF!,5,0),0)</f>
        <v>0</v>
      </c>
      <c r="D231" s="84">
        <f>IFERROR(VLOOKUP(A231,#REF!,20,0),0)</f>
        <v>0</v>
      </c>
      <c r="E231" s="84">
        <f>IFERROR(VLOOKUP(A231,#REF!,21,0),0)</f>
        <v>0</v>
      </c>
      <c r="F231" s="94">
        <f>+C231+D231-E231</f>
        <v>0</v>
      </c>
      <c r="G231" s="95">
        <v>0</v>
      </c>
      <c r="H231" s="95">
        <f>+F231</f>
        <v>0</v>
      </c>
      <c r="I231" s="1">
        <f t="shared" si="95"/>
        <v>0</v>
      </c>
      <c r="J231" s="1">
        <f t="shared" si="101"/>
        <v>0</v>
      </c>
      <c r="L231" s="125" t="str">
        <f t="shared" si="96"/>
        <v>5</v>
      </c>
      <c r="M231" s="126" t="str">
        <f t="shared" si="97"/>
        <v>.8</v>
      </c>
      <c r="N231" s="127" t="str">
        <f t="shared" si="98"/>
        <v>.02</v>
      </c>
      <c r="O231" s="127" t="str">
        <f t="shared" si="99"/>
        <v>.40</v>
      </c>
      <c r="P231" s="127" t="str">
        <f t="shared" si="100"/>
        <v>5.8.02.40</v>
      </c>
    </row>
    <row r="232" spans="1:16" x14ac:dyDescent="0.25">
      <c r="A232" s="137">
        <v>5804</v>
      </c>
      <c r="B232" s="101" t="s">
        <v>79</v>
      </c>
      <c r="C232" s="89">
        <f>+C233</f>
        <v>0</v>
      </c>
      <c r="D232" s="89">
        <f t="shared" si="107"/>
        <v>0</v>
      </c>
      <c r="E232" s="94">
        <f t="shared" si="107"/>
        <v>0</v>
      </c>
      <c r="F232" s="89">
        <f t="shared" si="107"/>
        <v>0</v>
      </c>
      <c r="G232" s="94">
        <f t="shared" si="107"/>
        <v>0</v>
      </c>
      <c r="H232" s="89">
        <f t="shared" si="107"/>
        <v>0</v>
      </c>
      <c r="I232" s="1">
        <f t="shared" si="95"/>
        <v>0</v>
      </c>
      <c r="J232" s="1">
        <f t="shared" si="101"/>
        <v>0</v>
      </c>
      <c r="L232" s="125" t="str">
        <f t="shared" si="96"/>
        <v>5</v>
      </c>
      <c r="M232" s="126" t="str">
        <f t="shared" si="97"/>
        <v>.8</v>
      </c>
      <c r="N232" s="127" t="str">
        <f t="shared" si="98"/>
        <v>.04</v>
      </c>
      <c r="O232" s="127" t="str">
        <f t="shared" si="99"/>
        <v/>
      </c>
      <c r="P232" s="127" t="str">
        <f t="shared" si="100"/>
        <v>5.8.04</v>
      </c>
    </row>
    <row r="233" spans="1:16" x14ac:dyDescent="0.25">
      <c r="A233" s="138">
        <v>580402</v>
      </c>
      <c r="B233" s="103" t="s">
        <v>302</v>
      </c>
      <c r="C233" s="84">
        <f>IFERROR(VLOOKUP(A233,#REF!,5,0),0)</f>
        <v>0</v>
      </c>
      <c r="D233" s="84">
        <f>IFERROR(VLOOKUP(A233,#REF!,20,0),0)</f>
        <v>0</v>
      </c>
      <c r="E233" s="84">
        <f>IFERROR(VLOOKUP(A233,#REF!,21,0),0)</f>
        <v>0</v>
      </c>
      <c r="F233" s="94">
        <f>+C233+D233-E233</f>
        <v>0</v>
      </c>
      <c r="G233" s="95">
        <v>0</v>
      </c>
      <c r="H233" s="95">
        <f>+F233</f>
        <v>0</v>
      </c>
      <c r="I233" s="1">
        <f t="shared" si="95"/>
        <v>0</v>
      </c>
      <c r="J233" s="1">
        <f t="shared" si="101"/>
        <v>0</v>
      </c>
      <c r="L233" s="125" t="str">
        <f t="shared" si="96"/>
        <v>5</v>
      </c>
      <c r="M233" s="126" t="str">
        <f t="shared" si="97"/>
        <v>.8</v>
      </c>
      <c r="N233" s="127" t="str">
        <f t="shared" si="98"/>
        <v>.04</v>
      </c>
      <c r="O233" s="127" t="str">
        <f t="shared" si="99"/>
        <v>.02</v>
      </c>
      <c r="P233" s="127" t="str">
        <f t="shared" si="100"/>
        <v>5.8.04.02</v>
      </c>
    </row>
    <row r="234" spans="1:16" x14ac:dyDescent="0.25">
      <c r="A234" s="137">
        <v>5890</v>
      </c>
      <c r="B234" s="101" t="s">
        <v>303</v>
      </c>
      <c r="C234" s="89">
        <f t="shared" ref="C234:H234" si="108">+C235+C236</f>
        <v>0</v>
      </c>
      <c r="D234" s="89">
        <f t="shared" si="108"/>
        <v>0</v>
      </c>
      <c r="E234" s="89">
        <f t="shared" si="108"/>
        <v>0</v>
      </c>
      <c r="F234" s="89">
        <f t="shared" si="108"/>
        <v>0</v>
      </c>
      <c r="G234" s="89">
        <f t="shared" si="108"/>
        <v>0</v>
      </c>
      <c r="H234" s="89">
        <f t="shared" si="108"/>
        <v>0</v>
      </c>
      <c r="I234" s="1">
        <f t="shared" si="95"/>
        <v>0</v>
      </c>
      <c r="J234" s="1">
        <f t="shared" si="101"/>
        <v>0</v>
      </c>
      <c r="L234" s="125" t="str">
        <f t="shared" si="96"/>
        <v>5</v>
      </c>
      <c r="M234" s="126" t="str">
        <f t="shared" si="97"/>
        <v>.8</v>
      </c>
      <c r="N234" s="127" t="str">
        <f t="shared" si="98"/>
        <v>.90</v>
      </c>
      <c r="O234" s="127" t="str">
        <f t="shared" si="99"/>
        <v/>
      </c>
      <c r="P234" s="127" t="str">
        <f t="shared" si="100"/>
        <v>5.8.90</v>
      </c>
    </row>
    <row r="235" spans="1:16" x14ac:dyDescent="0.25">
      <c r="A235" s="138">
        <v>589019</v>
      </c>
      <c r="B235" s="103" t="s">
        <v>304</v>
      </c>
      <c r="C235" s="84">
        <f>IFERROR(VLOOKUP(A235,#REF!,5,0),0)</f>
        <v>0</v>
      </c>
      <c r="D235" s="84">
        <f>IFERROR(VLOOKUP(A235,#REF!,20,0),0)</f>
        <v>0</v>
      </c>
      <c r="E235" s="84">
        <f>IFERROR(VLOOKUP(A235,#REF!,21,0),0)</f>
        <v>0</v>
      </c>
      <c r="F235" s="94">
        <f>+C235+D235-E235</f>
        <v>0</v>
      </c>
      <c r="G235" s="95">
        <v>0</v>
      </c>
      <c r="H235" s="95">
        <f>+F235</f>
        <v>0</v>
      </c>
      <c r="I235" s="1">
        <f t="shared" si="95"/>
        <v>0</v>
      </c>
      <c r="J235" s="1">
        <f t="shared" si="101"/>
        <v>0</v>
      </c>
      <c r="L235" s="125" t="str">
        <f t="shared" si="96"/>
        <v>5</v>
      </c>
      <c r="M235" s="126" t="str">
        <f t="shared" si="97"/>
        <v>.8</v>
      </c>
      <c r="N235" s="127" t="str">
        <f t="shared" si="98"/>
        <v>.90</v>
      </c>
      <c r="O235" s="127" t="str">
        <f t="shared" si="99"/>
        <v>.19</v>
      </c>
      <c r="P235" s="127" t="str">
        <f t="shared" si="100"/>
        <v>5.8.90.19</v>
      </c>
    </row>
    <row r="236" spans="1:16" x14ac:dyDescent="0.25">
      <c r="A236" s="139">
        <v>589026</v>
      </c>
      <c r="B236" s="106" t="s">
        <v>305</v>
      </c>
      <c r="C236" s="84">
        <f>IFERROR(VLOOKUP(A236,#REF!,5,0),0)</f>
        <v>0</v>
      </c>
      <c r="D236" s="84">
        <f>IFERROR(VLOOKUP(A236,#REF!,20,0),0)</f>
        <v>0</v>
      </c>
      <c r="E236" s="84">
        <f>IFERROR(VLOOKUP(A236,#REF!,21,0),0)</f>
        <v>0</v>
      </c>
      <c r="F236" s="107">
        <f>+C236+D236-E236</f>
        <v>0</v>
      </c>
      <c r="G236" s="108">
        <v>0</v>
      </c>
      <c r="H236" s="108">
        <f>+F236</f>
        <v>0</v>
      </c>
      <c r="I236" s="1">
        <f t="shared" si="95"/>
        <v>0</v>
      </c>
      <c r="J236" s="1">
        <f t="shared" si="101"/>
        <v>0</v>
      </c>
      <c r="L236" s="125" t="str">
        <f t="shared" si="96"/>
        <v>5</v>
      </c>
      <c r="M236" s="126" t="str">
        <f t="shared" si="97"/>
        <v>.8</v>
      </c>
      <c r="N236" s="127" t="str">
        <f t="shared" si="98"/>
        <v>.90</v>
      </c>
      <c r="O236" s="127" t="str">
        <f t="shared" si="99"/>
        <v>.26</v>
      </c>
      <c r="P236" s="127" t="str">
        <f t="shared" si="100"/>
        <v>5.8.90.26</v>
      </c>
    </row>
    <row r="237" spans="1:16" x14ac:dyDescent="0.25">
      <c r="A237" s="140" t="s">
        <v>306</v>
      </c>
      <c r="B237" s="109" t="s">
        <v>307</v>
      </c>
      <c r="C237" s="97">
        <f t="shared" ref="C237:H237" si="109">+C238+C241+C246</f>
        <v>0</v>
      </c>
      <c r="D237" s="97">
        <f t="shared" si="109"/>
        <v>0</v>
      </c>
      <c r="E237" s="97">
        <f t="shared" si="109"/>
        <v>0</v>
      </c>
      <c r="F237" s="97">
        <f t="shared" si="109"/>
        <v>0</v>
      </c>
      <c r="G237" s="97">
        <f t="shared" si="109"/>
        <v>0</v>
      </c>
      <c r="H237" s="97">
        <f t="shared" si="109"/>
        <v>0</v>
      </c>
      <c r="I237" s="1">
        <f t="shared" si="95"/>
        <v>0</v>
      </c>
      <c r="J237" s="1">
        <f t="shared" si="101"/>
        <v>0</v>
      </c>
      <c r="L237" s="125" t="str">
        <f t="shared" si="96"/>
        <v>8</v>
      </c>
      <c r="M237" s="126" t="str">
        <f t="shared" si="97"/>
        <v/>
      </c>
      <c r="N237" s="127" t="str">
        <f t="shared" si="98"/>
        <v/>
      </c>
      <c r="O237" s="127" t="str">
        <f t="shared" si="99"/>
        <v/>
      </c>
      <c r="P237" s="127" t="str">
        <f t="shared" si="100"/>
        <v>8</v>
      </c>
    </row>
    <row r="238" spans="1:16" x14ac:dyDescent="0.25">
      <c r="A238" s="131">
        <v>81</v>
      </c>
      <c r="B238" s="77" t="s">
        <v>308</v>
      </c>
      <c r="C238" s="78">
        <f>+C239</f>
        <v>0</v>
      </c>
      <c r="D238" s="78">
        <f t="shared" ref="D238:H239" si="110">+D239</f>
        <v>0</v>
      </c>
      <c r="E238" s="78">
        <f t="shared" si="110"/>
        <v>0</v>
      </c>
      <c r="F238" s="78">
        <f t="shared" si="110"/>
        <v>0</v>
      </c>
      <c r="G238" s="78">
        <f t="shared" si="110"/>
        <v>0</v>
      </c>
      <c r="H238" s="78">
        <f t="shared" si="110"/>
        <v>0</v>
      </c>
      <c r="I238" s="1">
        <f t="shared" si="95"/>
        <v>0</v>
      </c>
      <c r="J238" s="1">
        <f t="shared" si="101"/>
        <v>0</v>
      </c>
      <c r="L238" s="125" t="str">
        <f t="shared" si="96"/>
        <v>8</v>
      </c>
      <c r="M238" s="126" t="str">
        <f t="shared" si="97"/>
        <v>.1</v>
      </c>
      <c r="N238" s="127" t="str">
        <f t="shared" si="98"/>
        <v/>
      </c>
      <c r="O238" s="127" t="str">
        <f t="shared" si="99"/>
        <v/>
      </c>
      <c r="P238" s="127" t="str">
        <f t="shared" si="100"/>
        <v>8.1</v>
      </c>
    </row>
    <row r="239" spans="1:16" ht="30" x14ac:dyDescent="0.25">
      <c r="A239" s="132">
        <v>8120</v>
      </c>
      <c r="B239" s="79" t="s">
        <v>309</v>
      </c>
      <c r="C239" s="89">
        <f>+C240</f>
        <v>0</v>
      </c>
      <c r="D239" s="89">
        <f t="shared" si="110"/>
        <v>0</v>
      </c>
      <c r="E239" s="89">
        <f t="shared" si="110"/>
        <v>0</v>
      </c>
      <c r="F239" s="89">
        <f t="shared" si="110"/>
        <v>0</v>
      </c>
      <c r="G239" s="89">
        <f t="shared" si="110"/>
        <v>0</v>
      </c>
      <c r="H239" s="89">
        <f t="shared" si="110"/>
        <v>0</v>
      </c>
      <c r="I239" s="1">
        <f t="shared" si="95"/>
        <v>0</v>
      </c>
      <c r="J239" s="1">
        <f t="shared" si="101"/>
        <v>0</v>
      </c>
      <c r="L239" s="125" t="str">
        <f t="shared" si="96"/>
        <v>8</v>
      </c>
      <c r="M239" s="126" t="str">
        <f t="shared" si="97"/>
        <v>.1</v>
      </c>
      <c r="N239" s="127" t="str">
        <f t="shared" si="98"/>
        <v>.20</v>
      </c>
      <c r="O239" s="127" t="str">
        <f t="shared" si="99"/>
        <v/>
      </c>
      <c r="P239" s="127" t="str">
        <f t="shared" si="100"/>
        <v>8.1.20</v>
      </c>
    </row>
    <row r="240" spans="1:16" x14ac:dyDescent="0.25">
      <c r="A240" s="133">
        <v>812004</v>
      </c>
      <c r="B240" s="83" t="s">
        <v>310</v>
      </c>
      <c r="C240" s="84">
        <f>IFERROR(VLOOKUP(A240,#REF!,5,0),0)</f>
        <v>0</v>
      </c>
      <c r="D240" s="84">
        <f>IFERROR(VLOOKUP(A240,#REF!,20,0),0)</f>
        <v>0</v>
      </c>
      <c r="E240" s="84">
        <f>IFERROR(VLOOKUP(A240,#REF!,21,0),0)</f>
        <v>0</v>
      </c>
      <c r="F240" s="94">
        <f>+C240+D240-E240</f>
        <v>0</v>
      </c>
      <c r="G240" s="95">
        <v>0</v>
      </c>
      <c r="H240" s="95">
        <f>+F240</f>
        <v>0</v>
      </c>
      <c r="I240" s="1">
        <f t="shared" si="95"/>
        <v>0</v>
      </c>
      <c r="J240" s="1">
        <f t="shared" si="101"/>
        <v>0</v>
      </c>
      <c r="L240" s="125" t="str">
        <f t="shared" si="96"/>
        <v>8</v>
      </c>
      <c r="M240" s="126" t="str">
        <f t="shared" si="97"/>
        <v>.1</v>
      </c>
      <c r="N240" s="127" t="str">
        <f t="shared" si="98"/>
        <v>.20</v>
      </c>
      <c r="O240" s="127" t="str">
        <f t="shared" si="99"/>
        <v>.04</v>
      </c>
      <c r="P240" s="127" t="str">
        <f t="shared" si="100"/>
        <v>8.1.20.04</v>
      </c>
    </row>
    <row r="241" spans="1:16" x14ac:dyDescent="0.25">
      <c r="A241" s="131">
        <v>83</v>
      </c>
      <c r="B241" s="87" t="s">
        <v>7</v>
      </c>
      <c r="C241" s="78">
        <f t="shared" ref="C241:H241" si="111">+C242+C244</f>
        <v>0</v>
      </c>
      <c r="D241" s="78">
        <f t="shared" si="111"/>
        <v>0</v>
      </c>
      <c r="E241" s="78">
        <f t="shared" si="111"/>
        <v>0</v>
      </c>
      <c r="F241" s="78">
        <f t="shared" si="111"/>
        <v>0</v>
      </c>
      <c r="G241" s="78">
        <f t="shared" si="111"/>
        <v>0</v>
      </c>
      <c r="H241" s="78">
        <f t="shared" si="111"/>
        <v>0</v>
      </c>
      <c r="I241" s="1">
        <f t="shared" si="95"/>
        <v>0</v>
      </c>
      <c r="J241" s="1">
        <f t="shared" si="101"/>
        <v>0</v>
      </c>
      <c r="L241" s="125" t="str">
        <f t="shared" si="96"/>
        <v>8</v>
      </c>
      <c r="M241" s="126" t="str">
        <f t="shared" si="97"/>
        <v>.3</v>
      </c>
      <c r="N241" s="127" t="str">
        <f t="shared" si="98"/>
        <v/>
      </c>
      <c r="O241" s="127" t="str">
        <f t="shared" si="99"/>
        <v/>
      </c>
      <c r="P241" s="127" t="str">
        <f t="shared" si="100"/>
        <v>8.3</v>
      </c>
    </row>
    <row r="242" spans="1:16" x14ac:dyDescent="0.25">
      <c r="A242" s="132">
        <v>8347</v>
      </c>
      <c r="B242" s="80" t="s">
        <v>311</v>
      </c>
      <c r="C242" s="89">
        <f t="shared" ref="C242:H242" si="112">+C243</f>
        <v>0</v>
      </c>
      <c r="D242" s="89">
        <f t="shared" si="112"/>
        <v>0</v>
      </c>
      <c r="E242" s="89">
        <f t="shared" si="112"/>
        <v>0</v>
      </c>
      <c r="F242" s="89">
        <f t="shared" si="112"/>
        <v>0</v>
      </c>
      <c r="G242" s="89">
        <f t="shared" si="112"/>
        <v>0</v>
      </c>
      <c r="H242" s="89">
        <f t="shared" si="112"/>
        <v>0</v>
      </c>
      <c r="I242" s="1">
        <f t="shared" si="95"/>
        <v>0</v>
      </c>
      <c r="J242" s="1">
        <f t="shared" si="101"/>
        <v>0</v>
      </c>
      <c r="L242" s="125" t="str">
        <f t="shared" si="96"/>
        <v>8</v>
      </c>
      <c r="M242" s="126" t="str">
        <f t="shared" si="97"/>
        <v>.3</v>
      </c>
      <c r="N242" s="127" t="str">
        <f t="shared" si="98"/>
        <v>.47</v>
      </c>
      <c r="O242" s="127" t="str">
        <f t="shared" si="99"/>
        <v/>
      </c>
      <c r="P242" s="127" t="str">
        <f t="shared" si="100"/>
        <v>8.3.47</v>
      </c>
    </row>
    <row r="243" spans="1:16" x14ac:dyDescent="0.25">
      <c r="A243" s="133">
        <v>834704</v>
      </c>
      <c r="B243" s="83" t="s">
        <v>232</v>
      </c>
      <c r="C243" s="84">
        <f>IFERROR(VLOOKUP(A243,#REF!,5,0),0)</f>
        <v>0</v>
      </c>
      <c r="D243" s="84">
        <f>IFERROR(VLOOKUP(A243,#REF!,20,0),0)</f>
        <v>0</v>
      </c>
      <c r="E243" s="84">
        <f>IFERROR(VLOOKUP(A243,#REF!,21,0),0)</f>
        <v>0</v>
      </c>
      <c r="F243" s="94">
        <f>+C243+D243-E243</f>
        <v>0</v>
      </c>
      <c r="G243" s="95">
        <v>0</v>
      </c>
      <c r="H243" s="95">
        <f>+F243</f>
        <v>0</v>
      </c>
      <c r="I243" s="1">
        <f t="shared" si="95"/>
        <v>0</v>
      </c>
      <c r="J243" s="1">
        <f t="shared" si="101"/>
        <v>0</v>
      </c>
      <c r="L243" s="125" t="str">
        <f t="shared" si="96"/>
        <v>8</v>
      </c>
      <c r="M243" s="126" t="str">
        <f t="shared" si="97"/>
        <v>.3</v>
      </c>
      <c r="N243" s="127" t="str">
        <f t="shared" si="98"/>
        <v>.47</v>
      </c>
      <c r="O243" s="127" t="str">
        <f t="shared" si="99"/>
        <v>.04</v>
      </c>
      <c r="P243" s="127" t="str">
        <f t="shared" si="100"/>
        <v>8.3.47.04</v>
      </c>
    </row>
    <row r="244" spans="1:16" x14ac:dyDescent="0.25">
      <c r="A244" s="132">
        <v>8361</v>
      </c>
      <c r="B244" s="80" t="s">
        <v>312</v>
      </c>
      <c r="C244" s="89">
        <f t="shared" ref="C244:H244" si="113">+C245</f>
        <v>0</v>
      </c>
      <c r="D244" s="89">
        <f t="shared" si="113"/>
        <v>0</v>
      </c>
      <c r="E244" s="89">
        <f t="shared" si="113"/>
        <v>0</v>
      </c>
      <c r="F244" s="89">
        <f t="shared" si="113"/>
        <v>0</v>
      </c>
      <c r="G244" s="89">
        <f t="shared" si="113"/>
        <v>0</v>
      </c>
      <c r="H244" s="89">
        <f t="shared" si="113"/>
        <v>0</v>
      </c>
      <c r="I244" s="1">
        <f t="shared" si="95"/>
        <v>0</v>
      </c>
      <c r="J244" s="1">
        <f t="shared" si="101"/>
        <v>0</v>
      </c>
      <c r="L244" s="125" t="str">
        <f t="shared" si="96"/>
        <v>8</v>
      </c>
      <c r="M244" s="126" t="str">
        <f t="shared" si="97"/>
        <v>.3</v>
      </c>
      <c r="N244" s="127" t="str">
        <f t="shared" si="98"/>
        <v>.61</v>
      </c>
      <c r="O244" s="127" t="str">
        <f t="shared" si="99"/>
        <v/>
      </c>
      <c r="P244" s="127" t="str">
        <f t="shared" si="100"/>
        <v>8.3.61</v>
      </c>
    </row>
    <row r="245" spans="1:16" x14ac:dyDescent="0.25">
      <c r="A245" s="133">
        <v>836102</v>
      </c>
      <c r="B245" s="83" t="s">
        <v>313</v>
      </c>
      <c r="C245" s="84">
        <f>IFERROR(VLOOKUP(A245,#REF!,5,0),0)</f>
        <v>0</v>
      </c>
      <c r="D245" s="84">
        <f>IFERROR(VLOOKUP(A245,#REF!,20,0),0)</f>
        <v>0</v>
      </c>
      <c r="E245" s="84">
        <f>IFERROR(VLOOKUP(A245,#REF!,21,0),0)</f>
        <v>0</v>
      </c>
      <c r="F245" s="94">
        <f>+C245+D245-E245</f>
        <v>0</v>
      </c>
      <c r="G245" s="95"/>
      <c r="H245" s="95">
        <f>+F245</f>
        <v>0</v>
      </c>
      <c r="I245" s="1">
        <f t="shared" si="95"/>
        <v>0</v>
      </c>
      <c r="J245" s="1">
        <f t="shared" si="101"/>
        <v>0</v>
      </c>
      <c r="L245" s="125" t="str">
        <f t="shared" si="96"/>
        <v>8</v>
      </c>
      <c r="M245" s="126" t="str">
        <f t="shared" si="97"/>
        <v>.3</v>
      </c>
      <c r="N245" s="127" t="str">
        <f t="shared" si="98"/>
        <v>.61</v>
      </c>
      <c r="O245" s="127" t="str">
        <f t="shared" si="99"/>
        <v>.02</v>
      </c>
      <c r="P245" s="127" t="str">
        <f t="shared" si="100"/>
        <v>8.3.61.02</v>
      </c>
    </row>
    <row r="246" spans="1:16" x14ac:dyDescent="0.25">
      <c r="A246" s="131">
        <v>89</v>
      </c>
      <c r="B246" s="87" t="s">
        <v>314</v>
      </c>
      <c r="C246" s="78">
        <f t="shared" ref="C246:H246" si="114">+C247+C249</f>
        <v>0</v>
      </c>
      <c r="D246" s="78">
        <f t="shared" si="114"/>
        <v>0</v>
      </c>
      <c r="E246" s="78">
        <f t="shared" si="114"/>
        <v>0</v>
      </c>
      <c r="F246" s="78">
        <f t="shared" si="114"/>
        <v>0</v>
      </c>
      <c r="G246" s="78">
        <f t="shared" si="114"/>
        <v>0</v>
      </c>
      <c r="H246" s="78">
        <f t="shared" si="114"/>
        <v>0</v>
      </c>
      <c r="I246" s="1">
        <f t="shared" si="95"/>
        <v>0</v>
      </c>
      <c r="J246" s="1">
        <f t="shared" si="101"/>
        <v>0</v>
      </c>
      <c r="L246" s="125" t="str">
        <f t="shared" si="96"/>
        <v>8</v>
      </c>
      <c r="M246" s="126" t="str">
        <f t="shared" si="97"/>
        <v>.9</v>
      </c>
      <c r="N246" s="127" t="str">
        <f t="shared" si="98"/>
        <v/>
      </c>
      <c r="O246" s="127" t="str">
        <f t="shared" si="99"/>
        <v/>
      </c>
      <c r="P246" s="127" t="str">
        <f t="shared" si="100"/>
        <v>8.9</v>
      </c>
    </row>
    <row r="247" spans="1:16" x14ac:dyDescent="0.25">
      <c r="A247" s="132">
        <v>8905</v>
      </c>
      <c r="B247" s="80" t="s">
        <v>315</v>
      </c>
      <c r="C247" s="89">
        <f t="shared" ref="C247:H247" si="115">+C248</f>
        <v>0</v>
      </c>
      <c r="D247" s="89">
        <f t="shared" si="115"/>
        <v>0</v>
      </c>
      <c r="E247" s="89">
        <f t="shared" si="115"/>
        <v>0</v>
      </c>
      <c r="F247" s="89">
        <f t="shared" si="115"/>
        <v>0</v>
      </c>
      <c r="G247" s="89">
        <f t="shared" si="115"/>
        <v>0</v>
      </c>
      <c r="H247" s="89">
        <f t="shared" si="115"/>
        <v>0</v>
      </c>
      <c r="I247" s="1">
        <f t="shared" si="95"/>
        <v>0</v>
      </c>
      <c r="J247" s="1">
        <f t="shared" si="101"/>
        <v>0</v>
      </c>
      <c r="L247" s="125" t="str">
        <f t="shared" si="96"/>
        <v>8</v>
      </c>
      <c r="M247" s="126" t="str">
        <f t="shared" si="97"/>
        <v>.9</v>
      </c>
      <c r="N247" s="127" t="str">
        <f t="shared" si="98"/>
        <v>.05</v>
      </c>
      <c r="O247" s="127" t="str">
        <f t="shared" si="99"/>
        <v/>
      </c>
      <c r="P247" s="127" t="str">
        <f t="shared" si="100"/>
        <v>8.9.05</v>
      </c>
    </row>
    <row r="248" spans="1:16" x14ac:dyDescent="0.25">
      <c r="A248" s="133">
        <v>890506</v>
      </c>
      <c r="B248" s="83" t="s">
        <v>316</v>
      </c>
      <c r="C248" s="84">
        <f>IFERROR(VLOOKUP(A248,#REF!,5,0),0)</f>
        <v>0</v>
      </c>
      <c r="D248" s="84">
        <f>IFERROR(VLOOKUP(A248,#REF!,20,0),0)</f>
        <v>0</v>
      </c>
      <c r="E248" s="84">
        <f>IFERROR(VLOOKUP(A248,#REF!,21,0),0)</f>
        <v>0</v>
      </c>
      <c r="F248" s="94">
        <f>+C248-E248+D248</f>
        <v>0</v>
      </c>
      <c r="G248" s="95">
        <v>0</v>
      </c>
      <c r="H248" s="95">
        <f>+F248</f>
        <v>0</v>
      </c>
      <c r="I248" s="1">
        <f t="shared" si="95"/>
        <v>0</v>
      </c>
      <c r="J248" s="1">
        <f t="shared" si="101"/>
        <v>0</v>
      </c>
      <c r="L248" s="125" t="str">
        <f t="shared" si="96"/>
        <v>8</v>
      </c>
      <c r="M248" s="126" t="str">
        <f t="shared" si="97"/>
        <v>.9</v>
      </c>
      <c r="N248" s="127" t="str">
        <f t="shared" si="98"/>
        <v>.05</v>
      </c>
      <c r="O248" s="127" t="str">
        <f t="shared" si="99"/>
        <v>.06</v>
      </c>
      <c r="P248" s="127" t="str">
        <f t="shared" si="100"/>
        <v>8.9.05.06</v>
      </c>
    </row>
    <row r="249" spans="1:16" x14ac:dyDescent="0.25">
      <c r="A249" s="132">
        <v>8915</v>
      </c>
      <c r="B249" s="80" t="s">
        <v>317</v>
      </c>
      <c r="C249" s="89">
        <f t="shared" ref="C249:H249" si="116">+C250+C251</f>
        <v>0</v>
      </c>
      <c r="D249" s="89">
        <f t="shared" si="116"/>
        <v>0</v>
      </c>
      <c r="E249" s="89">
        <f t="shared" si="116"/>
        <v>0</v>
      </c>
      <c r="F249" s="89">
        <f t="shared" si="116"/>
        <v>0</v>
      </c>
      <c r="G249" s="89">
        <f t="shared" si="116"/>
        <v>0</v>
      </c>
      <c r="H249" s="89">
        <f t="shared" si="116"/>
        <v>0</v>
      </c>
      <c r="I249" s="1">
        <f t="shared" si="95"/>
        <v>0</v>
      </c>
      <c r="J249" s="1">
        <f t="shared" si="101"/>
        <v>0</v>
      </c>
      <c r="L249" s="125" t="str">
        <f t="shared" si="96"/>
        <v>8</v>
      </c>
      <c r="M249" s="126" t="str">
        <f t="shared" si="97"/>
        <v>.9</v>
      </c>
      <c r="N249" s="127" t="str">
        <f t="shared" si="98"/>
        <v>.15</v>
      </c>
      <c r="O249" s="127" t="str">
        <f t="shared" si="99"/>
        <v/>
      </c>
      <c r="P249" s="127" t="str">
        <f t="shared" si="100"/>
        <v>8.9.15</v>
      </c>
    </row>
    <row r="250" spans="1:16" x14ac:dyDescent="0.25">
      <c r="A250" s="133">
        <v>891518</v>
      </c>
      <c r="B250" s="83" t="s">
        <v>318</v>
      </c>
      <c r="C250" s="84">
        <f>IFERROR(VLOOKUP(A250,#REF!,5,0),0)</f>
        <v>0</v>
      </c>
      <c r="D250" s="84">
        <f>IFERROR(VLOOKUP(A250,#REF!,20,0),0)</f>
        <v>0</v>
      </c>
      <c r="E250" s="84">
        <f>IFERROR(VLOOKUP(A250,#REF!,21,0),0)</f>
        <v>0</v>
      </c>
      <c r="F250" s="94">
        <f>+C250+E250-D250</f>
        <v>0</v>
      </c>
      <c r="G250" s="95">
        <v>0</v>
      </c>
      <c r="H250" s="95">
        <f>+F250</f>
        <v>0</v>
      </c>
      <c r="I250" s="1">
        <f t="shared" si="95"/>
        <v>0</v>
      </c>
      <c r="J250" s="1">
        <f t="shared" si="101"/>
        <v>0</v>
      </c>
      <c r="L250" s="125" t="str">
        <f t="shared" si="96"/>
        <v>8</v>
      </c>
      <c r="M250" s="126" t="str">
        <f t="shared" si="97"/>
        <v>.9</v>
      </c>
      <c r="N250" s="127" t="str">
        <f t="shared" si="98"/>
        <v>.15</v>
      </c>
      <c r="O250" s="127" t="str">
        <f t="shared" si="99"/>
        <v>.18</v>
      </c>
      <c r="P250" s="127" t="str">
        <f t="shared" si="100"/>
        <v>8.9.15.18</v>
      </c>
    </row>
    <row r="251" spans="1:16" x14ac:dyDescent="0.25">
      <c r="A251" s="133">
        <v>891521</v>
      </c>
      <c r="B251" s="83" t="s">
        <v>319</v>
      </c>
      <c r="C251" s="84">
        <f>IFERROR(VLOOKUP(A251,#REF!,5,0),0)</f>
        <v>0</v>
      </c>
      <c r="D251" s="84">
        <f>IFERROR(VLOOKUP(A251,#REF!,20,0),0)</f>
        <v>0</v>
      </c>
      <c r="E251" s="84">
        <f>IFERROR(VLOOKUP(A251,#REF!,21,0),0)</f>
        <v>0</v>
      </c>
      <c r="F251" s="94">
        <f>+C251+E251-D251</f>
        <v>0</v>
      </c>
      <c r="G251" s="95">
        <v>0</v>
      </c>
      <c r="H251" s="95">
        <f>+F251</f>
        <v>0</v>
      </c>
      <c r="I251" s="1">
        <f t="shared" si="95"/>
        <v>0</v>
      </c>
      <c r="J251" s="1">
        <f t="shared" si="101"/>
        <v>0</v>
      </c>
      <c r="L251" s="125" t="str">
        <f t="shared" si="96"/>
        <v>8</v>
      </c>
      <c r="M251" s="126" t="str">
        <f t="shared" si="97"/>
        <v>.9</v>
      </c>
      <c r="N251" s="127" t="str">
        <f t="shared" si="98"/>
        <v>.15</v>
      </c>
      <c r="O251" s="127" t="str">
        <f t="shared" si="99"/>
        <v>.21</v>
      </c>
      <c r="P251" s="127" t="str">
        <f t="shared" si="100"/>
        <v>8.9.15.21</v>
      </c>
    </row>
    <row r="252" spans="1:16" s="111" customFormat="1" x14ac:dyDescent="0.25">
      <c r="A252" s="130">
        <v>9</v>
      </c>
      <c r="B252" s="98" t="s">
        <v>320</v>
      </c>
      <c r="C252" s="97">
        <f t="shared" ref="C252:H252" si="117">+C253+C256</f>
        <v>0</v>
      </c>
      <c r="D252" s="97">
        <f t="shared" si="117"/>
        <v>0</v>
      </c>
      <c r="E252" s="97">
        <f t="shared" si="117"/>
        <v>0</v>
      </c>
      <c r="F252" s="97">
        <f t="shared" si="117"/>
        <v>0</v>
      </c>
      <c r="G252" s="97">
        <f t="shared" si="117"/>
        <v>0</v>
      </c>
      <c r="H252" s="97">
        <f t="shared" si="117"/>
        <v>0</v>
      </c>
      <c r="I252" s="1">
        <f t="shared" si="95"/>
        <v>0</v>
      </c>
      <c r="J252" s="110"/>
      <c r="L252" s="125" t="str">
        <f t="shared" si="96"/>
        <v>9</v>
      </c>
      <c r="M252" s="126" t="str">
        <f t="shared" si="97"/>
        <v/>
      </c>
      <c r="N252" s="127" t="str">
        <f t="shared" si="98"/>
        <v/>
      </c>
      <c r="O252" s="127" t="str">
        <f t="shared" si="99"/>
        <v/>
      </c>
      <c r="P252" s="127" t="str">
        <f t="shared" si="100"/>
        <v>9</v>
      </c>
    </row>
    <row r="253" spans="1:16" x14ac:dyDescent="0.25">
      <c r="A253" s="131">
        <v>91</v>
      </c>
      <c r="B253" s="87" t="s">
        <v>321</v>
      </c>
      <c r="C253" s="78">
        <f>+C254</f>
        <v>0</v>
      </c>
      <c r="D253" s="78">
        <f t="shared" ref="D253:H254" si="118">+D254</f>
        <v>0</v>
      </c>
      <c r="E253" s="78">
        <f t="shared" si="118"/>
        <v>0</v>
      </c>
      <c r="F253" s="78">
        <f t="shared" si="118"/>
        <v>0</v>
      </c>
      <c r="G253" s="78">
        <f t="shared" si="118"/>
        <v>0</v>
      </c>
      <c r="H253" s="78">
        <f t="shared" si="118"/>
        <v>0</v>
      </c>
      <c r="I253" s="1">
        <f t="shared" si="95"/>
        <v>0</v>
      </c>
      <c r="J253" s="1">
        <f t="shared" si="101"/>
        <v>0</v>
      </c>
      <c r="L253" s="125" t="str">
        <f t="shared" si="96"/>
        <v>9</v>
      </c>
      <c r="M253" s="126" t="str">
        <f t="shared" si="97"/>
        <v>.1</v>
      </c>
      <c r="N253" s="127" t="str">
        <f t="shared" si="98"/>
        <v/>
      </c>
      <c r="O253" s="127" t="str">
        <f t="shared" si="99"/>
        <v/>
      </c>
      <c r="P253" s="127" t="str">
        <f t="shared" si="100"/>
        <v>9.1</v>
      </c>
    </row>
    <row r="254" spans="1:16" ht="30" x14ac:dyDescent="0.25">
      <c r="A254" s="132">
        <v>9120</v>
      </c>
      <c r="B254" s="88" t="s">
        <v>309</v>
      </c>
      <c r="C254" s="89">
        <f>+C255</f>
        <v>0</v>
      </c>
      <c r="D254" s="89">
        <f t="shared" si="118"/>
        <v>0</v>
      </c>
      <c r="E254" s="89">
        <f t="shared" si="118"/>
        <v>0</v>
      </c>
      <c r="F254" s="89">
        <f t="shared" si="118"/>
        <v>0</v>
      </c>
      <c r="G254" s="89">
        <f t="shared" si="118"/>
        <v>0</v>
      </c>
      <c r="H254" s="89">
        <f t="shared" si="118"/>
        <v>0</v>
      </c>
      <c r="I254" s="1">
        <f t="shared" si="95"/>
        <v>0</v>
      </c>
      <c r="J254" s="1">
        <f t="shared" si="101"/>
        <v>0</v>
      </c>
      <c r="L254" s="125" t="str">
        <f t="shared" si="96"/>
        <v>9</v>
      </c>
      <c r="M254" s="126" t="str">
        <f t="shared" si="97"/>
        <v>.1</v>
      </c>
      <c r="N254" s="127" t="str">
        <f t="shared" si="98"/>
        <v>.20</v>
      </c>
      <c r="O254" s="127" t="str">
        <f t="shared" si="99"/>
        <v/>
      </c>
      <c r="P254" s="127" t="str">
        <f t="shared" si="100"/>
        <v>9.1.20</v>
      </c>
    </row>
    <row r="255" spans="1:16" x14ac:dyDescent="0.25">
      <c r="A255" s="133">
        <v>912004</v>
      </c>
      <c r="B255" s="83" t="s">
        <v>322</v>
      </c>
      <c r="C255" s="84">
        <f>IFERROR(VLOOKUP(A255,#REF!,5,0),0)</f>
        <v>0</v>
      </c>
      <c r="D255" s="84">
        <f>IFERROR(VLOOKUP(A255,#REF!,20,0),0)</f>
        <v>0</v>
      </c>
      <c r="E255" s="84">
        <f>IFERROR(VLOOKUP(A255,#REF!,21,0),0)</f>
        <v>0</v>
      </c>
      <c r="F255" s="94">
        <f>+C255+E255-D255</f>
        <v>0</v>
      </c>
      <c r="G255" s="95">
        <v>0</v>
      </c>
      <c r="H255" s="95">
        <f>+F255</f>
        <v>0</v>
      </c>
      <c r="I255" s="1">
        <f t="shared" si="95"/>
        <v>0</v>
      </c>
      <c r="J255" s="1">
        <f t="shared" si="101"/>
        <v>0</v>
      </c>
      <c r="L255" s="125" t="str">
        <f t="shared" si="96"/>
        <v>9</v>
      </c>
      <c r="M255" s="126" t="str">
        <f t="shared" si="97"/>
        <v>.1</v>
      </c>
      <c r="N255" s="127" t="str">
        <f t="shared" si="98"/>
        <v>.20</v>
      </c>
      <c r="O255" s="127" t="str">
        <f t="shared" si="99"/>
        <v>.04</v>
      </c>
      <c r="P255" s="127" t="str">
        <f t="shared" si="100"/>
        <v>9.1.20.04</v>
      </c>
    </row>
    <row r="256" spans="1:16" x14ac:dyDescent="0.25">
      <c r="A256" s="131">
        <v>99</v>
      </c>
      <c r="B256" s="87" t="s">
        <v>323</v>
      </c>
      <c r="C256" s="78">
        <f>+C257</f>
        <v>0</v>
      </c>
      <c r="D256" s="78">
        <f t="shared" ref="D256:H257" si="119">+D257</f>
        <v>0</v>
      </c>
      <c r="E256" s="78">
        <f t="shared" si="119"/>
        <v>0</v>
      </c>
      <c r="F256" s="78">
        <f t="shared" si="119"/>
        <v>0</v>
      </c>
      <c r="G256" s="78">
        <f t="shared" si="119"/>
        <v>0</v>
      </c>
      <c r="H256" s="78">
        <f t="shared" si="119"/>
        <v>0</v>
      </c>
      <c r="I256" s="1">
        <f t="shared" si="95"/>
        <v>0</v>
      </c>
      <c r="J256" s="1">
        <f t="shared" si="101"/>
        <v>0</v>
      </c>
      <c r="L256" s="125" t="str">
        <f t="shared" si="96"/>
        <v>9</v>
      </c>
      <c r="M256" s="126" t="str">
        <f t="shared" si="97"/>
        <v>.9</v>
      </c>
      <c r="N256" s="127" t="str">
        <f t="shared" si="98"/>
        <v/>
      </c>
      <c r="O256" s="127" t="str">
        <f t="shared" si="99"/>
        <v/>
      </c>
      <c r="P256" s="127" t="str">
        <f t="shared" si="100"/>
        <v>9.9</v>
      </c>
    </row>
    <row r="257" spans="1:16" x14ac:dyDescent="0.25">
      <c r="A257" s="132">
        <v>9905</v>
      </c>
      <c r="B257" s="80" t="s">
        <v>324</v>
      </c>
      <c r="C257" s="89">
        <f>+C258</f>
        <v>0</v>
      </c>
      <c r="D257" s="89">
        <f t="shared" si="119"/>
        <v>0</v>
      </c>
      <c r="E257" s="89">
        <f t="shared" si="119"/>
        <v>0</v>
      </c>
      <c r="F257" s="89">
        <f t="shared" si="119"/>
        <v>0</v>
      </c>
      <c r="G257" s="89">
        <f t="shared" si="119"/>
        <v>0</v>
      </c>
      <c r="H257" s="89">
        <f t="shared" si="119"/>
        <v>0</v>
      </c>
      <c r="I257" s="1">
        <f t="shared" si="95"/>
        <v>0</v>
      </c>
      <c r="J257" s="1">
        <f t="shared" si="101"/>
        <v>0</v>
      </c>
      <c r="L257" s="125" t="str">
        <f t="shared" si="96"/>
        <v>9</v>
      </c>
      <c r="M257" s="126" t="str">
        <f t="shared" si="97"/>
        <v>.9</v>
      </c>
      <c r="N257" s="127" t="str">
        <f t="shared" si="98"/>
        <v>.05</v>
      </c>
      <c r="O257" s="127" t="str">
        <f t="shared" si="99"/>
        <v/>
      </c>
      <c r="P257" s="127" t="str">
        <f t="shared" si="100"/>
        <v>9.9.05</v>
      </c>
    </row>
    <row r="258" spans="1:16" x14ac:dyDescent="0.25">
      <c r="A258" s="133">
        <v>990505</v>
      </c>
      <c r="B258" s="83" t="s">
        <v>325</v>
      </c>
      <c r="C258" s="84">
        <f>IFERROR(VLOOKUP(A258,#REF!,5,0),0)</f>
        <v>0</v>
      </c>
      <c r="D258" s="84">
        <f>IFERROR(VLOOKUP(A258,#REF!,20,0),0)</f>
        <v>0</v>
      </c>
      <c r="E258" s="84">
        <f>IFERROR(VLOOKUP(A258,#REF!,21,0),0)</f>
        <v>0</v>
      </c>
      <c r="F258" s="94">
        <f>+C258+E258-D258</f>
        <v>0</v>
      </c>
      <c r="G258" s="95">
        <v>0</v>
      </c>
      <c r="H258" s="95">
        <f>+F258</f>
        <v>0</v>
      </c>
      <c r="I258" s="1">
        <f t="shared" si="95"/>
        <v>0</v>
      </c>
      <c r="J258" s="1">
        <f t="shared" si="101"/>
        <v>0</v>
      </c>
      <c r="L258" s="125" t="str">
        <f t="shared" si="96"/>
        <v>9</v>
      </c>
      <c r="M258" s="126" t="str">
        <f t="shared" si="97"/>
        <v>.9</v>
      </c>
      <c r="N258" s="127" t="str">
        <f t="shared" si="98"/>
        <v>.05</v>
      </c>
      <c r="O258" s="127" t="str">
        <f t="shared" si="99"/>
        <v>.05</v>
      </c>
      <c r="P258" s="127" t="str">
        <f t="shared" si="100"/>
        <v>9.9.05.05</v>
      </c>
    </row>
    <row r="259" spans="1:16" x14ac:dyDescent="0.25">
      <c r="A259" s="141"/>
      <c r="B259" s="113" t="s">
        <v>326</v>
      </c>
      <c r="C259" s="62">
        <f t="shared" ref="C259:J259" si="120">SUM(C10:C258)</f>
        <v>0</v>
      </c>
      <c r="D259" s="62">
        <f t="shared" si="120"/>
        <v>0</v>
      </c>
      <c r="E259" s="62">
        <f t="shared" si="120"/>
        <v>0</v>
      </c>
      <c r="F259" s="114">
        <f t="shared" si="120"/>
        <v>0</v>
      </c>
      <c r="G259" s="62">
        <f t="shared" si="120"/>
        <v>0</v>
      </c>
      <c r="H259" s="62">
        <f t="shared" si="120"/>
        <v>0</v>
      </c>
      <c r="I259" s="114">
        <f t="shared" si="120"/>
        <v>0</v>
      </c>
      <c r="J259" s="62">
        <f t="shared" si="120"/>
        <v>0</v>
      </c>
    </row>
    <row r="260" spans="1:16" x14ac:dyDescent="0.25">
      <c r="A260" s="141"/>
      <c r="B260" s="113"/>
      <c r="E260" s="62">
        <f>+D259-E259</f>
        <v>0</v>
      </c>
      <c r="H260" s="115">
        <f>+H259+G259</f>
        <v>0</v>
      </c>
      <c r="I260" s="1">
        <f>+H260-I259</f>
        <v>0</v>
      </c>
    </row>
    <row r="261" spans="1:16" x14ac:dyDescent="0.25">
      <c r="A261" s="141"/>
      <c r="B261" s="113"/>
      <c r="I261" s="1"/>
    </row>
    <row r="262" spans="1:16" x14ac:dyDescent="0.25">
      <c r="A262" s="141"/>
      <c r="B262" s="113"/>
    </row>
    <row r="263" spans="1:16" x14ac:dyDescent="0.25">
      <c r="A263" s="141"/>
      <c r="B263" s="113"/>
    </row>
    <row r="264" spans="1:16" x14ac:dyDescent="0.25">
      <c r="A264" s="112"/>
      <c r="B264" s="113"/>
    </row>
    <row r="265" spans="1:16" ht="15.75" thickBot="1" x14ac:dyDescent="0.3">
      <c r="A265" s="112"/>
      <c r="B265" s="113"/>
      <c r="D265" s="116"/>
      <c r="E265" s="116"/>
    </row>
    <row r="266" spans="1:16" s="61" customFormat="1" ht="29.25" customHeight="1" x14ac:dyDescent="0.25">
      <c r="A266" s="117"/>
      <c r="B266" s="118" t="s">
        <v>327</v>
      </c>
      <c r="C266" s="67"/>
      <c r="D266" s="119"/>
      <c r="E266" s="119" t="s">
        <v>101</v>
      </c>
      <c r="F266" s="67"/>
      <c r="G266" s="68"/>
      <c r="H266" s="68"/>
      <c r="L266" s="69"/>
      <c r="M266" s="70"/>
    </row>
    <row r="267" spans="1:16" s="61" customFormat="1" ht="24.75" customHeight="1" x14ac:dyDescent="0.25">
      <c r="A267" s="117"/>
      <c r="B267" s="120" t="s">
        <v>70</v>
      </c>
      <c r="C267" s="67"/>
      <c r="D267" s="150" t="s">
        <v>328</v>
      </c>
      <c r="E267" s="150"/>
      <c r="F267" s="67"/>
      <c r="G267" s="68"/>
      <c r="H267" s="68"/>
      <c r="L267" s="69"/>
      <c r="M267" s="70"/>
    </row>
    <row r="268" spans="1:16" s="61" customFormat="1" ht="21.75" customHeight="1" x14ac:dyDescent="0.25">
      <c r="A268" s="117"/>
      <c r="C268" s="67"/>
      <c r="D268" s="150" t="s">
        <v>329</v>
      </c>
      <c r="E268" s="150"/>
      <c r="F268" s="67"/>
      <c r="G268" s="68"/>
      <c r="H268" s="68"/>
      <c r="L268" s="69"/>
      <c r="M268" s="70"/>
    </row>
    <row r="269" spans="1:16" x14ac:dyDescent="0.25">
      <c r="A269" s="112"/>
    </row>
    <row r="270" spans="1:16" x14ac:dyDescent="0.25">
      <c r="A270" s="121"/>
    </row>
    <row r="271" spans="1:16" x14ac:dyDescent="0.25">
      <c r="A271" s="122"/>
    </row>
    <row r="272" spans="1:16" x14ac:dyDescent="0.25">
      <c r="A272" s="122"/>
    </row>
    <row r="273" spans="1:1" x14ac:dyDescent="0.25">
      <c r="A273" s="122"/>
    </row>
    <row r="274" spans="1:1" x14ac:dyDescent="0.25">
      <c r="A274" s="122"/>
    </row>
    <row r="275" spans="1:1" x14ac:dyDescent="0.25">
      <c r="A275" s="122"/>
    </row>
    <row r="276" spans="1:1" x14ac:dyDescent="0.25">
      <c r="A276" s="122"/>
    </row>
    <row r="277" spans="1:1" x14ac:dyDescent="0.25">
      <c r="A277" s="122"/>
    </row>
    <row r="278" spans="1:1" x14ac:dyDescent="0.25">
      <c r="A278" s="122"/>
    </row>
    <row r="279" spans="1:1" x14ac:dyDescent="0.25">
      <c r="A279" s="123"/>
    </row>
  </sheetData>
  <mergeCells count="9">
    <mergeCell ref="H8:H9"/>
    <mergeCell ref="D267:E267"/>
    <mergeCell ref="D268:E268"/>
    <mergeCell ref="A8:A9"/>
    <mergeCell ref="B8:B9"/>
    <mergeCell ref="C8:C9"/>
    <mergeCell ref="D8:E8"/>
    <mergeCell ref="F8:F9"/>
    <mergeCell ref="G8:G9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0"/>
  <sheetViews>
    <sheetView topLeftCell="A128" workbookViewId="0">
      <selection activeCell="C139" sqref="C139"/>
    </sheetView>
  </sheetViews>
  <sheetFormatPr baseColWidth="10" defaultRowHeight="15" x14ac:dyDescent="0.25"/>
  <cols>
    <col min="3" max="8" width="15.7109375" style="129" customWidth="1"/>
  </cols>
  <sheetData>
    <row r="1" spans="1:8" x14ac:dyDescent="0.25">
      <c r="A1" t="s">
        <v>334</v>
      </c>
      <c r="B1" s="128">
        <v>223511001</v>
      </c>
      <c r="C1" s="129">
        <v>10103</v>
      </c>
      <c r="D1" s="129">
        <v>2019</v>
      </c>
      <c r="E1" s="129" t="s">
        <v>335</v>
      </c>
    </row>
    <row r="2" spans="1:8" x14ac:dyDescent="0.25">
      <c r="A2" t="s">
        <v>333</v>
      </c>
      <c r="B2" t="str">
        <f>SaldosMovConv!P10</f>
        <v>1</v>
      </c>
      <c r="C2" s="129">
        <f>SaldosMovConv!C10</f>
        <v>0</v>
      </c>
      <c r="D2" s="129">
        <f>SaldosMovConv!D10</f>
        <v>0</v>
      </c>
      <c r="E2" s="129">
        <f>SaldosMovConv!E10</f>
        <v>0</v>
      </c>
      <c r="F2" s="129">
        <f>SaldosMovConv!F10</f>
        <v>0</v>
      </c>
      <c r="G2" s="129">
        <f>SaldosMovConv!G10</f>
        <v>0</v>
      </c>
      <c r="H2" s="129">
        <f>SaldosMovConv!H10</f>
        <v>0</v>
      </c>
    </row>
    <row r="3" spans="1:8" x14ac:dyDescent="0.25">
      <c r="A3" t="s">
        <v>333</v>
      </c>
      <c r="B3" t="str">
        <f>SaldosMovConv!P11</f>
        <v>1.1</v>
      </c>
      <c r="C3" s="129">
        <f>SaldosMovConv!C11</f>
        <v>0</v>
      </c>
      <c r="D3" s="129">
        <f>SaldosMovConv!D11</f>
        <v>0</v>
      </c>
      <c r="E3" s="129">
        <f>SaldosMovConv!E11</f>
        <v>0</v>
      </c>
      <c r="F3" s="129">
        <f>SaldosMovConv!F11</f>
        <v>0</v>
      </c>
      <c r="G3" s="129">
        <f>SaldosMovConv!G11</f>
        <v>0</v>
      </c>
      <c r="H3" s="129">
        <f>SaldosMovConv!H11</f>
        <v>0</v>
      </c>
    </row>
    <row r="4" spans="1:8" x14ac:dyDescent="0.25">
      <c r="A4" t="s">
        <v>333</v>
      </c>
      <c r="B4" t="str">
        <f>SaldosMovConv!P12</f>
        <v>1.1.05</v>
      </c>
      <c r="C4" s="129">
        <f>SaldosMovConv!C12</f>
        <v>0</v>
      </c>
      <c r="D4" s="129">
        <f>SaldosMovConv!D12</f>
        <v>0</v>
      </c>
      <c r="E4" s="129">
        <f>SaldosMovConv!E12</f>
        <v>0</v>
      </c>
      <c r="F4" s="129">
        <f>SaldosMovConv!F12</f>
        <v>0</v>
      </c>
      <c r="G4" s="129">
        <f>SaldosMovConv!G12</f>
        <v>0</v>
      </c>
      <c r="H4" s="129">
        <f>SaldosMovConv!H12</f>
        <v>0</v>
      </c>
    </row>
    <row r="5" spans="1:8" x14ac:dyDescent="0.25">
      <c r="A5" t="s">
        <v>333</v>
      </c>
      <c r="B5" t="str">
        <f>SaldosMovConv!P13</f>
        <v>1.1.05.02</v>
      </c>
      <c r="C5" s="129">
        <f>SaldosMovConv!C13</f>
        <v>0</v>
      </c>
      <c r="D5" s="129">
        <f>SaldosMovConv!D13</f>
        <v>0</v>
      </c>
      <c r="E5" s="129">
        <f>SaldosMovConv!E13</f>
        <v>0</v>
      </c>
      <c r="F5" s="129">
        <f>SaldosMovConv!F13</f>
        <v>0</v>
      </c>
      <c r="G5" s="129">
        <f>SaldosMovConv!G13</f>
        <v>0</v>
      </c>
      <c r="H5" s="129">
        <f>SaldosMovConv!H13</f>
        <v>0</v>
      </c>
    </row>
    <row r="6" spans="1:8" x14ac:dyDescent="0.25">
      <c r="A6" t="s">
        <v>333</v>
      </c>
      <c r="B6" t="str">
        <f>SaldosMovConv!P14</f>
        <v>1.1.10</v>
      </c>
      <c r="C6" s="129">
        <f>SaldosMovConv!C14</f>
        <v>0</v>
      </c>
      <c r="D6" s="129">
        <f>SaldosMovConv!D14</f>
        <v>0</v>
      </c>
      <c r="E6" s="129">
        <f>SaldosMovConv!E14</f>
        <v>0</v>
      </c>
      <c r="F6" s="129">
        <f>SaldosMovConv!F14</f>
        <v>0</v>
      </c>
      <c r="G6" s="129">
        <f>SaldosMovConv!G14</f>
        <v>0</v>
      </c>
      <c r="H6" s="129">
        <f>SaldosMovConv!H14</f>
        <v>0</v>
      </c>
    </row>
    <row r="7" spans="1:8" x14ac:dyDescent="0.25">
      <c r="A7" t="s">
        <v>333</v>
      </c>
      <c r="B7" t="str">
        <f>SaldosMovConv!P15</f>
        <v>1.1.10.05</v>
      </c>
      <c r="C7" s="129">
        <f>SaldosMovConv!C15</f>
        <v>0</v>
      </c>
      <c r="D7" s="129">
        <f>SaldosMovConv!D15</f>
        <v>0</v>
      </c>
      <c r="E7" s="129">
        <f>SaldosMovConv!E15</f>
        <v>0</v>
      </c>
      <c r="F7" s="129">
        <f>SaldosMovConv!F15</f>
        <v>0</v>
      </c>
      <c r="G7" s="129">
        <f>SaldosMovConv!G15</f>
        <v>0</v>
      </c>
      <c r="H7" s="129">
        <f>SaldosMovConv!H15</f>
        <v>0</v>
      </c>
    </row>
    <row r="8" spans="1:8" x14ac:dyDescent="0.25">
      <c r="A8" t="s">
        <v>333</v>
      </c>
      <c r="B8" t="str">
        <f>SaldosMovConv!P16</f>
        <v>1.1.10.06</v>
      </c>
      <c r="C8" s="129">
        <f>SaldosMovConv!C16</f>
        <v>0</v>
      </c>
      <c r="D8" s="129">
        <f>SaldosMovConv!D16</f>
        <v>0</v>
      </c>
      <c r="E8" s="129">
        <f>SaldosMovConv!E16</f>
        <v>0</v>
      </c>
      <c r="F8" s="129">
        <f>SaldosMovConv!F16</f>
        <v>0</v>
      </c>
      <c r="G8" s="129">
        <f>SaldosMovConv!G16</f>
        <v>0</v>
      </c>
      <c r="H8" s="129">
        <f>SaldosMovConv!H16</f>
        <v>0</v>
      </c>
    </row>
    <row r="9" spans="1:8" x14ac:dyDescent="0.25">
      <c r="A9" t="s">
        <v>333</v>
      </c>
      <c r="B9" t="str">
        <f>SaldosMovConv!P17</f>
        <v>1.1.33</v>
      </c>
      <c r="C9" s="129">
        <f>SaldosMovConv!C17</f>
        <v>0</v>
      </c>
      <c r="D9" s="129">
        <f>SaldosMovConv!D17</f>
        <v>0</v>
      </c>
      <c r="E9" s="129">
        <f>SaldosMovConv!E17</f>
        <v>0</v>
      </c>
      <c r="F9" s="129">
        <f>SaldosMovConv!F17</f>
        <v>0</v>
      </c>
      <c r="G9" s="129">
        <f>SaldosMovConv!G17</f>
        <v>0</v>
      </c>
      <c r="H9" s="129">
        <f>SaldosMovConv!H17</f>
        <v>0</v>
      </c>
    </row>
    <row r="10" spans="1:8" x14ac:dyDescent="0.25">
      <c r="A10" t="s">
        <v>333</v>
      </c>
      <c r="B10" t="str">
        <f>SaldosMovConv!P18</f>
        <v>1.1.33.01</v>
      </c>
      <c r="C10" s="129">
        <f>SaldosMovConv!C18</f>
        <v>0</v>
      </c>
      <c r="D10" s="129">
        <f>SaldosMovConv!D18</f>
        <v>0</v>
      </c>
      <c r="E10" s="129">
        <f>SaldosMovConv!E18</f>
        <v>0</v>
      </c>
      <c r="F10" s="129">
        <f>SaldosMovConv!F18</f>
        <v>0</v>
      </c>
      <c r="G10" s="129">
        <f>SaldosMovConv!G18</f>
        <v>0</v>
      </c>
      <c r="H10" s="129">
        <f>SaldosMovConv!H18</f>
        <v>0</v>
      </c>
    </row>
    <row r="11" spans="1:8" x14ac:dyDescent="0.25">
      <c r="A11" t="s">
        <v>333</v>
      </c>
      <c r="B11" t="str">
        <f>SaldosMovConv!P19</f>
        <v>1.3</v>
      </c>
      <c r="C11" s="129">
        <f>SaldosMovConv!C19</f>
        <v>0</v>
      </c>
      <c r="D11" s="129">
        <f>SaldosMovConv!D19</f>
        <v>0</v>
      </c>
      <c r="E11" s="129">
        <f>SaldosMovConv!E19</f>
        <v>0</v>
      </c>
      <c r="F11" s="129">
        <f>SaldosMovConv!F19</f>
        <v>0</v>
      </c>
      <c r="G11" s="129">
        <f>SaldosMovConv!G19</f>
        <v>0</v>
      </c>
      <c r="H11" s="129">
        <f>SaldosMovConv!H19</f>
        <v>0</v>
      </c>
    </row>
    <row r="12" spans="1:8" x14ac:dyDescent="0.25">
      <c r="A12" t="s">
        <v>333</v>
      </c>
      <c r="B12" t="str">
        <f>SaldosMovConv!P20</f>
        <v>1.3.11</v>
      </c>
      <c r="C12" s="129">
        <f>SaldosMovConv!C20</f>
        <v>0</v>
      </c>
      <c r="D12" s="129">
        <f>SaldosMovConv!D20</f>
        <v>0</v>
      </c>
      <c r="E12" s="129">
        <f>SaldosMovConv!E20</f>
        <v>0</v>
      </c>
      <c r="F12" s="129">
        <f>SaldosMovConv!F20</f>
        <v>0</v>
      </c>
      <c r="G12" s="129">
        <f>SaldosMovConv!G20</f>
        <v>0</v>
      </c>
      <c r="H12" s="129">
        <f>SaldosMovConv!H20</f>
        <v>0</v>
      </c>
    </row>
    <row r="13" spans="1:8" x14ac:dyDescent="0.25">
      <c r="A13" t="s">
        <v>333</v>
      </c>
      <c r="B13" t="str">
        <f>SaldosMovConv!P21</f>
        <v>1.3.11.03</v>
      </c>
      <c r="C13" s="129">
        <f>SaldosMovConv!C21</f>
        <v>0</v>
      </c>
      <c r="D13" s="129">
        <f>SaldosMovConv!D21</f>
        <v>0</v>
      </c>
      <c r="E13" s="129">
        <f>SaldosMovConv!E21</f>
        <v>0</v>
      </c>
      <c r="F13" s="129">
        <f>SaldosMovConv!F21</f>
        <v>0</v>
      </c>
      <c r="G13" s="129">
        <f>SaldosMovConv!G21</f>
        <v>0</v>
      </c>
      <c r="H13" s="129">
        <f>SaldosMovConv!H21</f>
        <v>0</v>
      </c>
    </row>
    <row r="14" spans="1:8" x14ac:dyDescent="0.25">
      <c r="A14" t="s">
        <v>333</v>
      </c>
      <c r="B14" t="str">
        <f>SaldosMovConv!P22</f>
        <v>1.3.11.90</v>
      </c>
      <c r="C14" s="129">
        <f>SaldosMovConv!C22</f>
        <v>0</v>
      </c>
      <c r="D14" s="129">
        <f>SaldosMovConv!D22</f>
        <v>0</v>
      </c>
      <c r="E14" s="129">
        <f>SaldosMovConv!E22</f>
        <v>0</v>
      </c>
      <c r="F14" s="129">
        <f>SaldosMovConv!F22</f>
        <v>0</v>
      </c>
      <c r="G14" s="129">
        <f>SaldosMovConv!G22</f>
        <v>0</v>
      </c>
      <c r="H14" s="129">
        <f>SaldosMovConv!H22</f>
        <v>0</v>
      </c>
    </row>
    <row r="15" spans="1:8" x14ac:dyDescent="0.25">
      <c r="A15" t="s">
        <v>333</v>
      </c>
      <c r="B15" t="str">
        <f>SaldosMovConv!P23</f>
        <v>1.3.84</v>
      </c>
      <c r="C15" s="129">
        <f>SaldosMovConv!C23</f>
        <v>0</v>
      </c>
      <c r="D15" s="129">
        <f>SaldosMovConv!D23</f>
        <v>0</v>
      </c>
      <c r="E15" s="129">
        <f>SaldosMovConv!E23</f>
        <v>0</v>
      </c>
      <c r="F15" s="129">
        <f>SaldosMovConv!F23</f>
        <v>0</v>
      </c>
      <c r="G15" s="129">
        <f>SaldosMovConv!G23</f>
        <v>0</v>
      </c>
      <c r="H15" s="129">
        <f>SaldosMovConv!H23</f>
        <v>0</v>
      </c>
    </row>
    <row r="16" spans="1:8" x14ac:dyDescent="0.25">
      <c r="A16" t="s">
        <v>333</v>
      </c>
      <c r="B16" t="str">
        <f>SaldosMovConv!P24</f>
        <v>1.3.84.35</v>
      </c>
      <c r="C16" s="129">
        <f>SaldosMovConv!C24</f>
        <v>0</v>
      </c>
      <c r="D16" s="129">
        <f>SaldosMovConv!D24</f>
        <v>0</v>
      </c>
      <c r="E16" s="129">
        <f>SaldosMovConv!E24</f>
        <v>0</v>
      </c>
      <c r="F16" s="129">
        <f>SaldosMovConv!F24</f>
        <v>0</v>
      </c>
      <c r="G16" s="129">
        <f>SaldosMovConv!G24</f>
        <v>0</v>
      </c>
      <c r="H16" s="129">
        <f>SaldosMovConv!H24</f>
        <v>0</v>
      </c>
    </row>
    <row r="17" spans="1:8" x14ac:dyDescent="0.25">
      <c r="A17" t="s">
        <v>333</v>
      </c>
      <c r="B17" t="str">
        <f>SaldosMovConv!P25</f>
        <v>1.3.84.90</v>
      </c>
      <c r="C17" s="129">
        <f>SaldosMovConv!C25</f>
        <v>0</v>
      </c>
      <c r="D17" s="129">
        <f>SaldosMovConv!D25</f>
        <v>0</v>
      </c>
      <c r="E17" s="129">
        <f>SaldosMovConv!E25</f>
        <v>0</v>
      </c>
      <c r="F17" s="129">
        <f>SaldosMovConv!F25</f>
        <v>0</v>
      </c>
      <c r="G17" s="129">
        <f>SaldosMovConv!G25</f>
        <v>0</v>
      </c>
      <c r="H17" s="129">
        <f>SaldosMovConv!H25</f>
        <v>0</v>
      </c>
    </row>
    <row r="18" spans="1:8" x14ac:dyDescent="0.25">
      <c r="A18" t="s">
        <v>333</v>
      </c>
      <c r="B18" t="str">
        <f>SaldosMovConv!P26</f>
        <v>1.5</v>
      </c>
      <c r="C18" s="129">
        <f>SaldosMovConv!C26</f>
        <v>0</v>
      </c>
      <c r="D18" s="129">
        <f>SaldosMovConv!D26</f>
        <v>0</v>
      </c>
      <c r="E18" s="129">
        <f>SaldosMovConv!E26</f>
        <v>0</v>
      </c>
      <c r="F18" s="129">
        <f>SaldosMovConv!F26</f>
        <v>0</v>
      </c>
      <c r="G18" s="129">
        <f>SaldosMovConv!G26</f>
        <v>0</v>
      </c>
      <c r="H18" s="129">
        <f>SaldosMovConv!H26</f>
        <v>0</v>
      </c>
    </row>
    <row r="19" spans="1:8" x14ac:dyDescent="0.25">
      <c r="A19" t="s">
        <v>333</v>
      </c>
      <c r="B19" t="str">
        <f>SaldosMovConv!P27</f>
        <v>1.5.10</v>
      </c>
      <c r="C19" s="129">
        <f>SaldosMovConv!C27</f>
        <v>0</v>
      </c>
      <c r="D19" s="129">
        <f>SaldosMovConv!D27</f>
        <v>0</v>
      </c>
      <c r="E19" s="129">
        <f>SaldosMovConv!E27</f>
        <v>0</v>
      </c>
      <c r="F19" s="129">
        <f>SaldosMovConv!F27</f>
        <v>0</v>
      </c>
      <c r="G19" s="129">
        <f>SaldosMovConv!G27</f>
        <v>0</v>
      </c>
      <c r="H19" s="129">
        <f>SaldosMovConv!H27</f>
        <v>0</v>
      </c>
    </row>
    <row r="20" spans="1:8" x14ac:dyDescent="0.25">
      <c r="A20" t="s">
        <v>333</v>
      </c>
      <c r="B20" t="str">
        <f>SaldosMovConv!P28</f>
        <v>1.5.10.04</v>
      </c>
      <c r="C20" s="129">
        <f>SaldosMovConv!C28</f>
        <v>0</v>
      </c>
      <c r="D20" s="129">
        <f>SaldosMovConv!D28</f>
        <v>0</v>
      </c>
      <c r="E20" s="129">
        <f>SaldosMovConv!E28</f>
        <v>0</v>
      </c>
      <c r="F20" s="129">
        <f>SaldosMovConv!F28</f>
        <v>0</v>
      </c>
      <c r="G20" s="129">
        <f>SaldosMovConv!G28</f>
        <v>0</v>
      </c>
      <c r="H20" s="129">
        <f>SaldosMovConv!H28</f>
        <v>0</v>
      </c>
    </row>
    <row r="21" spans="1:8" x14ac:dyDescent="0.25">
      <c r="A21" t="s">
        <v>333</v>
      </c>
      <c r="B21" t="str">
        <f>SaldosMovConv!P29</f>
        <v>1.6</v>
      </c>
      <c r="C21" s="129">
        <f>SaldosMovConv!C29</f>
        <v>0</v>
      </c>
      <c r="D21" s="129">
        <f>SaldosMovConv!D29</f>
        <v>0</v>
      </c>
      <c r="E21" s="129">
        <f>SaldosMovConv!E29</f>
        <v>0</v>
      </c>
      <c r="F21" s="129">
        <f>SaldosMovConv!F29</f>
        <v>0</v>
      </c>
      <c r="G21" s="129">
        <f>SaldosMovConv!G29</f>
        <v>0</v>
      </c>
      <c r="H21" s="129">
        <f>SaldosMovConv!H29</f>
        <v>0</v>
      </c>
    </row>
    <row r="22" spans="1:8" x14ac:dyDescent="0.25">
      <c r="A22" t="s">
        <v>333</v>
      </c>
      <c r="B22" t="str">
        <f>SaldosMovConv!P30</f>
        <v>1.6.05</v>
      </c>
      <c r="C22" s="129">
        <f>SaldosMovConv!C30</f>
        <v>0</v>
      </c>
      <c r="D22" s="129">
        <f>SaldosMovConv!D30</f>
        <v>0</v>
      </c>
      <c r="E22" s="129">
        <f>SaldosMovConv!E30</f>
        <v>0</v>
      </c>
      <c r="F22" s="129">
        <f>SaldosMovConv!F30</f>
        <v>0</v>
      </c>
      <c r="G22" s="129">
        <f>SaldosMovConv!G30</f>
        <v>0</v>
      </c>
      <c r="H22" s="129">
        <f>SaldosMovConv!H30</f>
        <v>0</v>
      </c>
    </row>
    <row r="23" spans="1:8" x14ac:dyDescent="0.25">
      <c r="A23" t="s">
        <v>333</v>
      </c>
      <c r="B23" t="str">
        <f>SaldosMovConv!P31</f>
        <v>1.6.05.01</v>
      </c>
      <c r="C23" s="129">
        <f>SaldosMovConv!C31</f>
        <v>0</v>
      </c>
      <c r="D23" s="129">
        <f>SaldosMovConv!D31</f>
        <v>0</v>
      </c>
      <c r="E23" s="129">
        <f>SaldosMovConv!E31</f>
        <v>0</v>
      </c>
      <c r="F23" s="129">
        <f>SaldosMovConv!F31</f>
        <v>0</v>
      </c>
      <c r="G23" s="129">
        <f>SaldosMovConv!G31</f>
        <v>0</v>
      </c>
      <c r="H23" s="129">
        <f>SaldosMovConv!H31</f>
        <v>0</v>
      </c>
    </row>
    <row r="24" spans="1:8" x14ac:dyDescent="0.25">
      <c r="A24" t="s">
        <v>333</v>
      </c>
      <c r="B24" t="str">
        <f>SaldosMovConv!P32</f>
        <v>1.6.15</v>
      </c>
      <c r="C24" s="129">
        <f>SaldosMovConv!C32</f>
        <v>0</v>
      </c>
      <c r="D24" s="129">
        <f>SaldosMovConv!D32</f>
        <v>0</v>
      </c>
      <c r="E24" s="129">
        <f>SaldosMovConv!E32</f>
        <v>0</v>
      </c>
      <c r="F24" s="129">
        <f>SaldosMovConv!F32</f>
        <v>0</v>
      </c>
      <c r="G24" s="129">
        <f>SaldosMovConv!G32</f>
        <v>0</v>
      </c>
      <c r="H24" s="129">
        <f>SaldosMovConv!H32</f>
        <v>0</v>
      </c>
    </row>
    <row r="25" spans="1:8" x14ac:dyDescent="0.25">
      <c r="A25" t="s">
        <v>333</v>
      </c>
      <c r="B25" t="str">
        <f>SaldosMovConv!P33</f>
        <v>1.6.15.01</v>
      </c>
      <c r="C25" s="129">
        <f>SaldosMovConv!C33</f>
        <v>0</v>
      </c>
      <c r="D25" s="129">
        <f>SaldosMovConv!D33</f>
        <v>0</v>
      </c>
      <c r="E25" s="129">
        <f>SaldosMovConv!E33</f>
        <v>0</v>
      </c>
      <c r="F25" s="129">
        <f>SaldosMovConv!F33</f>
        <v>0</v>
      </c>
      <c r="G25" s="129">
        <f>SaldosMovConv!G33</f>
        <v>0</v>
      </c>
      <c r="H25" s="129">
        <f>SaldosMovConv!H33</f>
        <v>0</v>
      </c>
    </row>
    <row r="26" spans="1:8" x14ac:dyDescent="0.25">
      <c r="A26" t="s">
        <v>333</v>
      </c>
      <c r="B26" t="str">
        <f>SaldosMovConv!P34</f>
        <v>1.6.35</v>
      </c>
      <c r="C26" s="129">
        <f>SaldosMovConv!C34</f>
        <v>0</v>
      </c>
      <c r="D26" s="129">
        <f>SaldosMovConv!D34</f>
        <v>0</v>
      </c>
      <c r="E26" s="129">
        <f>SaldosMovConv!E34</f>
        <v>0</v>
      </c>
      <c r="F26" s="129">
        <f>SaldosMovConv!F34</f>
        <v>0</v>
      </c>
      <c r="G26" s="129">
        <f>SaldosMovConv!G34</f>
        <v>0</v>
      </c>
      <c r="H26" s="129">
        <f>SaldosMovConv!H34</f>
        <v>0</v>
      </c>
    </row>
    <row r="27" spans="1:8" x14ac:dyDescent="0.25">
      <c r="A27" t="s">
        <v>333</v>
      </c>
      <c r="B27" t="str">
        <f>SaldosMovConv!P35</f>
        <v>1.6.35.01</v>
      </c>
      <c r="C27" s="129">
        <f>SaldosMovConv!C35</f>
        <v>0</v>
      </c>
      <c r="D27" s="129">
        <f>SaldosMovConv!D35</f>
        <v>0</v>
      </c>
      <c r="E27" s="129">
        <f>SaldosMovConv!E35</f>
        <v>0</v>
      </c>
      <c r="F27" s="129">
        <f>SaldosMovConv!F35</f>
        <v>0</v>
      </c>
      <c r="G27" s="129">
        <f>SaldosMovConv!G35</f>
        <v>0</v>
      </c>
      <c r="H27" s="129">
        <f>SaldosMovConv!H35</f>
        <v>0</v>
      </c>
    </row>
    <row r="28" spans="1:8" x14ac:dyDescent="0.25">
      <c r="A28" t="s">
        <v>333</v>
      </c>
      <c r="B28" t="str">
        <f>SaldosMovConv!P36</f>
        <v>1.6.35.03</v>
      </c>
      <c r="C28" s="129">
        <f>SaldosMovConv!C36</f>
        <v>0</v>
      </c>
      <c r="D28" s="129">
        <f>SaldosMovConv!D36</f>
        <v>0</v>
      </c>
      <c r="E28" s="129">
        <f>SaldosMovConv!E36</f>
        <v>0</v>
      </c>
      <c r="F28" s="129">
        <f>SaldosMovConv!F36</f>
        <v>0</v>
      </c>
      <c r="G28" s="129">
        <f>SaldosMovConv!G36</f>
        <v>0</v>
      </c>
      <c r="H28" s="129">
        <f>SaldosMovConv!H36</f>
        <v>0</v>
      </c>
    </row>
    <row r="29" spans="1:8" x14ac:dyDescent="0.25">
      <c r="A29" t="s">
        <v>333</v>
      </c>
      <c r="B29" t="str">
        <f>SaldosMovConv!P37</f>
        <v>1.6.35.04</v>
      </c>
      <c r="C29" s="129">
        <f>SaldosMovConv!C37</f>
        <v>0</v>
      </c>
      <c r="D29" s="129">
        <f>SaldosMovConv!D37</f>
        <v>0</v>
      </c>
      <c r="E29" s="129">
        <f>SaldosMovConv!E37</f>
        <v>0</v>
      </c>
      <c r="F29" s="129">
        <f>SaldosMovConv!F37</f>
        <v>0</v>
      </c>
      <c r="G29" s="129">
        <f>SaldosMovConv!G37</f>
        <v>0</v>
      </c>
      <c r="H29" s="129">
        <f>SaldosMovConv!H37</f>
        <v>0</v>
      </c>
    </row>
    <row r="30" spans="1:8" x14ac:dyDescent="0.25">
      <c r="A30" t="s">
        <v>333</v>
      </c>
      <c r="B30" t="str">
        <f>SaldosMovConv!P38</f>
        <v>1.6.35.11</v>
      </c>
      <c r="C30" s="129">
        <f>SaldosMovConv!C38</f>
        <v>0</v>
      </c>
      <c r="D30" s="129">
        <f>SaldosMovConv!D38</f>
        <v>0</v>
      </c>
      <c r="E30" s="129">
        <f>SaldosMovConv!E38</f>
        <v>0</v>
      </c>
      <c r="F30" s="129">
        <f>SaldosMovConv!F38</f>
        <v>0</v>
      </c>
      <c r="G30" s="129">
        <f>SaldosMovConv!G38</f>
        <v>0</v>
      </c>
      <c r="H30" s="129">
        <f>SaldosMovConv!H38</f>
        <v>0</v>
      </c>
    </row>
    <row r="31" spans="1:8" x14ac:dyDescent="0.25">
      <c r="A31" t="s">
        <v>333</v>
      </c>
      <c r="B31" t="str">
        <f>SaldosMovConv!P39</f>
        <v>1.6.35.90</v>
      </c>
      <c r="C31" s="129">
        <f>SaldosMovConv!C39</f>
        <v>0</v>
      </c>
      <c r="D31" s="129">
        <f>SaldosMovConv!D39</f>
        <v>0</v>
      </c>
      <c r="E31" s="129">
        <f>SaldosMovConv!E39</f>
        <v>0</v>
      </c>
      <c r="F31" s="129">
        <f>SaldosMovConv!F39</f>
        <v>0</v>
      </c>
      <c r="G31" s="129">
        <f>SaldosMovConv!G39</f>
        <v>0</v>
      </c>
      <c r="H31" s="129">
        <f>SaldosMovConv!H39</f>
        <v>0</v>
      </c>
    </row>
    <row r="32" spans="1:8" x14ac:dyDescent="0.25">
      <c r="A32" t="s">
        <v>333</v>
      </c>
      <c r="B32" t="str">
        <f>SaldosMovConv!P40</f>
        <v>1.6.40</v>
      </c>
      <c r="C32" s="129">
        <f>SaldosMovConv!C40</f>
        <v>0</v>
      </c>
      <c r="D32" s="129">
        <f>SaldosMovConv!D40</f>
        <v>0</v>
      </c>
      <c r="E32" s="129">
        <f>SaldosMovConv!E40</f>
        <v>0</v>
      </c>
      <c r="F32" s="129">
        <f>SaldosMovConv!F40</f>
        <v>0</v>
      </c>
      <c r="G32" s="129">
        <f>SaldosMovConv!G40</f>
        <v>0</v>
      </c>
      <c r="H32" s="129">
        <f>SaldosMovConv!H40</f>
        <v>0</v>
      </c>
    </row>
    <row r="33" spans="1:8" x14ac:dyDescent="0.25">
      <c r="A33" t="s">
        <v>333</v>
      </c>
      <c r="B33" t="str">
        <f>SaldosMovConv!P41</f>
        <v>1.6.40.01</v>
      </c>
      <c r="C33" s="129">
        <f>SaldosMovConv!C41</f>
        <v>0</v>
      </c>
      <c r="D33" s="129">
        <f>SaldosMovConv!D41</f>
        <v>0</v>
      </c>
      <c r="E33" s="129">
        <f>SaldosMovConv!E41</f>
        <v>0</v>
      </c>
      <c r="F33" s="129">
        <f>SaldosMovConv!F41</f>
        <v>0</v>
      </c>
      <c r="G33" s="129">
        <f>SaldosMovConv!G41</f>
        <v>0</v>
      </c>
      <c r="H33" s="129">
        <f>SaldosMovConv!H41</f>
        <v>0</v>
      </c>
    </row>
    <row r="34" spans="1:8" x14ac:dyDescent="0.25">
      <c r="A34" t="s">
        <v>333</v>
      </c>
      <c r="B34" t="str">
        <f>SaldosMovConv!P42</f>
        <v>1.6.55</v>
      </c>
      <c r="C34" s="129">
        <f>SaldosMovConv!C42</f>
        <v>0</v>
      </c>
      <c r="D34" s="129">
        <f>SaldosMovConv!D42</f>
        <v>0</v>
      </c>
      <c r="E34" s="129">
        <f>SaldosMovConv!E42</f>
        <v>0</v>
      </c>
      <c r="F34" s="129">
        <f>SaldosMovConv!F42</f>
        <v>0</v>
      </c>
      <c r="G34" s="129">
        <f>SaldosMovConv!G42</f>
        <v>0</v>
      </c>
      <c r="H34" s="129">
        <f>SaldosMovConv!H42</f>
        <v>0</v>
      </c>
    </row>
    <row r="35" spans="1:8" x14ac:dyDescent="0.25">
      <c r="A35" t="s">
        <v>333</v>
      </c>
      <c r="B35" t="str">
        <f>SaldosMovConv!P43</f>
        <v>1.6.55.01</v>
      </c>
      <c r="C35" s="129">
        <f>SaldosMovConv!C43</f>
        <v>0</v>
      </c>
      <c r="D35" s="129">
        <f>SaldosMovConv!D43</f>
        <v>0</v>
      </c>
      <c r="E35" s="129">
        <f>SaldosMovConv!E43</f>
        <v>0</v>
      </c>
      <c r="F35" s="129">
        <f>SaldosMovConv!F43</f>
        <v>0</v>
      </c>
      <c r="G35" s="129">
        <f>SaldosMovConv!G43</f>
        <v>0</v>
      </c>
      <c r="H35" s="129">
        <f>SaldosMovConv!H43</f>
        <v>0</v>
      </c>
    </row>
    <row r="36" spans="1:8" x14ac:dyDescent="0.25">
      <c r="A36" t="s">
        <v>333</v>
      </c>
      <c r="B36" t="str">
        <f>SaldosMovConv!P44</f>
        <v>1.6.55.04</v>
      </c>
      <c r="C36" s="129">
        <f>SaldosMovConv!C44</f>
        <v>0</v>
      </c>
      <c r="D36" s="129">
        <f>SaldosMovConv!D44</f>
        <v>0</v>
      </c>
      <c r="E36" s="129">
        <f>SaldosMovConv!E44</f>
        <v>0</v>
      </c>
      <c r="F36" s="129">
        <f>SaldosMovConv!F44</f>
        <v>0</v>
      </c>
      <c r="G36" s="129">
        <f>SaldosMovConv!G44</f>
        <v>0</v>
      </c>
      <c r="H36" s="129">
        <f>SaldosMovConv!H44</f>
        <v>0</v>
      </c>
    </row>
    <row r="37" spans="1:8" x14ac:dyDescent="0.25">
      <c r="A37" t="s">
        <v>333</v>
      </c>
      <c r="B37" t="str">
        <f>SaldosMovConv!P45</f>
        <v>1.6.55.05</v>
      </c>
      <c r="C37" s="129">
        <f>SaldosMovConv!C45</f>
        <v>0</v>
      </c>
      <c r="D37" s="129">
        <f>SaldosMovConv!D45</f>
        <v>0</v>
      </c>
      <c r="E37" s="129">
        <f>SaldosMovConv!E45</f>
        <v>0</v>
      </c>
      <c r="F37" s="129">
        <f>SaldosMovConv!F45</f>
        <v>0</v>
      </c>
      <c r="G37" s="129">
        <f>SaldosMovConv!G45</f>
        <v>0</v>
      </c>
      <c r="H37" s="129">
        <f>SaldosMovConv!H45</f>
        <v>0</v>
      </c>
    </row>
    <row r="38" spans="1:8" x14ac:dyDescent="0.25">
      <c r="A38" t="s">
        <v>333</v>
      </c>
      <c r="B38" t="str">
        <f>SaldosMovConv!P46</f>
        <v>1.6.55.11</v>
      </c>
      <c r="C38" s="129">
        <f>SaldosMovConv!C46</f>
        <v>0</v>
      </c>
      <c r="D38" s="129">
        <f>SaldosMovConv!D46</f>
        <v>0</v>
      </c>
      <c r="E38" s="129">
        <f>SaldosMovConv!E46</f>
        <v>0</v>
      </c>
      <c r="F38" s="129">
        <f>SaldosMovConv!F46</f>
        <v>0</v>
      </c>
      <c r="G38" s="129">
        <f>SaldosMovConv!G46</f>
        <v>0</v>
      </c>
      <c r="H38" s="129">
        <f>SaldosMovConv!H46</f>
        <v>0</v>
      </c>
    </row>
    <row r="39" spans="1:8" x14ac:dyDescent="0.25">
      <c r="A39" t="s">
        <v>333</v>
      </c>
      <c r="B39" t="str">
        <f>SaldosMovConv!P47</f>
        <v>1.6.65</v>
      </c>
      <c r="C39" s="129">
        <f>SaldosMovConv!C47</f>
        <v>0</v>
      </c>
      <c r="D39" s="129">
        <f>SaldosMovConv!D47</f>
        <v>0</v>
      </c>
      <c r="E39" s="129">
        <f>SaldosMovConv!E47</f>
        <v>0</v>
      </c>
      <c r="F39" s="129">
        <f>SaldosMovConv!F47</f>
        <v>0</v>
      </c>
      <c r="G39" s="129">
        <f>SaldosMovConv!G47</f>
        <v>0</v>
      </c>
      <c r="H39" s="129">
        <f>SaldosMovConv!H47</f>
        <v>0</v>
      </c>
    </row>
    <row r="40" spans="1:8" x14ac:dyDescent="0.25">
      <c r="A40" t="s">
        <v>333</v>
      </c>
      <c r="B40" t="str">
        <f>SaldosMovConv!P48</f>
        <v>1.6.65.01</v>
      </c>
      <c r="C40" s="129">
        <f>SaldosMovConv!C48</f>
        <v>0</v>
      </c>
      <c r="D40" s="129">
        <f>SaldosMovConv!D48</f>
        <v>0</v>
      </c>
      <c r="E40" s="129">
        <f>SaldosMovConv!E48</f>
        <v>0</v>
      </c>
      <c r="F40" s="129">
        <f>SaldosMovConv!F48</f>
        <v>0</v>
      </c>
      <c r="G40" s="129">
        <f>SaldosMovConv!G48</f>
        <v>0</v>
      </c>
      <c r="H40" s="129">
        <f>SaldosMovConv!H48</f>
        <v>0</v>
      </c>
    </row>
    <row r="41" spans="1:8" x14ac:dyDescent="0.25">
      <c r="A41" t="s">
        <v>333</v>
      </c>
      <c r="B41" t="str">
        <f>SaldosMovConv!P49</f>
        <v>1.6.65.02</v>
      </c>
      <c r="C41" s="129">
        <f>SaldosMovConv!C49</f>
        <v>0</v>
      </c>
      <c r="D41" s="129">
        <f>SaldosMovConv!D49</f>
        <v>0</v>
      </c>
      <c r="E41" s="129">
        <f>SaldosMovConv!E49</f>
        <v>0</v>
      </c>
      <c r="F41" s="129">
        <f>SaldosMovConv!F49</f>
        <v>0</v>
      </c>
      <c r="G41" s="129">
        <f>SaldosMovConv!G49</f>
        <v>0</v>
      </c>
      <c r="H41" s="129">
        <f>SaldosMovConv!H49</f>
        <v>0</v>
      </c>
    </row>
    <row r="42" spans="1:8" x14ac:dyDescent="0.25">
      <c r="A42" t="s">
        <v>333</v>
      </c>
      <c r="B42" t="str">
        <f>SaldosMovConv!P50</f>
        <v>1.6.70</v>
      </c>
      <c r="C42" s="129">
        <f>SaldosMovConv!C50</f>
        <v>0</v>
      </c>
      <c r="D42" s="129">
        <f>SaldosMovConv!D50</f>
        <v>0</v>
      </c>
      <c r="E42" s="129">
        <f>SaldosMovConv!E50</f>
        <v>0</v>
      </c>
      <c r="F42" s="129">
        <f>SaldosMovConv!F50</f>
        <v>0</v>
      </c>
      <c r="G42" s="129">
        <f>SaldosMovConv!G50</f>
        <v>0</v>
      </c>
      <c r="H42" s="129">
        <f>SaldosMovConv!H50</f>
        <v>0</v>
      </c>
    </row>
    <row r="43" spans="1:8" x14ac:dyDescent="0.25">
      <c r="A43" t="s">
        <v>333</v>
      </c>
      <c r="B43" t="str">
        <f>SaldosMovConv!P51</f>
        <v>1.6.70.01</v>
      </c>
      <c r="C43" s="129">
        <f>SaldosMovConv!C51</f>
        <v>0</v>
      </c>
      <c r="D43" s="129">
        <f>SaldosMovConv!D51</f>
        <v>0</v>
      </c>
      <c r="E43" s="129">
        <f>SaldosMovConv!E51</f>
        <v>0</v>
      </c>
      <c r="F43" s="129">
        <f>SaldosMovConv!F51</f>
        <v>0</v>
      </c>
      <c r="G43" s="129">
        <f>SaldosMovConv!G51</f>
        <v>0</v>
      </c>
      <c r="H43" s="129">
        <f>SaldosMovConv!H51</f>
        <v>0</v>
      </c>
    </row>
    <row r="44" spans="1:8" x14ac:dyDescent="0.25">
      <c r="A44" t="s">
        <v>333</v>
      </c>
      <c r="B44" t="str">
        <f>SaldosMovConv!P52</f>
        <v>1.6.70.02</v>
      </c>
      <c r="C44" s="129">
        <f>SaldosMovConv!C52</f>
        <v>0</v>
      </c>
      <c r="D44" s="129">
        <f>SaldosMovConv!D52</f>
        <v>0</v>
      </c>
      <c r="E44" s="129">
        <f>SaldosMovConv!E52</f>
        <v>0</v>
      </c>
      <c r="F44" s="129">
        <f>SaldosMovConv!F52</f>
        <v>0</v>
      </c>
      <c r="G44" s="129">
        <f>SaldosMovConv!G52</f>
        <v>0</v>
      </c>
      <c r="H44" s="129">
        <f>SaldosMovConv!H52</f>
        <v>0</v>
      </c>
    </row>
    <row r="45" spans="1:8" x14ac:dyDescent="0.25">
      <c r="A45" t="s">
        <v>333</v>
      </c>
      <c r="B45" t="str">
        <f>SaldosMovConv!P53</f>
        <v>1.6.80</v>
      </c>
      <c r="C45" s="129">
        <f>SaldosMovConv!C53</f>
        <v>0</v>
      </c>
      <c r="D45" s="129">
        <f>SaldosMovConv!D53</f>
        <v>0</v>
      </c>
      <c r="E45" s="129">
        <f>SaldosMovConv!E53</f>
        <v>0</v>
      </c>
      <c r="F45" s="129">
        <f>SaldosMovConv!F53</f>
        <v>0</v>
      </c>
      <c r="G45" s="129">
        <f>SaldosMovConv!G53</f>
        <v>0</v>
      </c>
      <c r="H45" s="129">
        <f>SaldosMovConv!H53</f>
        <v>0</v>
      </c>
    </row>
    <row r="46" spans="1:8" x14ac:dyDescent="0.25">
      <c r="A46" t="s">
        <v>333</v>
      </c>
      <c r="B46" t="str">
        <f>SaldosMovConv!P54</f>
        <v>1.6.80.02</v>
      </c>
      <c r="C46" s="129">
        <f>SaldosMovConv!C54</f>
        <v>0</v>
      </c>
      <c r="D46" s="129">
        <f>SaldosMovConv!D54</f>
        <v>0</v>
      </c>
      <c r="E46" s="129">
        <f>SaldosMovConv!E54</f>
        <v>0</v>
      </c>
      <c r="F46" s="129">
        <f>SaldosMovConv!F54</f>
        <v>0</v>
      </c>
      <c r="G46" s="129">
        <f>SaldosMovConv!G54</f>
        <v>0</v>
      </c>
      <c r="H46" s="129">
        <f>SaldosMovConv!H54</f>
        <v>0</v>
      </c>
    </row>
    <row r="47" spans="1:8" x14ac:dyDescent="0.25">
      <c r="A47" t="s">
        <v>333</v>
      </c>
      <c r="B47" t="str">
        <f>SaldosMovConv!P55</f>
        <v>1.6.81</v>
      </c>
      <c r="C47" s="129">
        <f>SaldosMovConv!C55</f>
        <v>0</v>
      </c>
      <c r="D47" s="129">
        <f>SaldosMovConv!D55</f>
        <v>0</v>
      </c>
      <c r="E47" s="129">
        <f>SaldosMovConv!E55</f>
        <v>0</v>
      </c>
      <c r="F47" s="129">
        <f>SaldosMovConv!F55</f>
        <v>0</v>
      </c>
      <c r="G47" s="129">
        <f>SaldosMovConv!G55</f>
        <v>0</v>
      </c>
      <c r="H47" s="129">
        <f>SaldosMovConv!H55</f>
        <v>0</v>
      </c>
    </row>
    <row r="48" spans="1:8" x14ac:dyDescent="0.25">
      <c r="A48" t="s">
        <v>333</v>
      </c>
      <c r="B48" t="str">
        <f>SaldosMovConv!P56</f>
        <v>1.6.81.01</v>
      </c>
      <c r="C48" s="129">
        <f>SaldosMovConv!C56</f>
        <v>0</v>
      </c>
      <c r="D48" s="129">
        <f>SaldosMovConv!D56</f>
        <v>0</v>
      </c>
      <c r="E48" s="129">
        <f>SaldosMovConv!E56</f>
        <v>0</v>
      </c>
      <c r="F48" s="129">
        <f>SaldosMovConv!F56</f>
        <v>0</v>
      </c>
      <c r="G48" s="129">
        <f>SaldosMovConv!G56</f>
        <v>0</v>
      </c>
      <c r="H48" s="129">
        <f>SaldosMovConv!H56</f>
        <v>0</v>
      </c>
    </row>
    <row r="49" spans="1:8" x14ac:dyDescent="0.25">
      <c r="A49" t="s">
        <v>333</v>
      </c>
      <c r="B49" t="str">
        <f>SaldosMovConv!P57</f>
        <v>1.6.81.07</v>
      </c>
      <c r="C49" s="129">
        <f>SaldosMovConv!C57</f>
        <v>0</v>
      </c>
      <c r="D49" s="129">
        <f>SaldosMovConv!D57</f>
        <v>0</v>
      </c>
      <c r="E49" s="129">
        <f>SaldosMovConv!E57</f>
        <v>0</v>
      </c>
      <c r="F49" s="129">
        <f>SaldosMovConv!F57</f>
        <v>0</v>
      </c>
      <c r="G49" s="129">
        <f>SaldosMovConv!G57</f>
        <v>0</v>
      </c>
      <c r="H49" s="129">
        <f>SaldosMovConv!H57</f>
        <v>0</v>
      </c>
    </row>
    <row r="50" spans="1:8" x14ac:dyDescent="0.25">
      <c r="A50" t="s">
        <v>333</v>
      </c>
      <c r="B50" t="str">
        <f>SaldosMovConv!P58</f>
        <v>1.6.85</v>
      </c>
      <c r="C50" s="129">
        <f>SaldosMovConv!C58</f>
        <v>0</v>
      </c>
      <c r="D50" s="129">
        <f>SaldosMovConv!D58</f>
        <v>0</v>
      </c>
      <c r="E50" s="129">
        <f>SaldosMovConv!E58</f>
        <v>0</v>
      </c>
      <c r="F50" s="129">
        <f>SaldosMovConv!F58</f>
        <v>0</v>
      </c>
      <c r="G50" s="129">
        <f>SaldosMovConv!G58</f>
        <v>0</v>
      </c>
      <c r="H50" s="129">
        <f>SaldosMovConv!H58</f>
        <v>0</v>
      </c>
    </row>
    <row r="51" spans="1:8" x14ac:dyDescent="0.25">
      <c r="A51" t="s">
        <v>333</v>
      </c>
      <c r="B51" t="str">
        <f>SaldosMovConv!P59</f>
        <v>1.6.85.01</v>
      </c>
      <c r="C51" s="129">
        <f>SaldosMovConv!C59</f>
        <v>0</v>
      </c>
      <c r="D51" s="129">
        <f>SaldosMovConv!D59</f>
        <v>0</v>
      </c>
      <c r="E51" s="129">
        <f>SaldosMovConv!E59</f>
        <v>0</v>
      </c>
      <c r="F51" s="129">
        <f>SaldosMovConv!F59</f>
        <v>0</v>
      </c>
      <c r="G51" s="129">
        <f>SaldosMovConv!G59</f>
        <v>0</v>
      </c>
      <c r="H51" s="129">
        <f>SaldosMovConv!H59</f>
        <v>0</v>
      </c>
    </row>
    <row r="52" spans="1:8" x14ac:dyDescent="0.25">
      <c r="A52" t="s">
        <v>333</v>
      </c>
      <c r="B52" t="str">
        <f>SaldosMovConv!P60</f>
        <v>1.6.85.04</v>
      </c>
      <c r="C52" s="129">
        <f>SaldosMovConv!C60</f>
        <v>0</v>
      </c>
      <c r="D52" s="129">
        <f>SaldosMovConv!D60</f>
        <v>0</v>
      </c>
      <c r="E52" s="129">
        <f>SaldosMovConv!E60</f>
        <v>0</v>
      </c>
      <c r="F52" s="129">
        <f>SaldosMovConv!F60</f>
        <v>0</v>
      </c>
      <c r="G52" s="129">
        <f>SaldosMovConv!G60</f>
        <v>0</v>
      </c>
      <c r="H52" s="129">
        <f>SaldosMovConv!H60</f>
        <v>0</v>
      </c>
    </row>
    <row r="53" spans="1:8" x14ac:dyDescent="0.25">
      <c r="A53" t="s">
        <v>333</v>
      </c>
      <c r="B53" t="str">
        <f>SaldosMovConv!P61</f>
        <v>1.6.85.06</v>
      </c>
      <c r="C53" s="129">
        <f>SaldosMovConv!C61</f>
        <v>0</v>
      </c>
      <c r="D53" s="129">
        <f>SaldosMovConv!D61</f>
        <v>0</v>
      </c>
      <c r="E53" s="129">
        <f>SaldosMovConv!E61</f>
        <v>0</v>
      </c>
      <c r="F53" s="129">
        <f>SaldosMovConv!F61</f>
        <v>0</v>
      </c>
      <c r="G53" s="129">
        <f>SaldosMovConv!G61</f>
        <v>0</v>
      </c>
      <c r="H53" s="129">
        <f>SaldosMovConv!H61</f>
        <v>0</v>
      </c>
    </row>
    <row r="54" spans="1:8" x14ac:dyDescent="0.25">
      <c r="A54" t="s">
        <v>333</v>
      </c>
      <c r="B54" t="str">
        <f>SaldosMovConv!P62</f>
        <v>1.6.85.07</v>
      </c>
      <c r="C54" s="129">
        <f>SaldosMovConv!C62</f>
        <v>0</v>
      </c>
      <c r="D54" s="129">
        <f>SaldosMovConv!D62</f>
        <v>0</v>
      </c>
      <c r="E54" s="129">
        <f>SaldosMovConv!E62</f>
        <v>0</v>
      </c>
      <c r="F54" s="129">
        <f>SaldosMovConv!F62</f>
        <v>0</v>
      </c>
      <c r="G54" s="129">
        <f>SaldosMovConv!G62</f>
        <v>0</v>
      </c>
      <c r="H54" s="129">
        <f>SaldosMovConv!H62</f>
        <v>0</v>
      </c>
    </row>
    <row r="55" spans="1:8" x14ac:dyDescent="0.25">
      <c r="A55" t="s">
        <v>333</v>
      </c>
      <c r="B55" t="str">
        <f>SaldosMovConv!P63</f>
        <v>1.6.85.09</v>
      </c>
      <c r="C55" s="129">
        <f>SaldosMovConv!C63</f>
        <v>0</v>
      </c>
      <c r="D55" s="129">
        <f>SaldosMovConv!D63</f>
        <v>0</v>
      </c>
      <c r="E55" s="129">
        <f>SaldosMovConv!E63</f>
        <v>0</v>
      </c>
      <c r="F55" s="129">
        <f>SaldosMovConv!F63</f>
        <v>0</v>
      </c>
      <c r="G55" s="129">
        <f>SaldosMovConv!G63</f>
        <v>0</v>
      </c>
      <c r="H55" s="129">
        <f>SaldosMovConv!H63</f>
        <v>0</v>
      </c>
    </row>
    <row r="56" spans="1:8" x14ac:dyDescent="0.25">
      <c r="A56" t="s">
        <v>333</v>
      </c>
      <c r="B56" t="str">
        <f>SaldosMovConv!P64</f>
        <v>1.7</v>
      </c>
      <c r="C56" s="129">
        <f>SaldosMovConv!C64</f>
        <v>0</v>
      </c>
      <c r="D56" s="129">
        <f>SaldosMovConv!D64</f>
        <v>0</v>
      </c>
      <c r="E56" s="129">
        <f>SaldosMovConv!E64</f>
        <v>0</v>
      </c>
      <c r="F56" s="129">
        <f>SaldosMovConv!F64</f>
        <v>0</v>
      </c>
      <c r="G56" s="129">
        <f>SaldosMovConv!G64</f>
        <v>0</v>
      </c>
      <c r="H56" s="129">
        <f>SaldosMovConv!H64</f>
        <v>0</v>
      </c>
    </row>
    <row r="57" spans="1:8" x14ac:dyDescent="0.25">
      <c r="A57" t="s">
        <v>333</v>
      </c>
      <c r="B57" t="str">
        <f>SaldosMovConv!P65</f>
        <v>1.7.05</v>
      </c>
      <c r="C57" s="129">
        <f>SaldosMovConv!C65</f>
        <v>0</v>
      </c>
      <c r="D57" s="129">
        <f>SaldosMovConv!D65</f>
        <v>0</v>
      </c>
      <c r="E57" s="129">
        <f>SaldosMovConv!E65</f>
        <v>0</v>
      </c>
      <c r="F57" s="129">
        <f>SaldosMovConv!F65</f>
        <v>0</v>
      </c>
      <c r="G57" s="129">
        <f>SaldosMovConv!G65</f>
        <v>0</v>
      </c>
      <c r="H57" s="129">
        <f>SaldosMovConv!H65</f>
        <v>0</v>
      </c>
    </row>
    <row r="58" spans="1:8" x14ac:dyDescent="0.25">
      <c r="A58" t="s">
        <v>333</v>
      </c>
      <c r="B58" t="str">
        <f>SaldosMovConv!P66</f>
        <v>1.7.05.90</v>
      </c>
      <c r="C58" s="129">
        <f>SaldosMovConv!C66</f>
        <v>0</v>
      </c>
      <c r="D58" s="129">
        <f>SaldosMovConv!D66</f>
        <v>0</v>
      </c>
      <c r="E58" s="129">
        <f>SaldosMovConv!E66</f>
        <v>0</v>
      </c>
      <c r="F58" s="129">
        <f>SaldosMovConv!F66</f>
        <v>0</v>
      </c>
      <c r="G58" s="129">
        <f>SaldosMovConv!G66</f>
        <v>0</v>
      </c>
      <c r="H58" s="129">
        <f>SaldosMovConv!H66</f>
        <v>0</v>
      </c>
    </row>
    <row r="59" spans="1:8" x14ac:dyDescent="0.25">
      <c r="A59" t="s">
        <v>333</v>
      </c>
      <c r="B59" t="str">
        <f>SaldosMovConv!P67</f>
        <v>1.9</v>
      </c>
      <c r="C59" s="129">
        <f>SaldosMovConv!C67</f>
        <v>0</v>
      </c>
      <c r="D59" s="129">
        <f>SaldosMovConv!D67</f>
        <v>0</v>
      </c>
      <c r="E59" s="129">
        <f>SaldosMovConv!E67</f>
        <v>0</v>
      </c>
      <c r="F59" s="129">
        <f>SaldosMovConv!F67</f>
        <v>0</v>
      </c>
      <c r="G59" s="129">
        <f>SaldosMovConv!G67</f>
        <v>0</v>
      </c>
      <c r="H59" s="129">
        <f>SaldosMovConv!H67</f>
        <v>0</v>
      </c>
    </row>
    <row r="60" spans="1:8" x14ac:dyDescent="0.25">
      <c r="A60" t="s">
        <v>333</v>
      </c>
      <c r="B60" t="str">
        <f>SaldosMovConv!P68</f>
        <v>1.9.05</v>
      </c>
      <c r="C60" s="129">
        <f>SaldosMovConv!C68</f>
        <v>0</v>
      </c>
      <c r="D60" s="129">
        <f>SaldosMovConv!D68</f>
        <v>0</v>
      </c>
      <c r="E60" s="129">
        <f>SaldosMovConv!E68</f>
        <v>0</v>
      </c>
      <c r="F60" s="129">
        <f>SaldosMovConv!F68</f>
        <v>0</v>
      </c>
      <c r="G60" s="129">
        <f>SaldosMovConv!G68</f>
        <v>0</v>
      </c>
      <c r="H60" s="129">
        <f>SaldosMovConv!H68</f>
        <v>0</v>
      </c>
    </row>
    <row r="61" spans="1:8" x14ac:dyDescent="0.25">
      <c r="A61" t="s">
        <v>333</v>
      </c>
      <c r="B61" t="str">
        <f>SaldosMovConv!P69</f>
        <v>1.9.05.01</v>
      </c>
      <c r="C61" s="129">
        <f>SaldosMovConv!C69</f>
        <v>0</v>
      </c>
      <c r="D61" s="129">
        <f>SaldosMovConv!D69</f>
        <v>0</v>
      </c>
      <c r="E61" s="129">
        <f>SaldosMovConv!E69</f>
        <v>0</v>
      </c>
      <c r="F61" s="129">
        <f>SaldosMovConv!F69</f>
        <v>0</v>
      </c>
      <c r="G61" s="129">
        <f>SaldosMovConv!G69</f>
        <v>0</v>
      </c>
      <c r="H61" s="129">
        <f>SaldosMovConv!H69</f>
        <v>0</v>
      </c>
    </row>
    <row r="62" spans="1:8" x14ac:dyDescent="0.25">
      <c r="A62" t="s">
        <v>333</v>
      </c>
      <c r="B62" t="str">
        <f>SaldosMovConv!P70</f>
        <v>1.9.06</v>
      </c>
      <c r="C62" s="129">
        <f>SaldosMovConv!C70</f>
        <v>0</v>
      </c>
      <c r="D62" s="129">
        <f>SaldosMovConv!D70</f>
        <v>0</v>
      </c>
      <c r="E62" s="129">
        <f>SaldosMovConv!E70</f>
        <v>0</v>
      </c>
      <c r="F62" s="129">
        <f>SaldosMovConv!F70</f>
        <v>0</v>
      </c>
      <c r="G62" s="129">
        <f>SaldosMovConv!G70</f>
        <v>0</v>
      </c>
      <c r="H62" s="129">
        <f>SaldosMovConv!H70</f>
        <v>0</v>
      </c>
    </row>
    <row r="63" spans="1:8" x14ac:dyDescent="0.25">
      <c r="A63" t="s">
        <v>333</v>
      </c>
      <c r="B63" t="str">
        <f>SaldosMovConv!P71</f>
        <v>1.9.06.03</v>
      </c>
      <c r="C63" s="129">
        <f>SaldosMovConv!C71</f>
        <v>0</v>
      </c>
      <c r="D63" s="129">
        <f>SaldosMovConv!D71</f>
        <v>0</v>
      </c>
      <c r="E63" s="129">
        <f>SaldosMovConv!E71</f>
        <v>0</v>
      </c>
      <c r="F63" s="129">
        <f>SaldosMovConv!F71</f>
        <v>0</v>
      </c>
      <c r="G63" s="129">
        <f>SaldosMovConv!G71</f>
        <v>0</v>
      </c>
      <c r="H63" s="129">
        <f>SaldosMovConv!H71</f>
        <v>0</v>
      </c>
    </row>
    <row r="64" spans="1:8" x14ac:dyDescent="0.25">
      <c r="A64" t="s">
        <v>333</v>
      </c>
      <c r="B64" t="str">
        <f>SaldosMovConv!P72</f>
        <v>1.9.08</v>
      </c>
      <c r="C64" s="129">
        <f>SaldosMovConv!C72</f>
        <v>0</v>
      </c>
      <c r="D64" s="129">
        <f>SaldosMovConv!D72</f>
        <v>0</v>
      </c>
      <c r="E64" s="129">
        <f>SaldosMovConv!E72</f>
        <v>0</v>
      </c>
      <c r="F64" s="129">
        <f>SaldosMovConv!F72</f>
        <v>0</v>
      </c>
      <c r="G64" s="129">
        <f>SaldosMovConv!G72</f>
        <v>0</v>
      </c>
      <c r="H64" s="129">
        <f>SaldosMovConv!H72</f>
        <v>0</v>
      </c>
    </row>
    <row r="65" spans="1:8" x14ac:dyDescent="0.25">
      <c r="A65" t="s">
        <v>333</v>
      </c>
      <c r="B65" t="str">
        <f>SaldosMovConv!P73</f>
        <v>1.9.08.01</v>
      </c>
      <c r="C65" s="129">
        <f>SaldosMovConv!C73</f>
        <v>0</v>
      </c>
      <c r="D65" s="129">
        <f>SaldosMovConv!D73</f>
        <v>0</v>
      </c>
      <c r="E65" s="129">
        <f>SaldosMovConv!E73</f>
        <v>0</v>
      </c>
      <c r="F65" s="129">
        <f>SaldosMovConv!F73</f>
        <v>0</v>
      </c>
      <c r="G65" s="129">
        <f>SaldosMovConv!G73</f>
        <v>0</v>
      </c>
      <c r="H65" s="129">
        <f>SaldosMovConv!H73</f>
        <v>0</v>
      </c>
    </row>
    <row r="66" spans="1:8" x14ac:dyDescent="0.25">
      <c r="A66" t="s">
        <v>333</v>
      </c>
      <c r="B66" t="str">
        <f>SaldosMovConv!P74</f>
        <v>1.9.08.03</v>
      </c>
      <c r="C66" s="129">
        <f>SaldosMovConv!C74</f>
        <v>0</v>
      </c>
      <c r="D66" s="129">
        <f>SaldosMovConv!D74</f>
        <v>0</v>
      </c>
      <c r="E66" s="129">
        <f>SaldosMovConv!E74</f>
        <v>0</v>
      </c>
      <c r="F66" s="129">
        <f>SaldosMovConv!F74</f>
        <v>0</v>
      </c>
      <c r="G66" s="129">
        <f>SaldosMovConv!G74</f>
        <v>0</v>
      </c>
      <c r="H66" s="129">
        <f>SaldosMovConv!H74</f>
        <v>0</v>
      </c>
    </row>
    <row r="67" spans="1:8" x14ac:dyDescent="0.25">
      <c r="A67" t="s">
        <v>333</v>
      </c>
      <c r="B67" t="str">
        <f>SaldosMovConv!P75</f>
        <v>1.9.70</v>
      </c>
      <c r="C67" s="129">
        <f>SaldosMovConv!C75</f>
        <v>0</v>
      </c>
      <c r="D67" s="129">
        <f>SaldosMovConv!D75</f>
        <v>0</v>
      </c>
      <c r="E67" s="129">
        <f>SaldosMovConv!E75</f>
        <v>0</v>
      </c>
      <c r="F67" s="129">
        <f>SaldosMovConv!F75</f>
        <v>0</v>
      </c>
      <c r="G67" s="129">
        <f>SaldosMovConv!G75</f>
        <v>0</v>
      </c>
      <c r="H67" s="129">
        <f>SaldosMovConv!H75</f>
        <v>0</v>
      </c>
    </row>
    <row r="68" spans="1:8" x14ac:dyDescent="0.25">
      <c r="A68" t="s">
        <v>333</v>
      </c>
      <c r="B68" t="str">
        <f>SaldosMovConv!P76</f>
        <v>1.9.70.07</v>
      </c>
      <c r="C68" s="129">
        <f>SaldosMovConv!C76</f>
        <v>0</v>
      </c>
      <c r="D68" s="129">
        <f>SaldosMovConv!D76</f>
        <v>0</v>
      </c>
      <c r="E68" s="129">
        <f>SaldosMovConv!E76</f>
        <v>0</v>
      </c>
      <c r="F68" s="129">
        <f>SaldosMovConv!F76</f>
        <v>0</v>
      </c>
      <c r="G68" s="129">
        <f>SaldosMovConv!G76</f>
        <v>0</v>
      </c>
      <c r="H68" s="129">
        <f>SaldosMovConv!H76</f>
        <v>0</v>
      </c>
    </row>
    <row r="69" spans="1:8" x14ac:dyDescent="0.25">
      <c r="A69" t="s">
        <v>333</v>
      </c>
      <c r="B69" t="str">
        <f>SaldosMovConv!P77</f>
        <v>1.9.70.08</v>
      </c>
      <c r="C69" s="129">
        <f>SaldosMovConv!C77</f>
        <v>0</v>
      </c>
      <c r="D69" s="129">
        <f>SaldosMovConv!D77</f>
        <v>0</v>
      </c>
      <c r="E69" s="129">
        <f>SaldosMovConv!E77</f>
        <v>0</v>
      </c>
      <c r="F69" s="129">
        <f>SaldosMovConv!F77</f>
        <v>0</v>
      </c>
      <c r="G69" s="129">
        <f>SaldosMovConv!G77</f>
        <v>0</v>
      </c>
      <c r="H69" s="129">
        <f>SaldosMovConv!H77</f>
        <v>0</v>
      </c>
    </row>
    <row r="70" spans="1:8" x14ac:dyDescent="0.25">
      <c r="A70" t="s">
        <v>333</v>
      </c>
      <c r="B70" t="str">
        <f>SaldosMovConv!P78</f>
        <v>1.9.75</v>
      </c>
      <c r="C70" s="129">
        <f>SaldosMovConv!C78</f>
        <v>0</v>
      </c>
      <c r="D70" s="129">
        <f>SaldosMovConv!D78</f>
        <v>0</v>
      </c>
      <c r="E70" s="129">
        <f>SaldosMovConv!E78</f>
        <v>0</v>
      </c>
      <c r="F70" s="129">
        <f>SaldosMovConv!F78</f>
        <v>0</v>
      </c>
      <c r="G70" s="129">
        <f>SaldosMovConv!G78</f>
        <v>0</v>
      </c>
      <c r="H70" s="129">
        <f>SaldosMovConv!H78</f>
        <v>0</v>
      </c>
    </row>
    <row r="71" spans="1:8" x14ac:dyDescent="0.25">
      <c r="A71" t="s">
        <v>333</v>
      </c>
      <c r="B71" t="str">
        <f>SaldosMovConv!P79</f>
        <v>1.9.75.07</v>
      </c>
      <c r="C71" s="129">
        <f>SaldosMovConv!C79</f>
        <v>0</v>
      </c>
      <c r="D71" s="129">
        <f>SaldosMovConv!D79</f>
        <v>0</v>
      </c>
      <c r="E71" s="129">
        <f>SaldosMovConv!E79</f>
        <v>0</v>
      </c>
      <c r="F71" s="129">
        <f>SaldosMovConv!F79</f>
        <v>0</v>
      </c>
      <c r="G71" s="129">
        <f>SaldosMovConv!G79</f>
        <v>0</v>
      </c>
      <c r="H71" s="129">
        <f>SaldosMovConv!H79</f>
        <v>0</v>
      </c>
    </row>
    <row r="72" spans="1:8" x14ac:dyDescent="0.25">
      <c r="A72" t="s">
        <v>333</v>
      </c>
      <c r="B72" t="str">
        <f>SaldosMovConv!P80</f>
        <v>1.9.75.08</v>
      </c>
      <c r="C72" s="129">
        <f>SaldosMovConv!C80</f>
        <v>0</v>
      </c>
      <c r="D72" s="129">
        <f>SaldosMovConv!D80</f>
        <v>0</v>
      </c>
      <c r="E72" s="129">
        <f>SaldosMovConv!E80</f>
        <v>0</v>
      </c>
      <c r="F72" s="129">
        <f>SaldosMovConv!F80</f>
        <v>0</v>
      </c>
      <c r="G72" s="129">
        <f>SaldosMovConv!G80</f>
        <v>0</v>
      </c>
      <c r="H72" s="129">
        <f>SaldosMovConv!H80</f>
        <v>0</v>
      </c>
    </row>
    <row r="73" spans="1:8" x14ac:dyDescent="0.25">
      <c r="A73" t="s">
        <v>333</v>
      </c>
      <c r="B73" t="str">
        <f>SaldosMovConv!P81</f>
        <v>2</v>
      </c>
      <c r="C73" s="129">
        <f>SaldosMovConv!C81</f>
        <v>0</v>
      </c>
      <c r="D73" s="129">
        <f>SaldosMovConv!D81</f>
        <v>0</v>
      </c>
      <c r="E73" s="129">
        <f>SaldosMovConv!E81</f>
        <v>0</v>
      </c>
      <c r="F73" s="129">
        <f>SaldosMovConv!F81</f>
        <v>0</v>
      </c>
      <c r="G73" s="129">
        <f>SaldosMovConv!G81</f>
        <v>0</v>
      </c>
      <c r="H73" s="129">
        <f>SaldosMovConv!H81</f>
        <v>0</v>
      </c>
    </row>
    <row r="74" spans="1:8" x14ac:dyDescent="0.25">
      <c r="A74" t="s">
        <v>333</v>
      </c>
      <c r="B74" t="str">
        <f>SaldosMovConv!P82</f>
        <v>2.4</v>
      </c>
      <c r="C74" s="129">
        <f>SaldosMovConv!C82</f>
        <v>0</v>
      </c>
      <c r="D74" s="129">
        <f>SaldosMovConv!D82</f>
        <v>0</v>
      </c>
      <c r="E74" s="129">
        <f>SaldosMovConv!E82</f>
        <v>0</v>
      </c>
      <c r="F74" s="129">
        <f>SaldosMovConv!F82</f>
        <v>0</v>
      </c>
      <c r="G74" s="129">
        <f>SaldosMovConv!G82</f>
        <v>0</v>
      </c>
      <c r="H74" s="129">
        <f>SaldosMovConv!H82</f>
        <v>0</v>
      </c>
    </row>
    <row r="75" spans="1:8" x14ac:dyDescent="0.25">
      <c r="A75" t="s">
        <v>333</v>
      </c>
      <c r="B75" t="str">
        <f>SaldosMovConv!P83</f>
        <v>2.4.01</v>
      </c>
      <c r="C75" s="129">
        <f>SaldosMovConv!C83</f>
        <v>0</v>
      </c>
      <c r="D75" s="129">
        <f>SaldosMovConv!D83</f>
        <v>0</v>
      </c>
      <c r="E75" s="129">
        <f>SaldosMovConv!E83</f>
        <v>0</v>
      </c>
      <c r="F75" s="129">
        <f>SaldosMovConv!F83</f>
        <v>0</v>
      </c>
      <c r="G75" s="129">
        <f>SaldosMovConv!G83</f>
        <v>0</v>
      </c>
      <c r="H75" s="129">
        <f>SaldosMovConv!H83</f>
        <v>0</v>
      </c>
    </row>
    <row r="76" spans="1:8" x14ac:dyDescent="0.25">
      <c r="A76" t="s">
        <v>333</v>
      </c>
      <c r="B76" t="str">
        <f>SaldosMovConv!P84</f>
        <v>2.4.01.01</v>
      </c>
      <c r="C76" s="129">
        <f>SaldosMovConv!C84</f>
        <v>0</v>
      </c>
      <c r="D76" s="129">
        <f>SaldosMovConv!D84</f>
        <v>0</v>
      </c>
      <c r="E76" s="129">
        <f>SaldosMovConv!E84</f>
        <v>0</v>
      </c>
      <c r="F76" s="129">
        <f>SaldosMovConv!F84</f>
        <v>0</v>
      </c>
      <c r="G76" s="129">
        <f>SaldosMovConv!G84</f>
        <v>0</v>
      </c>
      <c r="H76" s="129">
        <f>SaldosMovConv!H84</f>
        <v>0</v>
      </c>
    </row>
    <row r="77" spans="1:8" x14ac:dyDescent="0.25">
      <c r="A77" t="s">
        <v>333</v>
      </c>
      <c r="B77" t="str">
        <f>SaldosMovConv!P85</f>
        <v>2.4.07</v>
      </c>
      <c r="C77" s="129">
        <f>SaldosMovConv!C85</f>
        <v>0</v>
      </c>
      <c r="D77" s="129">
        <f>SaldosMovConv!D85</f>
        <v>0</v>
      </c>
      <c r="E77" s="129">
        <f>SaldosMovConv!E85</f>
        <v>0</v>
      </c>
      <c r="F77" s="129">
        <f>SaldosMovConv!F85</f>
        <v>0</v>
      </c>
      <c r="G77" s="129">
        <f>SaldosMovConv!G85</f>
        <v>0</v>
      </c>
      <c r="H77" s="129">
        <f>SaldosMovConv!H85</f>
        <v>0</v>
      </c>
    </row>
    <row r="78" spans="1:8" x14ac:dyDescent="0.25">
      <c r="A78" t="s">
        <v>333</v>
      </c>
      <c r="B78" t="str">
        <f>SaldosMovConv!P86</f>
        <v>2.4.07.90</v>
      </c>
      <c r="C78" s="129">
        <f>SaldosMovConv!C86</f>
        <v>0</v>
      </c>
      <c r="D78" s="129">
        <f>SaldosMovConv!D86</f>
        <v>0</v>
      </c>
      <c r="E78" s="129">
        <f>SaldosMovConv!E86</f>
        <v>0</v>
      </c>
      <c r="F78" s="129">
        <f>SaldosMovConv!F86</f>
        <v>0</v>
      </c>
      <c r="G78" s="129">
        <f>SaldosMovConv!G86</f>
        <v>0</v>
      </c>
      <c r="H78" s="129">
        <f>SaldosMovConv!H86</f>
        <v>0</v>
      </c>
    </row>
    <row r="79" spans="1:8" x14ac:dyDescent="0.25">
      <c r="A79" t="s">
        <v>333</v>
      </c>
      <c r="B79" t="str">
        <f>SaldosMovConv!P87</f>
        <v>2.4.24</v>
      </c>
      <c r="C79" s="129">
        <f>SaldosMovConv!C87</f>
        <v>0</v>
      </c>
      <c r="D79" s="129">
        <f>SaldosMovConv!D87</f>
        <v>0</v>
      </c>
      <c r="E79" s="129">
        <f>SaldosMovConv!E87</f>
        <v>0</v>
      </c>
      <c r="F79" s="129">
        <f>SaldosMovConv!F87</f>
        <v>0</v>
      </c>
      <c r="G79" s="129">
        <f>SaldosMovConv!G87</f>
        <v>0</v>
      </c>
      <c r="H79" s="129">
        <f>SaldosMovConv!H87</f>
        <v>0</v>
      </c>
    </row>
    <row r="80" spans="1:8" x14ac:dyDescent="0.25">
      <c r="A80" t="s">
        <v>333</v>
      </c>
      <c r="B80" t="str">
        <f>SaldosMovConv!P88</f>
        <v>2.4.24.01</v>
      </c>
      <c r="C80" s="129">
        <f>SaldosMovConv!C88</f>
        <v>0</v>
      </c>
      <c r="D80" s="129">
        <f>SaldosMovConv!D88</f>
        <v>0</v>
      </c>
      <c r="E80" s="129">
        <f>SaldosMovConv!E88</f>
        <v>0</v>
      </c>
      <c r="F80" s="129">
        <f>SaldosMovConv!F88</f>
        <v>0</v>
      </c>
      <c r="G80" s="129">
        <f>SaldosMovConv!G88</f>
        <v>0</v>
      </c>
      <c r="H80" s="129">
        <f>SaldosMovConv!H88</f>
        <v>0</v>
      </c>
    </row>
    <row r="81" spans="1:8" x14ac:dyDescent="0.25">
      <c r="A81" t="s">
        <v>333</v>
      </c>
      <c r="B81" t="str">
        <f>SaldosMovConv!P89</f>
        <v>2.4.24.02</v>
      </c>
      <c r="C81" s="129">
        <f>SaldosMovConv!C89</f>
        <v>0</v>
      </c>
      <c r="D81" s="129">
        <f>SaldosMovConv!D89</f>
        <v>0</v>
      </c>
      <c r="E81" s="129">
        <f>SaldosMovConv!E89</f>
        <v>0</v>
      </c>
      <c r="F81" s="129">
        <f>SaldosMovConv!F89</f>
        <v>0</v>
      </c>
      <c r="G81" s="129">
        <f>SaldosMovConv!G89</f>
        <v>0</v>
      </c>
      <c r="H81" s="129">
        <f>SaldosMovConv!H89</f>
        <v>0</v>
      </c>
    </row>
    <row r="82" spans="1:8" x14ac:dyDescent="0.25">
      <c r="A82" t="s">
        <v>333</v>
      </c>
      <c r="B82" t="str">
        <f>SaldosMovConv!P90</f>
        <v>2.4.24.04</v>
      </c>
      <c r="C82" s="129">
        <f>SaldosMovConv!C90</f>
        <v>0</v>
      </c>
      <c r="D82" s="129">
        <f>SaldosMovConv!D90</f>
        <v>0</v>
      </c>
      <c r="E82" s="129">
        <f>SaldosMovConv!E90</f>
        <v>0</v>
      </c>
      <c r="F82" s="129">
        <f>SaldosMovConv!F90</f>
        <v>0</v>
      </c>
      <c r="G82" s="129">
        <f>SaldosMovConv!G90</f>
        <v>0</v>
      </c>
      <c r="H82" s="129">
        <f>SaldosMovConv!H90</f>
        <v>0</v>
      </c>
    </row>
    <row r="83" spans="1:8" x14ac:dyDescent="0.25">
      <c r="A83" t="s">
        <v>333</v>
      </c>
      <c r="B83" t="str">
        <f>SaldosMovConv!P91</f>
        <v>2.4.24.05</v>
      </c>
      <c r="C83" s="129">
        <f>SaldosMovConv!C91</f>
        <v>0</v>
      </c>
      <c r="D83" s="129">
        <f>SaldosMovConv!D91</f>
        <v>0</v>
      </c>
      <c r="E83" s="129">
        <f>SaldosMovConv!E91</f>
        <v>0</v>
      </c>
      <c r="F83" s="129">
        <f>SaldosMovConv!F91</f>
        <v>0</v>
      </c>
      <c r="G83" s="129">
        <f>SaldosMovConv!G91</f>
        <v>0</v>
      </c>
      <c r="H83" s="129">
        <f>SaldosMovConv!H91</f>
        <v>0</v>
      </c>
    </row>
    <row r="84" spans="1:8" x14ac:dyDescent="0.25">
      <c r="A84" t="s">
        <v>333</v>
      </c>
      <c r="B84" t="str">
        <f>SaldosMovConv!P92</f>
        <v>2.4.24.07</v>
      </c>
      <c r="C84" s="129">
        <f>SaldosMovConv!C92</f>
        <v>0</v>
      </c>
      <c r="D84" s="129">
        <f>SaldosMovConv!D92</f>
        <v>0</v>
      </c>
      <c r="E84" s="129">
        <f>SaldosMovConv!E92</f>
        <v>0</v>
      </c>
      <c r="F84" s="129">
        <f>SaldosMovConv!F92</f>
        <v>0</v>
      </c>
      <c r="G84" s="129">
        <f>SaldosMovConv!G92</f>
        <v>0</v>
      </c>
      <c r="H84" s="129">
        <f>SaldosMovConv!H92</f>
        <v>0</v>
      </c>
    </row>
    <row r="85" spans="1:8" x14ac:dyDescent="0.25">
      <c r="A85" t="s">
        <v>333</v>
      </c>
      <c r="B85" t="str">
        <f>SaldosMovConv!P93</f>
        <v>2.4.24.08</v>
      </c>
      <c r="C85" s="129">
        <f>SaldosMovConv!C93</f>
        <v>0</v>
      </c>
      <c r="D85" s="129">
        <f>SaldosMovConv!D93</f>
        <v>0</v>
      </c>
      <c r="E85" s="129">
        <f>SaldosMovConv!E93</f>
        <v>0</v>
      </c>
      <c r="F85" s="129">
        <f>SaldosMovConv!F93</f>
        <v>0</v>
      </c>
      <c r="G85" s="129">
        <f>SaldosMovConv!G93</f>
        <v>0</v>
      </c>
      <c r="H85" s="129">
        <f>SaldosMovConv!H93</f>
        <v>0</v>
      </c>
    </row>
    <row r="86" spans="1:8" x14ac:dyDescent="0.25">
      <c r="A86" t="s">
        <v>333</v>
      </c>
      <c r="B86" t="str">
        <f>SaldosMovConv!P94</f>
        <v>2.4.24.11</v>
      </c>
      <c r="C86" s="129">
        <f>SaldosMovConv!C94</f>
        <v>0</v>
      </c>
      <c r="D86" s="129">
        <f>SaldosMovConv!D94</f>
        <v>0</v>
      </c>
      <c r="E86" s="129">
        <f>SaldosMovConv!E94</f>
        <v>0</v>
      </c>
      <c r="F86" s="129">
        <f>SaldosMovConv!F94</f>
        <v>0</v>
      </c>
      <c r="G86" s="129">
        <f>SaldosMovConv!G94</f>
        <v>0</v>
      </c>
      <c r="H86" s="129">
        <f>SaldosMovConv!H94</f>
        <v>0</v>
      </c>
    </row>
    <row r="87" spans="1:8" x14ac:dyDescent="0.25">
      <c r="A87" t="s">
        <v>333</v>
      </c>
      <c r="B87" t="str">
        <f>SaldosMovConv!P95</f>
        <v>2.4.24.13</v>
      </c>
      <c r="C87" s="129">
        <f>SaldosMovConv!C95</f>
        <v>0</v>
      </c>
      <c r="D87" s="129">
        <f>SaldosMovConv!D95</f>
        <v>0</v>
      </c>
      <c r="E87" s="129">
        <f>SaldosMovConv!E95</f>
        <v>0</v>
      </c>
      <c r="F87" s="129">
        <f>SaldosMovConv!F95</f>
        <v>0</v>
      </c>
      <c r="G87" s="129">
        <f>SaldosMovConv!G95</f>
        <v>0</v>
      </c>
      <c r="H87" s="129">
        <f>SaldosMovConv!H95</f>
        <v>0</v>
      </c>
    </row>
    <row r="88" spans="1:8" x14ac:dyDescent="0.25">
      <c r="A88" t="s">
        <v>333</v>
      </c>
      <c r="B88" t="str">
        <f>SaldosMovConv!P96</f>
        <v>2.4.24.90</v>
      </c>
      <c r="C88" s="129">
        <f>SaldosMovConv!C96</f>
        <v>0</v>
      </c>
      <c r="D88" s="129">
        <f>SaldosMovConv!D96</f>
        <v>0</v>
      </c>
      <c r="E88" s="129">
        <f>SaldosMovConv!E96</f>
        <v>0</v>
      </c>
      <c r="F88" s="129">
        <f>SaldosMovConv!F96</f>
        <v>0</v>
      </c>
      <c r="G88" s="129">
        <f>SaldosMovConv!G96</f>
        <v>0</v>
      </c>
      <c r="H88" s="129">
        <f>SaldosMovConv!H96</f>
        <v>0</v>
      </c>
    </row>
    <row r="89" spans="1:8" x14ac:dyDescent="0.25">
      <c r="A89" t="s">
        <v>333</v>
      </c>
      <c r="B89" t="str">
        <f>SaldosMovConv!P97</f>
        <v>2.4.36</v>
      </c>
      <c r="C89" s="129">
        <f>SaldosMovConv!C97</f>
        <v>0</v>
      </c>
      <c r="D89" s="129">
        <f>SaldosMovConv!D97</f>
        <v>0</v>
      </c>
      <c r="E89" s="129">
        <f>SaldosMovConv!E97</f>
        <v>0</v>
      </c>
      <c r="F89" s="129">
        <f>SaldosMovConv!F97</f>
        <v>0</v>
      </c>
      <c r="G89" s="129">
        <f>SaldosMovConv!G97</f>
        <v>0</v>
      </c>
      <c r="H89" s="129">
        <f>SaldosMovConv!H97</f>
        <v>0</v>
      </c>
    </row>
    <row r="90" spans="1:8" x14ac:dyDescent="0.25">
      <c r="A90" t="s">
        <v>333</v>
      </c>
      <c r="B90" t="str">
        <f>SaldosMovConv!P98</f>
        <v>2.4.36.03</v>
      </c>
      <c r="C90" s="129">
        <f>SaldosMovConv!C98</f>
        <v>0</v>
      </c>
      <c r="D90" s="129">
        <f>SaldosMovConv!D98</f>
        <v>0</v>
      </c>
      <c r="E90" s="129">
        <f>SaldosMovConv!E98</f>
        <v>0</v>
      </c>
      <c r="F90" s="129">
        <f>SaldosMovConv!F98</f>
        <v>0</v>
      </c>
      <c r="G90" s="129">
        <f>SaldosMovConv!G98</f>
        <v>0</v>
      </c>
      <c r="H90" s="129">
        <f>SaldosMovConv!H98</f>
        <v>0</v>
      </c>
    </row>
    <row r="91" spans="1:8" x14ac:dyDescent="0.25">
      <c r="A91" t="s">
        <v>333</v>
      </c>
      <c r="B91" t="str">
        <f>SaldosMovConv!P99</f>
        <v>2.4.36.05</v>
      </c>
      <c r="C91" s="129">
        <f>SaldosMovConv!C99</f>
        <v>0</v>
      </c>
      <c r="D91" s="129">
        <f>SaldosMovConv!D99</f>
        <v>0</v>
      </c>
      <c r="E91" s="129">
        <f>SaldosMovConv!E99</f>
        <v>0</v>
      </c>
      <c r="F91" s="129">
        <f>SaldosMovConv!F99</f>
        <v>0</v>
      </c>
      <c r="G91" s="129">
        <f>SaldosMovConv!G99</f>
        <v>0</v>
      </c>
      <c r="H91" s="129">
        <f>SaldosMovConv!H99</f>
        <v>0</v>
      </c>
    </row>
    <row r="92" spans="1:8" x14ac:dyDescent="0.25">
      <c r="A92" t="s">
        <v>333</v>
      </c>
      <c r="B92" t="str">
        <f>SaldosMovConv!P100</f>
        <v>2.4.36.06</v>
      </c>
      <c r="C92" s="129">
        <f>SaldosMovConv!C100</f>
        <v>0</v>
      </c>
      <c r="D92" s="129">
        <f>SaldosMovConv!D100</f>
        <v>0</v>
      </c>
      <c r="E92" s="129">
        <f>SaldosMovConv!E100</f>
        <v>0</v>
      </c>
      <c r="F92" s="129">
        <f>SaldosMovConv!F100</f>
        <v>0</v>
      </c>
      <c r="G92" s="129">
        <f>SaldosMovConv!G100</f>
        <v>0</v>
      </c>
      <c r="H92" s="129">
        <f>SaldosMovConv!H100</f>
        <v>0</v>
      </c>
    </row>
    <row r="93" spans="1:8" x14ac:dyDescent="0.25">
      <c r="A93" t="s">
        <v>333</v>
      </c>
      <c r="B93" t="str">
        <f>SaldosMovConv!P101</f>
        <v>2.4.36.08</v>
      </c>
      <c r="C93" s="129">
        <f>SaldosMovConv!C101</f>
        <v>0</v>
      </c>
      <c r="D93" s="129">
        <f>SaldosMovConv!D101</f>
        <v>0</v>
      </c>
      <c r="E93" s="129">
        <f>SaldosMovConv!E101</f>
        <v>0</v>
      </c>
      <c r="F93" s="129">
        <f>SaldosMovConv!F101</f>
        <v>0</v>
      </c>
      <c r="G93" s="129">
        <f>SaldosMovConv!G101</f>
        <v>0</v>
      </c>
      <c r="H93" s="129">
        <f>SaldosMovConv!H101</f>
        <v>0</v>
      </c>
    </row>
    <row r="94" spans="1:8" x14ac:dyDescent="0.25">
      <c r="A94" t="s">
        <v>333</v>
      </c>
      <c r="B94" t="str">
        <f>SaldosMovConv!P102</f>
        <v>2.4.36.15</v>
      </c>
      <c r="C94" s="129">
        <f>SaldosMovConv!C102</f>
        <v>0</v>
      </c>
      <c r="D94" s="129">
        <f>SaldosMovConv!D102</f>
        <v>0</v>
      </c>
      <c r="E94" s="129">
        <f>SaldosMovConv!E102</f>
        <v>0</v>
      </c>
      <c r="F94" s="129">
        <f>SaldosMovConv!F102</f>
        <v>0</v>
      </c>
      <c r="G94" s="129">
        <f>SaldosMovConv!G102</f>
        <v>0</v>
      </c>
      <c r="H94" s="129">
        <f>SaldosMovConv!H102</f>
        <v>0</v>
      </c>
    </row>
    <row r="95" spans="1:8" x14ac:dyDescent="0.25">
      <c r="A95" t="s">
        <v>333</v>
      </c>
      <c r="B95" t="str">
        <f>SaldosMovConv!P103</f>
        <v>2.4.36.25</v>
      </c>
      <c r="C95" s="129">
        <f>SaldosMovConv!C103</f>
        <v>0</v>
      </c>
      <c r="D95" s="129">
        <f>SaldosMovConv!D103</f>
        <v>0</v>
      </c>
      <c r="E95" s="129">
        <f>SaldosMovConv!E103</f>
        <v>0</v>
      </c>
      <c r="F95" s="129">
        <f>SaldosMovConv!F103</f>
        <v>0</v>
      </c>
      <c r="G95" s="129">
        <f>SaldosMovConv!G103</f>
        <v>0</v>
      </c>
      <c r="H95" s="129">
        <f>SaldosMovConv!H103</f>
        <v>0</v>
      </c>
    </row>
    <row r="96" spans="1:8" x14ac:dyDescent="0.25">
      <c r="A96" t="s">
        <v>333</v>
      </c>
      <c r="B96" t="str">
        <f>SaldosMovConv!P104</f>
        <v>2.4.36.27</v>
      </c>
      <c r="C96" s="129">
        <f>SaldosMovConv!C104</f>
        <v>0</v>
      </c>
      <c r="D96" s="129">
        <f>SaldosMovConv!D104</f>
        <v>0</v>
      </c>
      <c r="E96" s="129">
        <f>SaldosMovConv!E104</f>
        <v>0</v>
      </c>
      <c r="F96" s="129">
        <f>SaldosMovConv!F104</f>
        <v>0</v>
      </c>
      <c r="G96" s="129">
        <f>SaldosMovConv!G104</f>
        <v>0</v>
      </c>
      <c r="H96" s="129">
        <f>SaldosMovConv!H104</f>
        <v>0</v>
      </c>
    </row>
    <row r="97" spans="1:8" x14ac:dyDescent="0.25">
      <c r="A97" t="s">
        <v>333</v>
      </c>
      <c r="B97" t="str">
        <f>SaldosMovConv!P105</f>
        <v>2.4.36.90</v>
      </c>
      <c r="C97" s="129">
        <f>SaldosMovConv!C105</f>
        <v>0</v>
      </c>
      <c r="D97" s="129">
        <f>SaldosMovConv!D105</f>
        <v>0</v>
      </c>
      <c r="E97" s="129">
        <f>SaldosMovConv!E105</f>
        <v>0</v>
      </c>
      <c r="F97" s="129">
        <f>SaldosMovConv!F105</f>
        <v>0</v>
      </c>
      <c r="G97" s="129">
        <f>SaldosMovConv!G105</f>
        <v>0</v>
      </c>
      <c r="H97" s="129">
        <f>SaldosMovConv!H105</f>
        <v>0</v>
      </c>
    </row>
    <row r="98" spans="1:8" x14ac:dyDescent="0.25">
      <c r="A98" t="s">
        <v>333</v>
      </c>
      <c r="B98" t="str">
        <f>SaldosMovConv!P106</f>
        <v>2.4.40</v>
      </c>
      <c r="C98" s="129">
        <f>SaldosMovConv!C106</f>
        <v>0</v>
      </c>
      <c r="D98" s="129">
        <f>SaldosMovConv!D106</f>
        <v>0</v>
      </c>
      <c r="E98" s="129">
        <f>SaldosMovConv!E106</f>
        <v>0</v>
      </c>
      <c r="F98" s="129">
        <f>SaldosMovConv!F106</f>
        <v>0</v>
      </c>
      <c r="G98" s="129">
        <f>SaldosMovConv!G106</f>
        <v>0</v>
      </c>
      <c r="H98" s="129">
        <f>SaldosMovConv!H106</f>
        <v>0</v>
      </c>
    </row>
    <row r="99" spans="1:8" x14ac:dyDescent="0.25">
      <c r="A99" t="s">
        <v>333</v>
      </c>
      <c r="B99" t="str">
        <f>SaldosMovConv!P107</f>
        <v>2.4.40.35</v>
      </c>
      <c r="C99" s="129">
        <f>SaldosMovConv!C107</f>
        <v>0</v>
      </c>
      <c r="D99" s="129">
        <f>SaldosMovConv!D107</f>
        <v>0</v>
      </c>
      <c r="E99" s="129">
        <f>SaldosMovConv!E107</f>
        <v>0</v>
      </c>
      <c r="F99" s="129">
        <f>SaldosMovConv!F107</f>
        <v>0</v>
      </c>
      <c r="G99" s="129">
        <f>SaldosMovConv!G107</f>
        <v>0</v>
      </c>
      <c r="H99" s="129">
        <f>SaldosMovConv!H107</f>
        <v>0</v>
      </c>
    </row>
    <row r="100" spans="1:8" x14ac:dyDescent="0.25">
      <c r="A100" t="s">
        <v>333</v>
      </c>
      <c r="B100" t="str">
        <f>SaldosMovConv!P108</f>
        <v>2.4.45</v>
      </c>
      <c r="C100" s="129">
        <f>SaldosMovConv!C108</f>
        <v>0</v>
      </c>
      <c r="D100" s="129">
        <f>SaldosMovConv!D108</f>
        <v>0</v>
      </c>
      <c r="E100" s="129">
        <f>SaldosMovConv!E108</f>
        <v>0</v>
      </c>
      <c r="F100" s="129">
        <f>SaldosMovConv!F108</f>
        <v>0</v>
      </c>
      <c r="G100" s="129">
        <f>SaldosMovConv!G108</f>
        <v>0</v>
      </c>
      <c r="H100" s="129">
        <f>SaldosMovConv!H108</f>
        <v>0</v>
      </c>
    </row>
    <row r="101" spans="1:8" x14ac:dyDescent="0.25">
      <c r="A101" t="s">
        <v>333</v>
      </c>
      <c r="B101" t="str">
        <f>SaldosMovConv!P109</f>
        <v>2.4.45.02</v>
      </c>
      <c r="C101" s="129">
        <f>SaldosMovConv!C109</f>
        <v>0</v>
      </c>
      <c r="D101" s="129">
        <f>SaldosMovConv!D109</f>
        <v>0</v>
      </c>
      <c r="E101" s="129">
        <f>SaldosMovConv!E109</f>
        <v>0</v>
      </c>
      <c r="F101" s="129">
        <f>SaldosMovConv!F109</f>
        <v>0</v>
      </c>
      <c r="G101" s="129">
        <f>SaldosMovConv!G109</f>
        <v>0</v>
      </c>
      <c r="H101" s="129">
        <f>SaldosMovConv!H109</f>
        <v>0</v>
      </c>
    </row>
    <row r="102" spans="1:8" x14ac:dyDescent="0.25">
      <c r="A102" t="s">
        <v>333</v>
      </c>
      <c r="B102" t="str">
        <f>SaldosMovConv!P110</f>
        <v>2.4.90</v>
      </c>
      <c r="C102" s="129">
        <f>SaldosMovConv!C110</f>
        <v>0</v>
      </c>
      <c r="D102" s="129">
        <f>SaldosMovConv!D110</f>
        <v>0</v>
      </c>
      <c r="E102" s="129">
        <f>SaldosMovConv!E110</f>
        <v>0</v>
      </c>
      <c r="F102" s="129">
        <f>SaldosMovConv!F110</f>
        <v>0</v>
      </c>
      <c r="G102" s="129">
        <f>SaldosMovConv!G110</f>
        <v>0</v>
      </c>
      <c r="H102" s="129">
        <f>SaldosMovConv!H110</f>
        <v>0</v>
      </c>
    </row>
    <row r="103" spans="1:8" x14ac:dyDescent="0.25">
      <c r="A103" t="s">
        <v>333</v>
      </c>
      <c r="B103" t="str">
        <f>SaldosMovConv!P111</f>
        <v>2.4.90.50</v>
      </c>
      <c r="C103" s="129">
        <f>SaldosMovConv!C111</f>
        <v>0</v>
      </c>
      <c r="D103" s="129">
        <f>SaldosMovConv!D111</f>
        <v>0</v>
      </c>
      <c r="E103" s="129">
        <f>SaldosMovConv!E111</f>
        <v>0</v>
      </c>
      <c r="F103" s="129">
        <f>SaldosMovConv!F111</f>
        <v>0</v>
      </c>
      <c r="G103" s="129">
        <f>SaldosMovConv!G111</f>
        <v>0</v>
      </c>
      <c r="H103" s="129">
        <f>SaldosMovConv!H111</f>
        <v>0</v>
      </c>
    </row>
    <row r="104" spans="1:8" x14ac:dyDescent="0.25">
      <c r="A104" t="s">
        <v>333</v>
      </c>
      <c r="B104" t="str">
        <f>SaldosMovConv!P112</f>
        <v>2.4.90.51</v>
      </c>
      <c r="C104" s="129">
        <f>SaldosMovConv!C112</f>
        <v>0</v>
      </c>
      <c r="D104" s="129">
        <f>SaldosMovConv!D112</f>
        <v>0</v>
      </c>
      <c r="E104" s="129">
        <f>SaldosMovConv!E112</f>
        <v>0</v>
      </c>
      <c r="F104" s="129">
        <f>SaldosMovConv!F112</f>
        <v>0</v>
      </c>
      <c r="G104" s="129">
        <f>SaldosMovConv!G112</f>
        <v>0</v>
      </c>
      <c r="H104" s="129">
        <f>SaldosMovConv!H112</f>
        <v>0</v>
      </c>
    </row>
    <row r="105" spans="1:8" x14ac:dyDescent="0.25">
      <c r="A105" t="s">
        <v>333</v>
      </c>
      <c r="B105" t="str">
        <f>SaldosMovConv!P113</f>
        <v>2.4.90.90</v>
      </c>
      <c r="C105" s="129">
        <f>SaldosMovConv!C113</f>
        <v>0</v>
      </c>
      <c r="D105" s="129">
        <f>SaldosMovConv!D113</f>
        <v>0</v>
      </c>
      <c r="E105" s="129">
        <f>SaldosMovConv!E113</f>
        <v>0</v>
      </c>
      <c r="F105" s="129">
        <f>SaldosMovConv!F113</f>
        <v>0</v>
      </c>
      <c r="G105" s="129">
        <f>SaldosMovConv!G113</f>
        <v>0</v>
      </c>
      <c r="H105" s="129">
        <f>SaldosMovConv!H113</f>
        <v>0</v>
      </c>
    </row>
    <row r="106" spans="1:8" x14ac:dyDescent="0.25">
      <c r="A106" t="s">
        <v>333</v>
      </c>
      <c r="B106" t="str">
        <f>SaldosMovConv!P114</f>
        <v>2.5</v>
      </c>
      <c r="C106" s="129">
        <f>SaldosMovConv!C114</f>
        <v>0</v>
      </c>
      <c r="D106" s="129">
        <f>SaldosMovConv!D114</f>
        <v>0</v>
      </c>
      <c r="E106" s="129">
        <f>SaldosMovConv!E114</f>
        <v>0</v>
      </c>
      <c r="F106" s="129">
        <f>SaldosMovConv!F114</f>
        <v>0</v>
      </c>
      <c r="G106" s="129">
        <f>SaldosMovConv!G114</f>
        <v>0</v>
      </c>
      <c r="H106" s="129">
        <f>SaldosMovConv!H114</f>
        <v>0</v>
      </c>
    </row>
    <row r="107" spans="1:8" x14ac:dyDescent="0.25">
      <c r="A107" t="s">
        <v>333</v>
      </c>
      <c r="B107" t="str">
        <f>SaldosMovConv!P115</f>
        <v>2.5.11</v>
      </c>
      <c r="C107" s="129">
        <f>SaldosMovConv!C115</f>
        <v>0</v>
      </c>
      <c r="D107" s="129">
        <f>SaldosMovConv!D115</f>
        <v>0</v>
      </c>
      <c r="E107" s="129">
        <f>SaldosMovConv!E115</f>
        <v>0</v>
      </c>
      <c r="F107" s="129">
        <f>SaldosMovConv!F115</f>
        <v>0</v>
      </c>
      <c r="G107" s="129">
        <f>SaldosMovConv!G115</f>
        <v>0</v>
      </c>
      <c r="H107" s="129">
        <f>SaldosMovConv!H115</f>
        <v>0</v>
      </c>
    </row>
    <row r="108" spans="1:8" x14ac:dyDescent="0.25">
      <c r="A108" t="s">
        <v>333</v>
      </c>
      <c r="B108" t="str">
        <f>SaldosMovConv!P116</f>
        <v>2.5.11.01</v>
      </c>
      <c r="C108" s="129">
        <f>SaldosMovConv!C116</f>
        <v>0</v>
      </c>
      <c r="D108" s="129">
        <f>SaldosMovConv!D116</f>
        <v>0</v>
      </c>
      <c r="E108" s="129">
        <f>SaldosMovConv!E116</f>
        <v>0</v>
      </c>
      <c r="F108" s="129">
        <f>SaldosMovConv!F116</f>
        <v>0</v>
      </c>
      <c r="G108" s="129">
        <f>SaldosMovConv!G116</f>
        <v>0</v>
      </c>
      <c r="H108" s="129">
        <f>SaldosMovConv!H116</f>
        <v>0</v>
      </c>
    </row>
    <row r="109" spans="1:8" x14ac:dyDescent="0.25">
      <c r="A109" t="s">
        <v>333</v>
      </c>
      <c r="B109" t="str">
        <f>SaldosMovConv!P117</f>
        <v>2.5.11.02</v>
      </c>
      <c r="C109" s="129">
        <f>SaldosMovConv!C117</f>
        <v>0</v>
      </c>
      <c r="D109" s="129">
        <f>SaldosMovConv!D117</f>
        <v>0</v>
      </c>
      <c r="E109" s="129">
        <f>SaldosMovConv!E117</f>
        <v>0</v>
      </c>
      <c r="F109" s="129">
        <f>SaldosMovConv!F117</f>
        <v>0</v>
      </c>
      <c r="G109" s="129">
        <f>SaldosMovConv!G117</f>
        <v>0</v>
      </c>
      <c r="H109" s="129">
        <f>SaldosMovConv!H117</f>
        <v>0</v>
      </c>
    </row>
    <row r="110" spans="1:8" x14ac:dyDescent="0.25">
      <c r="A110" t="s">
        <v>333</v>
      </c>
      <c r="B110" t="str">
        <f>SaldosMovConv!P118</f>
        <v>2.5.11.03</v>
      </c>
      <c r="C110" s="129">
        <f>SaldosMovConv!C118</f>
        <v>0</v>
      </c>
      <c r="D110" s="129">
        <f>SaldosMovConv!D118</f>
        <v>0</v>
      </c>
      <c r="E110" s="129">
        <f>SaldosMovConv!E118</f>
        <v>0</v>
      </c>
      <c r="F110" s="129">
        <f>SaldosMovConv!F118</f>
        <v>0</v>
      </c>
      <c r="G110" s="129">
        <f>SaldosMovConv!G118</f>
        <v>0</v>
      </c>
      <c r="H110" s="129">
        <f>SaldosMovConv!H118</f>
        <v>0</v>
      </c>
    </row>
    <row r="111" spans="1:8" x14ac:dyDescent="0.25">
      <c r="A111" t="s">
        <v>333</v>
      </c>
      <c r="B111" t="str">
        <f>SaldosMovConv!P119</f>
        <v>2.5.11.04</v>
      </c>
      <c r="C111" s="129">
        <f>SaldosMovConv!C119</f>
        <v>0</v>
      </c>
      <c r="D111" s="129">
        <f>SaldosMovConv!D119</f>
        <v>0</v>
      </c>
      <c r="E111" s="129">
        <f>SaldosMovConv!E119</f>
        <v>0</v>
      </c>
      <c r="F111" s="129">
        <f>SaldosMovConv!F119</f>
        <v>0</v>
      </c>
      <c r="G111" s="129">
        <f>SaldosMovConv!G119</f>
        <v>0</v>
      </c>
      <c r="H111" s="129">
        <f>SaldosMovConv!H119</f>
        <v>0</v>
      </c>
    </row>
    <row r="112" spans="1:8" x14ac:dyDescent="0.25">
      <c r="A112" t="s">
        <v>333</v>
      </c>
      <c r="B112" t="str">
        <f>SaldosMovConv!P120</f>
        <v>2.5.11.05</v>
      </c>
      <c r="C112" s="129">
        <f>SaldosMovConv!C120</f>
        <v>0</v>
      </c>
      <c r="D112" s="129">
        <f>SaldosMovConv!D120</f>
        <v>0</v>
      </c>
      <c r="E112" s="129">
        <f>SaldosMovConv!E120</f>
        <v>0</v>
      </c>
      <c r="F112" s="129">
        <f>SaldosMovConv!F120</f>
        <v>0</v>
      </c>
      <c r="G112" s="129">
        <f>SaldosMovConv!G120</f>
        <v>0</v>
      </c>
      <c r="H112" s="129">
        <f>SaldosMovConv!H120</f>
        <v>0</v>
      </c>
    </row>
    <row r="113" spans="1:8" x14ac:dyDescent="0.25">
      <c r="A113" t="s">
        <v>333</v>
      </c>
      <c r="B113" t="str">
        <f>SaldosMovConv!P121</f>
        <v>2.5.11.06</v>
      </c>
      <c r="C113" s="129">
        <f>SaldosMovConv!C121</f>
        <v>0</v>
      </c>
      <c r="D113" s="129">
        <f>SaldosMovConv!D121</f>
        <v>0</v>
      </c>
      <c r="E113" s="129">
        <f>SaldosMovConv!E121</f>
        <v>0</v>
      </c>
      <c r="F113" s="129">
        <f>SaldosMovConv!F121</f>
        <v>0</v>
      </c>
      <c r="G113" s="129">
        <f>SaldosMovConv!G121</f>
        <v>0</v>
      </c>
      <c r="H113" s="129">
        <f>SaldosMovConv!H121</f>
        <v>0</v>
      </c>
    </row>
    <row r="114" spans="1:8" x14ac:dyDescent="0.25">
      <c r="A114" t="s">
        <v>333</v>
      </c>
      <c r="B114" t="str">
        <f>SaldosMovConv!P122</f>
        <v>2.5.11.07</v>
      </c>
      <c r="C114" s="129">
        <f>SaldosMovConv!C122</f>
        <v>0</v>
      </c>
      <c r="D114" s="129">
        <f>SaldosMovConv!D122</f>
        <v>0</v>
      </c>
      <c r="E114" s="129">
        <f>SaldosMovConv!E122</f>
        <v>0</v>
      </c>
      <c r="F114" s="129">
        <f>SaldosMovConv!F122</f>
        <v>0</v>
      </c>
      <c r="G114" s="129">
        <f>SaldosMovConv!G122</f>
        <v>0</v>
      </c>
      <c r="H114" s="129">
        <f>SaldosMovConv!H122</f>
        <v>0</v>
      </c>
    </row>
    <row r="115" spans="1:8" x14ac:dyDescent="0.25">
      <c r="A115" t="s">
        <v>333</v>
      </c>
      <c r="B115" t="str">
        <f>SaldosMovConv!P123</f>
        <v>2.5.11.09</v>
      </c>
      <c r="C115" s="129">
        <f>SaldosMovConv!C123</f>
        <v>0</v>
      </c>
      <c r="D115" s="129">
        <f>SaldosMovConv!D123</f>
        <v>0</v>
      </c>
      <c r="E115" s="129">
        <f>SaldosMovConv!E123</f>
        <v>0</v>
      </c>
      <c r="F115" s="129">
        <f>SaldosMovConv!F123</f>
        <v>0</v>
      </c>
      <c r="G115" s="129">
        <f>SaldosMovConv!G123</f>
        <v>0</v>
      </c>
      <c r="H115" s="129">
        <f>SaldosMovConv!H123</f>
        <v>0</v>
      </c>
    </row>
    <row r="116" spans="1:8" x14ac:dyDescent="0.25">
      <c r="A116" t="s">
        <v>333</v>
      </c>
      <c r="B116" t="str">
        <f>SaldosMovConv!P124</f>
        <v>2.5.11.22</v>
      </c>
      <c r="C116" s="129">
        <f>SaldosMovConv!C124</f>
        <v>0</v>
      </c>
      <c r="D116" s="129">
        <f>SaldosMovConv!D124</f>
        <v>0</v>
      </c>
      <c r="E116" s="129">
        <f>SaldosMovConv!E124</f>
        <v>0</v>
      </c>
      <c r="F116" s="129">
        <f>SaldosMovConv!F124</f>
        <v>0</v>
      </c>
      <c r="G116" s="129">
        <f>SaldosMovConv!G124</f>
        <v>0</v>
      </c>
      <c r="H116" s="129">
        <f>SaldosMovConv!H124</f>
        <v>0</v>
      </c>
    </row>
    <row r="117" spans="1:8" x14ac:dyDescent="0.25">
      <c r="A117" t="s">
        <v>333</v>
      </c>
      <c r="B117" t="str">
        <f>SaldosMovConv!P125</f>
        <v>2.5.11.23</v>
      </c>
      <c r="C117" s="129">
        <f>SaldosMovConv!C125</f>
        <v>0</v>
      </c>
      <c r="D117" s="129">
        <f>SaldosMovConv!D125</f>
        <v>0</v>
      </c>
      <c r="E117" s="129">
        <f>SaldosMovConv!E125</f>
        <v>0</v>
      </c>
      <c r="F117" s="129">
        <f>SaldosMovConv!F125</f>
        <v>0</v>
      </c>
      <c r="G117" s="129">
        <f>SaldosMovConv!G125</f>
        <v>0</v>
      </c>
      <c r="H117" s="129">
        <f>SaldosMovConv!H125</f>
        <v>0</v>
      </c>
    </row>
    <row r="118" spans="1:8" x14ac:dyDescent="0.25">
      <c r="A118" t="s">
        <v>333</v>
      </c>
      <c r="B118" t="str">
        <f>SaldosMovConv!P126</f>
        <v>2.5.12</v>
      </c>
      <c r="C118" s="129">
        <f>SaldosMovConv!C126</f>
        <v>0</v>
      </c>
      <c r="D118" s="129">
        <f>SaldosMovConv!D126</f>
        <v>0</v>
      </c>
      <c r="E118" s="129">
        <f>SaldosMovConv!E126</f>
        <v>0</v>
      </c>
      <c r="F118" s="129">
        <f>SaldosMovConv!F126</f>
        <v>0</v>
      </c>
      <c r="G118" s="129">
        <f>SaldosMovConv!G126</f>
        <v>0</v>
      </c>
      <c r="H118" s="129">
        <f>SaldosMovConv!H126</f>
        <v>0</v>
      </c>
    </row>
    <row r="119" spans="1:8" x14ac:dyDescent="0.25">
      <c r="A119" t="s">
        <v>333</v>
      </c>
      <c r="B119" t="str">
        <f>SaldosMovConv!P127</f>
        <v>2.5.12.90</v>
      </c>
      <c r="C119" s="129">
        <f>SaldosMovConv!C127</f>
        <v>0</v>
      </c>
      <c r="D119" s="129">
        <f>SaldosMovConv!D127</f>
        <v>0</v>
      </c>
      <c r="E119" s="129">
        <f>SaldosMovConv!E127</f>
        <v>0</v>
      </c>
      <c r="F119" s="129">
        <f>SaldosMovConv!F127</f>
        <v>0</v>
      </c>
      <c r="G119" s="129">
        <f>SaldosMovConv!G127</f>
        <v>0</v>
      </c>
      <c r="H119" s="129">
        <f>SaldosMovConv!H127</f>
        <v>0</v>
      </c>
    </row>
    <row r="120" spans="1:8" x14ac:dyDescent="0.25">
      <c r="A120" t="s">
        <v>333</v>
      </c>
      <c r="B120" t="str">
        <f>SaldosMovConv!P128</f>
        <v>2.7</v>
      </c>
      <c r="C120" s="129">
        <f>SaldosMovConv!C128</f>
        <v>0</v>
      </c>
      <c r="D120" s="129">
        <f>SaldosMovConv!D128</f>
        <v>0</v>
      </c>
      <c r="E120" s="129">
        <f>SaldosMovConv!E128</f>
        <v>0</v>
      </c>
      <c r="F120" s="129">
        <f>SaldosMovConv!F128</f>
        <v>0</v>
      </c>
      <c r="G120" s="129">
        <f>SaldosMovConv!G128</f>
        <v>0</v>
      </c>
      <c r="H120" s="129">
        <f>SaldosMovConv!H128</f>
        <v>0</v>
      </c>
    </row>
    <row r="121" spans="1:8" x14ac:dyDescent="0.25">
      <c r="A121" t="s">
        <v>333</v>
      </c>
      <c r="B121" t="str">
        <f>SaldosMovConv!P129</f>
        <v>2.7.01</v>
      </c>
      <c r="C121" s="129">
        <f>SaldosMovConv!C129</f>
        <v>0</v>
      </c>
      <c r="D121" s="129">
        <f>SaldosMovConv!D129</f>
        <v>0</v>
      </c>
      <c r="E121" s="129">
        <f>SaldosMovConv!E129</f>
        <v>0</v>
      </c>
      <c r="F121" s="129">
        <f>SaldosMovConv!F129</f>
        <v>0</v>
      </c>
      <c r="G121" s="129">
        <f>SaldosMovConv!G129</f>
        <v>0</v>
      </c>
      <c r="H121" s="129">
        <f>SaldosMovConv!H129</f>
        <v>0</v>
      </c>
    </row>
    <row r="122" spans="1:8" x14ac:dyDescent="0.25">
      <c r="A122" t="s">
        <v>333</v>
      </c>
      <c r="B122" t="str">
        <f>SaldosMovConv!P130</f>
        <v>2.7.01.05</v>
      </c>
      <c r="C122" s="129">
        <f>SaldosMovConv!C130</f>
        <v>0</v>
      </c>
      <c r="D122" s="129">
        <f>SaldosMovConv!D130</f>
        <v>0</v>
      </c>
      <c r="E122" s="129">
        <f>SaldosMovConv!E130</f>
        <v>0</v>
      </c>
      <c r="F122" s="129">
        <f>SaldosMovConv!F130</f>
        <v>0</v>
      </c>
      <c r="G122" s="129">
        <f>SaldosMovConv!G130</f>
        <v>0</v>
      </c>
      <c r="H122" s="129">
        <f>SaldosMovConv!H130</f>
        <v>0</v>
      </c>
    </row>
    <row r="123" spans="1:8" x14ac:dyDescent="0.25">
      <c r="A123" t="s">
        <v>333</v>
      </c>
      <c r="B123" t="str">
        <f>SaldosMovConv!P131</f>
        <v>2.9</v>
      </c>
      <c r="C123" s="129">
        <f>SaldosMovConv!C131</f>
        <v>0</v>
      </c>
      <c r="D123" s="129">
        <f>SaldosMovConv!D131</f>
        <v>0</v>
      </c>
      <c r="E123" s="129">
        <f>SaldosMovConv!E131</f>
        <v>0</v>
      </c>
      <c r="F123" s="129">
        <f>SaldosMovConv!F131</f>
        <v>0</v>
      </c>
      <c r="G123" s="129">
        <f>SaldosMovConv!G131</f>
        <v>0</v>
      </c>
      <c r="H123" s="129">
        <f>SaldosMovConv!H131</f>
        <v>0</v>
      </c>
    </row>
    <row r="124" spans="1:8" x14ac:dyDescent="0.25">
      <c r="A124" t="s">
        <v>333</v>
      </c>
      <c r="B124" t="str">
        <f>SaldosMovConv!P132</f>
        <v>2.9.02</v>
      </c>
      <c r="C124" s="129">
        <f>SaldosMovConv!C132</f>
        <v>0</v>
      </c>
      <c r="D124" s="129">
        <f>SaldosMovConv!D132</f>
        <v>0</v>
      </c>
      <c r="E124" s="129">
        <f>SaldosMovConv!E132</f>
        <v>0</v>
      </c>
      <c r="F124" s="129">
        <f>SaldosMovConv!F132</f>
        <v>0</v>
      </c>
      <c r="G124" s="129">
        <f>SaldosMovConv!G132</f>
        <v>0</v>
      </c>
      <c r="H124" s="129">
        <f>SaldosMovConv!H132</f>
        <v>0</v>
      </c>
    </row>
    <row r="125" spans="1:8" x14ac:dyDescent="0.25">
      <c r="A125" t="s">
        <v>333</v>
      </c>
      <c r="B125" t="str">
        <f>SaldosMovConv!P133</f>
        <v>2.9.02.01</v>
      </c>
      <c r="C125" s="129">
        <f>SaldosMovConv!C133</f>
        <v>0</v>
      </c>
      <c r="D125" s="129">
        <f>SaldosMovConv!D133</f>
        <v>0</v>
      </c>
      <c r="E125" s="129">
        <f>SaldosMovConv!E133</f>
        <v>0</v>
      </c>
      <c r="F125" s="129">
        <f>SaldosMovConv!F133</f>
        <v>0</v>
      </c>
      <c r="G125" s="129">
        <f>SaldosMovConv!G133</f>
        <v>0</v>
      </c>
      <c r="H125" s="129">
        <f>SaldosMovConv!H133</f>
        <v>0</v>
      </c>
    </row>
    <row r="126" spans="1:8" x14ac:dyDescent="0.25">
      <c r="A126" t="s">
        <v>333</v>
      </c>
      <c r="B126" t="str">
        <f>SaldosMovConv!P134</f>
        <v>3</v>
      </c>
      <c r="C126" s="129">
        <f>SaldosMovConv!C134</f>
        <v>0</v>
      </c>
      <c r="D126" s="129">
        <f>SaldosMovConv!D134</f>
        <v>0</v>
      </c>
      <c r="E126" s="129">
        <f>SaldosMovConv!E134</f>
        <v>0</v>
      </c>
      <c r="F126" s="129">
        <f>SaldosMovConv!F134</f>
        <v>0</v>
      </c>
      <c r="G126" s="129">
        <f>SaldosMovConv!G134</f>
        <v>0</v>
      </c>
      <c r="H126" s="129">
        <f>SaldosMovConv!H134</f>
        <v>0</v>
      </c>
    </row>
    <row r="127" spans="1:8" x14ac:dyDescent="0.25">
      <c r="A127" t="s">
        <v>333</v>
      </c>
      <c r="B127" t="str">
        <f>SaldosMovConv!P135</f>
        <v>3.1</v>
      </c>
      <c r="C127" s="129">
        <f>SaldosMovConv!C135</f>
        <v>0</v>
      </c>
      <c r="D127" s="129">
        <f>SaldosMovConv!D135</f>
        <v>0</v>
      </c>
      <c r="E127" s="129">
        <f>SaldosMovConv!E135</f>
        <v>0</v>
      </c>
      <c r="F127" s="129">
        <f>SaldosMovConv!F135</f>
        <v>0</v>
      </c>
      <c r="G127" s="129">
        <f>SaldosMovConv!G135</f>
        <v>0</v>
      </c>
      <c r="H127" s="129">
        <f>SaldosMovConv!H135</f>
        <v>0</v>
      </c>
    </row>
    <row r="128" spans="1:8" x14ac:dyDescent="0.25">
      <c r="A128" t="s">
        <v>333</v>
      </c>
      <c r="B128" t="str">
        <f>SaldosMovConv!P136</f>
        <v>3.1.05</v>
      </c>
      <c r="C128" s="129">
        <f>SaldosMovConv!C136</f>
        <v>0</v>
      </c>
      <c r="D128" s="129">
        <f>SaldosMovConv!D136</f>
        <v>0</v>
      </c>
      <c r="E128" s="129">
        <f>SaldosMovConv!E136</f>
        <v>0</v>
      </c>
      <c r="F128" s="129">
        <f>SaldosMovConv!F136</f>
        <v>0</v>
      </c>
      <c r="G128" s="129">
        <f>SaldosMovConv!G136</f>
        <v>0</v>
      </c>
      <c r="H128" s="129">
        <f>SaldosMovConv!H136</f>
        <v>0</v>
      </c>
    </row>
    <row r="129" spans="1:8" x14ac:dyDescent="0.25">
      <c r="A129" t="s">
        <v>333</v>
      </c>
      <c r="B129" t="str">
        <f>SaldosMovConv!P137</f>
        <v>3.1.05.06</v>
      </c>
      <c r="C129" s="129">
        <f>SaldosMovConv!C137</f>
        <v>0</v>
      </c>
      <c r="D129" s="129">
        <f>SaldosMovConv!D137</f>
        <v>0</v>
      </c>
      <c r="E129" s="129">
        <f>SaldosMovConv!E137</f>
        <v>0</v>
      </c>
      <c r="F129" s="129">
        <f>SaldosMovConv!F137</f>
        <v>0</v>
      </c>
      <c r="G129" s="129">
        <f>SaldosMovConv!G137</f>
        <v>0</v>
      </c>
      <c r="H129" s="129">
        <f>SaldosMovConv!H137</f>
        <v>0</v>
      </c>
    </row>
    <row r="130" spans="1:8" x14ac:dyDescent="0.25">
      <c r="A130" t="s">
        <v>333</v>
      </c>
      <c r="B130" t="str">
        <f>SaldosMovConv!P138</f>
        <v>3.1.09</v>
      </c>
      <c r="C130" s="129">
        <f>SaldosMovConv!C138</f>
        <v>0</v>
      </c>
      <c r="D130" s="129">
        <f>SaldosMovConv!D138</f>
        <v>0</v>
      </c>
      <c r="E130" s="129">
        <f>SaldosMovConv!E138</f>
        <v>0</v>
      </c>
      <c r="F130" s="129">
        <f>SaldosMovConv!F138</f>
        <v>0</v>
      </c>
      <c r="G130" s="129">
        <f>SaldosMovConv!G138</f>
        <v>0</v>
      </c>
      <c r="H130" s="129">
        <f>SaldosMovConv!H138</f>
        <v>0</v>
      </c>
    </row>
    <row r="131" spans="1:8" x14ac:dyDescent="0.25">
      <c r="A131" t="s">
        <v>333</v>
      </c>
      <c r="B131" t="str">
        <f>SaldosMovConv!P139</f>
        <v>3.1.09.01</v>
      </c>
      <c r="C131" s="129">
        <f>SaldosMovConv!C139</f>
        <v>0</v>
      </c>
      <c r="D131" s="129">
        <f>SaldosMovConv!D139</f>
        <v>0</v>
      </c>
      <c r="E131" s="129">
        <f>SaldosMovConv!E139</f>
        <v>0</v>
      </c>
      <c r="F131" s="129">
        <f>SaldosMovConv!F139</f>
        <v>0</v>
      </c>
      <c r="G131" s="129">
        <f>SaldosMovConv!G139</f>
        <v>0</v>
      </c>
      <c r="H131" s="129">
        <f>SaldosMovConv!H139</f>
        <v>0</v>
      </c>
    </row>
    <row r="132" spans="1:8" x14ac:dyDescent="0.25">
      <c r="A132" t="s">
        <v>333</v>
      </c>
      <c r="B132" t="str">
        <f>SaldosMovConv!P140</f>
        <v>3.1.09.02</v>
      </c>
      <c r="C132" s="129">
        <f>SaldosMovConv!C140</f>
        <v>0</v>
      </c>
      <c r="D132" s="129">
        <f>SaldosMovConv!D140</f>
        <v>0</v>
      </c>
      <c r="E132" s="129">
        <f>SaldosMovConv!E140</f>
        <v>0</v>
      </c>
      <c r="F132" s="129">
        <f>SaldosMovConv!F140</f>
        <v>0</v>
      </c>
      <c r="G132" s="129">
        <f>SaldosMovConv!G140</f>
        <v>0</v>
      </c>
      <c r="H132" s="129">
        <f>SaldosMovConv!H140</f>
        <v>0</v>
      </c>
    </row>
    <row r="133" spans="1:8" x14ac:dyDescent="0.25">
      <c r="A133" t="s">
        <v>333</v>
      </c>
      <c r="B133" t="str">
        <f>SaldosMovConv!P141</f>
        <v>3.1.45</v>
      </c>
      <c r="C133" s="129">
        <f>SaldosMovConv!C141</f>
        <v>0</v>
      </c>
      <c r="D133" s="129">
        <f>SaldosMovConv!D141</f>
        <v>0</v>
      </c>
      <c r="E133" s="129">
        <f>SaldosMovConv!E141</f>
        <v>0</v>
      </c>
      <c r="F133" s="129">
        <f>SaldosMovConv!F141</f>
        <v>0</v>
      </c>
      <c r="G133" s="129">
        <f>SaldosMovConv!G141</f>
        <v>0</v>
      </c>
      <c r="H133" s="129">
        <f>SaldosMovConv!H141</f>
        <v>0</v>
      </c>
    </row>
    <row r="134" spans="1:8" x14ac:dyDescent="0.25">
      <c r="A134" t="s">
        <v>333</v>
      </c>
      <c r="B134" t="str">
        <f>SaldosMovConv!P142</f>
        <v>3.1.45.06</v>
      </c>
      <c r="C134" s="129">
        <f>SaldosMovConv!C142</f>
        <v>0</v>
      </c>
      <c r="D134" s="129">
        <f>SaldosMovConv!D142</f>
        <v>0</v>
      </c>
      <c r="E134" s="129">
        <f>SaldosMovConv!E142</f>
        <v>0</v>
      </c>
      <c r="F134" s="129">
        <f>SaldosMovConv!F142</f>
        <v>0</v>
      </c>
      <c r="G134" s="129">
        <f>SaldosMovConv!G142</f>
        <v>0</v>
      </c>
      <c r="H134" s="129">
        <f>SaldosMovConv!H142</f>
        <v>0</v>
      </c>
    </row>
    <row r="135" spans="1:8" x14ac:dyDescent="0.25">
      <c r="A135" t="s">
        <v>333</v>
      </c>
      <c r="B135" t="str">
        <f>SaldosMovConv!P143</f>
        <v>3.1.45.12</v>
      </c>
      <c r="C135" s="129">
        <f>SaldosMovConv!C143</f>
        <v>0</v>
      </c>
      <c r="D135" s="129">
        <f>SaldosMovConv!D143</f>
        <v>0</v>
      </c>
      <c r="E135" s="129">
        <f>SaldosMovConv!E143</f>
        <v>0</v>
      </c>
      <c r="F135" s="129">
        <f>SaldosMovConv!F143</f>
        <v>0</v>
      </c>
      <c r="G135" s="129">
        <f>SaldosMovConv!G143</f>
        <v>0</v>
      </c>
      <c r="H135" s="129">
        <f>SaldosMovConv!H143</f>
        <v>0</v>
      </c>
    </row>
    <row r="136" spans="1:8" x14ac:dyDescent="0.25">
      <c r="A136" t="s">
        <v>333</v>
      </c>
      <c r="B136" t="str">
        <f>SaldosMovConv!P144</f>
        <v>3.1.45.16</v>
      </c>
      <c r="C136" s="129">
        <f>SaldosMovConv!C144</f>
        <v>0</v>
      </c>
      <c r="D136" s="129">
        <f>SaldosMovConv!D144</f>
        <v>0</v>
      </c>
      <c r="E136" s="129">
        <f>SaldosMovConv!E144</f>
        <v>0</v>
      </c>
      <c r="F136" s="129">
        <f>SaldosMovConv!F144</f>
        <v>0</v>
      </c>
      <c r="G136" s="129">
        <f>SaldosMovConv!G144</f>
        <v>0</v>
      </c>
      <c r="H136" s="129">
        <f>SaldosMovConv!H144</f>
        <v>0</v>
      </c>
    </row>
    <row r="137" spans="1:8" x14ac:dyDescent="0.25">
      <c r="A137" t="s">
        <v>333</v>
      </c>
      <c r="B137" t="str">
        <f>SaldosMovConv!P145</f>
        <v>3.1.45.18</v>
      </c>
      <c r="C137" s="129">
        <f>SaldosMovConv!C145</f>
        <v>0</v>
      </c>
      <c r="D137" s="129">
        <f>SaldosMovConv!D145</f>
        <v>0</v>
      </c>
      <c r="E137" s="129">
        <f>SaldosMovConv!E145</f>
        <v>0</v>
      </c>
      <c r="F137" s="129">
        <f>SaldosMovConv!F145</f>
        <v>0</v>
      </c>
      <c r="G137" s="129">
        <f>SaldosMovConv!G145</f>
        <v>0</v>
      </c>
      <c r="H137" s="129">
        <f>SaldosMovConv!H145</f>
        <v>0</v>
      </c>
    </row>
    <row r="138" spans="1:8" x14ac:dyDescent="0.25">
      <c r="A138" t="s">
        <v>333</v>
      </c>
      <c r="B138" t="str">
        <f>SaldosMovConv!P146</f>
        <v>3.1.45.90</v>
      </c>
      <c r="C138" s="129">
        <f>SaldosMovConv!C146</f>
        <v>0</v>
      </c>
      <c r="D138" s="129">
        <f>SaldosMovConv!D146</f>
        <v>0</v>
      </c>
      <c r="E138" s="129">
        <f>SaldosMovConv!E146</f>
        <v>0</v>
      </c>
      <c r="F138" s="129">
        <f>SaldosMovConv!F146</f>
        <v>0</v>
      </c>
      <c r="G138" s="129">
        <f>SaldosMovConv!G146</f>
        <v>0</v>
      </c>
      <c r="H138" s="129">
        <f>SaldosMovConv!H146</f>
        <v>0</v>
      </c>
    </row>
    <row r="139" spans="1:8" x14ac:dyDescent="0.25">
      <c r="A139" t="s">
        <v>333</v>
      </c>
      <c r="B139" t="str">
        <f>SaldosMovConv!P147</f>
        <v>4</v>
      </c>
      <c r="C139" s="143">
        <f>SaldosMovConv!C147</f>
        <v>0</v>
      </c>
      <c r="D139" s="129">
        <f>SaldosMovConv!D147</f>
        <v>0</v>
      </c>
      <c r="E139" s="129">
        <f>SaldosMovConv!E147</f>
        <v>0</v>
      </c>
      <c r="F139" s="129">
        <f>SaldosMovConv!F147</f>
        <v>0</v>
      </c>
      <c r="G139" s="129">
        <f>SaldosMovConv!G147</f>
        <v>0</v>
      </c>
      <c r="H139" s="129">
        <f>SaldosMovConv!H147</f>
        <v>0</v>
      </c>
    </row>
    <row r="140" spans="1:8" x14ac:dyDescent="0.25">
      <c r="A140" t="s">
        <v>333</v>
      </c>
      <c r="B140" t="str">
        <f>SaldosMovConv!P148</f>
        <v>4.1</v>
      </c>
      <c r="C140" s="129">
        <f>SaldosMovConv!C148</f>
        <v>0</v>
      </c>
      <c r="D140" s="129">
        <f>SaldosMovConv!D148</f>
        <v>0</v>
      </c>
      <c r="E140" s="129">
        <f>SaldosMovConv!E148</f>
        <v>0</v>
      </c>
      <c r="F140" s="129">
        <f>SaldosMovConv!F148</f>
        <v>0</v>
      </c>
      <c r="G140" s="129">
        <f>SaldosMovConv!G148</f>
        <v>0</v>
      </c>
      <c r="H140" s="129">
        <f>SaldosMovConv!H148</f>
        <v>0</v>
      </c>
    </row>
    <row r="141" spans="1:8" x14ac:dyDescent="0.25">
      <c r="A141" t="s">
        <v>333</v>
      </c>
      <c r="B141" t="str">
        <f>SaldosMovConv!P149</f>
        <v>4.1.10</v>
      </c>
      <c r="C141" s="129">
        <f>SaldosMovConv!C149</f>
        <v>0</v>
      </c>
      <c r="D141" s="129">
        <f>SaldosMovConv!D149</f>
        <v>0</v>
      </c>
      <c r="E141" s="129">
        <f>SaldosMovConv!E149</f>
        <v>0</v>
      </c>
      <c r="F141" s="129">
        <f>SaldosMovConv!F149</f>
        <v>0</v>
      </c>
      <c r="G141" s="129">
        <f>SaldosMovConv!G149</f>
        <v>0</v>
      </c>
      <c r="H141" s="129">
        <f>SaldosMovConv!H149</f>
        <v>0</v>
      </c>
    </row>
    <row r="142" spans="1:8" x14ac:dyDescent="0.25">
      <c r="A142" t="s">
        <v>333</v>
      </c>
      <c r="B142" t="str">
        <f>SaldosMovConv!P150</f>
        <v>4.1.10.90</v>
      </c>
      <c r="C142" s="129">
        <f>SaldosMovConv!C150</f>
        <v>0</v>
      </c>
      <c r="D142" s="129">
        <f>SaldosMovConv!D150</f>
        <v>0</v>
      </c>
      <c r="E142" s="129">
        <f>SaldosMovConv!E150</f>
        <v>0</v>
      </c>
      <c r="F142" s="129">
        <f>SaldosMovConv!F150</f>
        <v>0</v>
      </c>
      <c r="G142" s="129">
        <f>SaldosMovConv!G150</f>
        <v>0</v>
      </c>
      <c r="H142" s="129">
        <f>SaldosMovConv!H150</f>
        <v>0</v>
      </c>
    </row>
    <row r="143" spans="1:8" x14ac:dyDescent="0.25">
      <c r="A143" t="s">
        <v>333</v>
      </c>
      <c r="B143" t="str">
        <f>SaldosMovConv!P151</f>
        <v>4.4</v>
      </c>
      <c r="C143" s="129">
        <f>SaldosMovConv!C151</f>
        <v>0</v>
      </c>
      <c r="D143" s="129">
        <f>SaldosMovConv!D151</f>
        <v>0</v>
      </c>
      <c r="E143" s="129">
        <f>SaldosMovConv!E151</f>
        <v>0</v>
      </c>
      <c r="F143" s="129">
        <f>SaldosMovConv!F151</f>
        <v>0</v>
      </c>
      <c r="G143" s="129">
        <f>SaldosMovConv!G151</f>
        <v>0</v>
      </c>
      <c r="H143" s="129">
        <f>SaldosMovConv!H151</f>
        <v>0</v>
      </c>
    </row>
    <row r="144" spans="1:8" x14ac:dyDescent="0.25">
      <c r="A144" t="s">
        <v>333</v>
      </c>
      <c r="B144" t="str">
        <f>SaldosMovConv!P152</f>
        <v>4.4.28</v>
      </c>
      <c r="C144" s="129">
        <f>SaldosMovConv!C152</f>
        <v>0</v>
      </c>
      <c r="D144" s="129">
        <f>SaldosMovConv!D152</f>
        <v>0</v>
      </c>
      <c r="E144" s="129">
        <f>SaldosMovConv!E152</f>
        <v>0</v>
      </c>
      <c r="F144" s="129">
        <f>SaldosMovConv!F152</f>
        <v>0</v>
      </c>
      <c r="G144" s="129">
        <f>SaldosMovConv!G152</f>
        <v>0</v>
      </c>
      <c r="H144" s="129">
        <f>SaldosMovConv!H152</f>
        <v>0</v>
      </c>
    </row>
    <row r="145" spans="1:8" x14ac:dyDescent="0.25">
      <c r="A145" t="s">
        <v>333</v>
      </c>
      <c r="B145" t="str">
        <f>SaldosMovConv!P153</f>
        <v>4.4.28.90</v>
      </c>
      <c r="C145" s="129">
        <f>SaldosMovConv!C153</f>
        <v>0</v>
      </c>
      <c r="D145" s="129">
        <f>SaldosMovConv!D153</f>
        <v>0</v>
      </c>
      <c r="E145" s="129">
        <f>SaldosMovConv!E153</f>
        <v>0</v>
      </c>
      <c r="F145" s="129">
        <f>SaldosMovConv!F153</f>
        <v>0</v>
      </c>
      <c r="G145" s="129">
        <f>SaldosMovConv!G153</f>
        <v>0</v>
      </c>
      <c r="H145" s="129">
        <f>SaldosMovConv!H153</f>
        <v>0</v>
      </c>
    </row>
    <row r="146" spans="1:8" x14ac:dyDescent="0.25">
      <c r="A146" t="s">
        <v>333</v>
      </c>
      <c r="B146" t="str">
        <f>SaldosMovConv!P154</f>
        <v>4.7</v>
      </c>
      <c r="C146" s="129">
        <f>SaldosMovConv!C154</f>
        <v>0</v>
      </c>
      <c r="D146" s="129">
        <f>SaldosMovConv!D154</f>
        <v>0</v>
      </c>
      <c r="E146" s="129">
        <f>SaldosMovConv!E154</f>
        <v>0</v>
      </c>
      <c r="F146" s="129">
        <f>SaldosMovConv!F154</f>
        <v>0</v>
      </c>
      <c r="G146" s="129">
        <f>SaldosMovConv!G154</f>
        <v>0</v>
      </c>
      <c r="H146" s="129">
        <f>SaldosMovConv!H154</f>
        <v>0</v>
      </c>
    </row>
    <row r="147" spans="1:8" x14ac:dyDescent="0.25">
      <c r="A147" t="s">
        <v>333</v>
      </c>
      <c r="B147" t="str">
        <f>SaldosMovConv!P155</f>
        <v>4.7.05</v>
      </c>
      <c r="C147" s="129">
        <f>SaldosMovConv!C155</f>
        <v>0</v>
      </c>
      <c r="D147" s="129">
        <f>SaldosMovConv!D155</f>
        <v>0</v>
      </c>
      <c r="E147" s="129">
        <f>SaldosMovConv!E155</f>
        <v>0</v>
      </c>
      <c r="F147" s="129">
        <f>SaldosMovConv!F155</f>
        <v>0</v>
      </c>
      <c r="G147" s="129">
        <f>SaldosMovConv!G155</f>
        <v>0</v>
      </c>
      <c r="H147" s="129">
        <f>SaldosMovConv!H155</f>
        <v>0</v>
      </c>
    </row>
    <row r="148" spans="1:8" x14ac:dyDescent="0.25">
      <c r="A148" t="s">
        <v>333</v>
      </c>
      <c r="B148" t="str">
        <f>SaldosMovConv!P156</f>
        <v>4.7.05.08</v>
      </c>
      <c r="C148" s="129">
        <f>SaldosMovConv!C156</f>
        <v>0</v>
      </c>
      <c r="D148" s="129">
        <f>SaldosMovConv!D156</f>
        <v>0</v>
      </c>
      <c r="E148" s="129">
        <f>SaldosMovConv!E156</f>
        <v>0</v>
      </c>
      <c r="F148" s="129">
        <f>SaldosMovConv!F156</f>
        <v>0</v>
      </c>
      <c r="G148" s="129">
        <f>SaldosMovConv!G156</f>
        <v>0</v>
      </c>
      <c r="H148" s="129">
        <f>SaldosMovConv!H156</f>
        <v>0</v>
      </c>
    </row>
    <row r="149" spans="1:8" x14ac:dyDescent="0.25">
      <c r="A149" t="s">
        <v>333</v>
      </c>
      <c r="B149" t="str">
        <f>SaldosMovConv!P157</f>
        <v>4.7.05.10</v>
      </c>
      <c r="C149" s="129">
        <f>SaldosMovConv!C157</f>
        <v>0</v>
      </c>
      <c r="D149" s="129">
        <f>SaldosMovConv!D157</f>
        <v>0</v>
      </c>
      <c r="E149" s="129">
        <f>SaldosMovConv!E157</f>
        <v>0</v>
      </c>
      <c r="F149" s="129">
        <f>SaldosMovConv!F157</f>
        <v>0</v>
      </c>
      <c r="G149" s="129">
        <f>SaldosMovConv!G157</f>
        <v>0</v>
      </c>
      <c r="H149" s="129">
        <f>SaldosMovConv!H157</f>
        <v>0</v>
      </c>
    </row>
    <row r="150" spans="1:8" x14ac:dyDescent="0.25">
      <c r="A150" t="s">
        <v>333</v>
      </c>
      <c r="B150" t="str">
        <f>SaldosMovConv!P158</f>
        <v>4.8</v>
      </c>
      <c r="C150" s="129">
        <f>SaldosMovConv!C158</f>
        <v>0</v>
      </c>
      <c r="D150" s="129">
        <f>SaldosMovConv!D158</f>
        <v>0</v>
      </c>
      <c r="E150" s="129">
        <f>SaldosMovConv!E158</f>
        <v>0</v>
      </c>
      <c r="F150" s="129">
        <f>SaldosMovConv!F158</f>
        <v>0</v>
      </c>
      <c r="G150" s="129">
        <f>SaldosMovConv!G158</f>
        <v>0</v>
      </c>
      <c r="H150" s="129">
        <f>SaldosMovConv!H158</f>
        <v>0</v>
      </c>
    </row>
    <row r="151" spans="1:8" x14ac:dyDescent="0.25">
      <c r="A151" t="s">
        <v>333</v>
      </c>
      <c r="B151" t="str">
        <f>SaldosMovConv!P159</f>
        <v>4.8.02</v>
      </c>
      <c r="C151" s="129">
        <f>SaldosMovConv!C159</f>
        <v>0</v>
      </c>
      <c r="D151" s="129">
        <f>SaldosMovConv!D159</f>
        <v>0</v>
      </c>
      <c r="E151" s="129">
        <f>SaldosMovConv!E159</f>
        <v>0</v>
      </c>
      <c r="F151" s="129">
        <f>SaldosMovConv!F159</f>
        <v>0</v>
      </c>
      <c r="G151" s="129">
        <f>SaldosMovConv!G159</f>
        <v>0</v>
      </c>
      <c r="H151" s="129">
        <f>SaldosMovConv!H159</f>
        <v>0</v>
      </c>
    </row>
    <row r="152" spans="1:8" x14ac:dyDescent="0.25">
      <c r="A152" t="s">
        <v>333</v>
      </c>
      <c r="B152" t="str">
        <f>SaldosMovConv!P160</f>
        <v>4.8.02.01</v>
      </c>
      <c r="C152" s="129">
        <f>SaldosMovConv!C160</f>
        <v>0</v>
      </c>
      <c r="D152" s="129">
        <f>SaldosMovConv!D160</f>
        <v>0</v>
      </c>
      <c r="E152" s="129">
        <f>SaldosMovConv!E160</f>
        <v>0</v>
      </c>
      <c r="F152" s="129">
        <f>SaldosMovConv!F160</f>
        <v>0</v>
      </c>
      <c r="G152" s="129">
        <f>SaldosMovConv!G160</f>
        <v>0</v>
      </c>
      <c r="H152" s="129">
        <f>SaldosMovConv!H160</f>
        <v>0</v>
      </c>
    </row>
    <row r="153" spans="1:8" x14ac:dyDescent="0.25">
      <c r="A153" t="s">
        <v>333</v>
      </c>
      <c r="B153" t="str">
        <f>SaldosMovConv!P161</f>
        <v>4.8.08</v>
      </c>
      <c r="C153" s="129">
        <f>SaldosMovConv!C161</f>
        <v>0</v>
      </c>
      <c r="D153" s="129">
        <f>SaldosMovConv!D161</f>
        <v>0</v>
      </c>
      <c r="E153" s="129">
        <f>SaldosMovConv!E161</f>
        <v>0</v>
      </c>
      <c r="F153" s="129">
        <f>SaldosMovConv!F161</f>
        <v>0</v>
      </c>
      <c r="G153" s="129">
        <f>SaldosMovConv!G161</f>
        <v>0</v>
      </c>
      <c r="H153" s="129">
        <f>SaldosMovConv!H161</f>
        <v>0</v>
      </c>
    </row>
    <row r="154" spans="1:8" x14ac:dyDescent="0.25">
      <c r="A154" t="s">
        <v>333</v>
      </c>
      <c r="B154" t="str">
        <f>SaldosMovConv!P162</f>
        <v>4.8.08.17</v>
      </c>
      <c r="C154" s="129">
        <f>SaldosMovConv!C162</f>
        <v>0</v>
      </c>
      <c r="D154" s="129">
        <f>SaldosMovConv!D162</f>
        <v>0</v>
      </c>
      <c r="E154" s="129">
        <f>SaldosMovConv!E162</f>
        <v>0</v>
      </c>
      <c r="F154" s="129">
        <f>SaldosMovConv!F162</f>
        <v>0</v>
      </c>
      <c r="G154" s="129">
        <f>SaldosMovConv!G162</f>
        <v>0</v>
      </c>
      <c r="H154" s="129">
        <f>SaldosMovConv!H162</f>
        <v>0</v>
      </c>
    </row>
    <row r="155" spans="1:8" x14ac:dyDescent="0.25">
      <c r="A155" t="s">
        <v>333</v>
      </c>
      <c r="B155" t="str">
        <f>SaldosMovConv!P163</f>
        <v>4.8.08.25</v>
      </c>
      <c r="C155" s="129">
        <f>SaldosMovConv!C163</f>
        <v>0</v>
      </c>
      <c r="D155" s="129">
        <f>SaldosMovConv!D163</f>
        <v>0</v>
      </c>
      <c r="E155" s="129">
        <f>SaldosMovConv!E163</f>
        <v>0</v>
      </c>
      <c r="F155" s="129">
        <f>SaldosMovConv!F163</f>
        <v>0</v>
      </c>
      <c r="G155" s="129">
        <f>SaldosMovConv!G163</f>
        <v>0</v>
      </c>
      <c r="H155" s="129">
        <f>SaldosMovConv!H163</f>
        <v>0</v>
      </c>
    </row>
    <row r="156" spans="1:8" x14ac:dyDescent="0.25">
      <c r="A156" t="s">
        <v>333</v>
      </c>
      <c r="B156" t="str">
        <f>SaldosMovConv!P164</f>
        <v>4.8.08.90</v>
      </c>
      <c r="C156" s="129">
        <f>SaldosMovConv!C164</f>
        <v>0</v>
      </c>
      <c r="D156" s="129">
        <f>SaldosMovConv!D164</f>
        <v>0</v>
      </c>
      <c r="E156" s="129">
        <f>SaldosMovConv!E164</f>
        <v>0</v>
      </c>
      <c r="F156" s="129">
        <f>SaldosMovConv!F164</f>
        <v>0</v>
      </c>
      <c r="G156" s="129">
        <f>SaldosMovConv!G164</f>
        <v>0</v>
      </c>
      <c r="H156" s="129">
        <f>SaldosMovConv!H164</f>
        <v>0</v>
      </c>
    </row>
    <row r="157" spans="1:8" x14ac:dyDescent="0.25">
      <c r="A157" t="s">
        <v>333</v>
      </c>
      <c r="B157" t="str">
        <f>SaldosMovConv!P165</f>
        <v>5</v>
      </c>
      <c r="C157" s="129">
        <f>SaldosMovConv!C165</f>
        <v>0</v>
      </c>
      <c r="D157" s="129">
        <f>SaldosMovConv!D165</f>
        <v>0</v>
      </c>
      <c r="E157" s="129">
        <f>SaldosMovConv!E165</f>
        <v>0</v>
      </c>
      <c r="F157" s="129">
        <f>SaldosMovConv!F165</f>
        <v>0</v>
      </c>
      <c r="G157" s="129">
        <f>SaldosMovConv!G165</f>
        <v>0</v>
      </c>
      <c r="H157" s="129">
        <f>SaldosMovConv!H165</f>
        <v>0</v>
      </c>
    </row>
    <row r="158" spans="1:8" x14ac:dyDescent="0.25">
      <c r="A158" t="s">
        <v>333</v>
      </c>
      <c r="B158" t="str">
        <f>SaldosMovConv!P166</f>
        <v>5.1</v>
      </c>
      <c r="C158" s="129">
        <f>SaldosMovConv!C166</f>
        <v>0</v>
      </c>
      <c r="D158" s="129">
        <f>SaldosMovConv!D166</f>
        <v>0</v>
      </c>
      <c r="E158" s="129">
        <f>SaldosMovConv!E166</f>
        <v>0</v>
      </c>
      <c r="F158" s="129">
        <f>SaldosMovConv!F166</f>
        <v>0</v>
      </c>
      <c r="G158" s="129">
        <f>SaldosMovConv!G166</f>
        <v>0</v>
      </c>
      <c r="H158" s="129">
        <f>SaldosMovConv!H166</f>
        <v>0</v>
      </c>
    </row>
    <row r="159" spans="1:8" x14ac:dyDescent="0.25">
      <c r="A159" t="s">
        <v>333</v>
      </c>
      <c r="B159" t="str">
        <f>SaldosMovConv!P167</f>
        <v>5.1.01</v>
      </c>
      <c r="C159" s="129">
        <f>SaldosMovConv!C167</f>
        <v>0</v>
      </c>
      <c r="D159" s="129">
        <f>SaldosMovConv!D167</f>
        <v>0</v>
      </c>
      <c r="E159" s="129">
        <f>SaldosMovConv!E167</f>
        <v>0</v>
      </c>
      <c r="F159" s="129">
        <f>SaldosMovConv!F167</f>
        <v>0</v>
      </c>
      <c r="G159" s="129">
        <f>SaldosMovConv!G167</f>
        <v>0</v>
      </c>
      <c r="H159" s="129">
        <f>SaldosMovConv!H167</f>
        <v>0</v>
      </c>
    </row>
    <row r="160" spans="1:8" x14ac:dyDescent="0.25">
      <c r="A160" t="s">
        <v>333</v>
      </c>
      <c r="B160" t="str">
        <f>SaldosMovConv!P168</f>
        <v>5.1.01.01</v>
      </c>
      <c r="C160" s="129">
        <f>SaldosMovConv!C168</f>
        <v>0</v>
      </c>
      <c r="D160" s="129">
        <f>SaldosMovConv!D168</f>
        <v>0</v>
      </c>
      <c r="E160" s="129">
        <f>SaldosMovConv!E168</f>
        <v>0</v>
      </c>
      <c r="F160" s="129">
        <f>SaldosMovConv!F168</f>
        <v>0</v>
      </c>
      <c r="G160" s="129">
        <f>SaldosMovConv!G168</f>
        <v>0</v>
      </c>
      <c r="H160" s="129">
        <f>SaldosMovConv!H168</f>
        <v>0</v>
      </c>
    </row>
    <row r="161" spans="1:8" x14ac:dyDescent="0.25">
      <c r="A161" t="s">
        <v>333</v>
      </c>
      <c r="B161" t="str">
        <f>SaldosMovConv!P169</f>
        <v>5.1.01.03</v>
      </c>
      <c r="C161" s="129">
        <f>SaldosMovConv!C169</f>
        <v>0</v>
      </c>
      <c r="D161" s="129">
        <f>SaldosMovConv!D169</f>
        <v>0</v>
      </c>
      <c r="E161" s="129">
        <f>SaldosMovConv!E169</f>
        <v>0</v>
      </c>
      <c r="F161" s="129">
        <f>SaldosMovConv!F169</f>
        <v>0</v>
      </c>
      <c r="G161" s="129">
        <f>SaldosMovConv!G169</f>
        <v>0</v>
      </c>
      <c r="H161" s="129">
        <f>SaldosMovConv!H169</f>
        <v>0</v>
      </c>
    </row>
    <row r="162" spans="1:8" x14ac:dyDescent="0.25">
      <c r="A162" t="s">
        <v>333</v>
      </c>
      <c r="B162" t="str">
        <f>SaldosMovConv!P170</f>
        <v>5.1.01.05</v>
      </c>
      <c r="C162" s="129">
        <f>SaldosMovConv!C170</f>
        <v>0</v>
      </c>
      <c r="D162" s="129">
        <f>SaldosMovConv!D170</f>
        <v>0</v>
      </c>
      <c r="E162" s="129">
        <f>SaldosMovConv!E170</f>
        <v>0</v>
      </c>
      <c r="F162" s="129">
        <f>SaldosMovConv!F170</f>
        <v>0</v>
      </c>
      <c r="G162" s="129">
        <f>SaldosMovConv!G170</f>
        <v>0</v>
      </c>
      <c r="H162" s="129">
        <f>SaldosMovConv!H170</f>
        <v>0</v>
      </c>
    </row>
    <row r="163" spans="1:8" x14ac:dyDescent="0.25">
      <c r="A163" t="s">
        <v>333</v>
      </c>
      <c r="B163" t="str">
        <f>SaldosMovConv!P171</f>
        <v>5.1.01.10</v>
      </c>
      <c r="C163" s="129">
        <f>SaldosMovConv!C171</f>
        <v>0</v>
      </c>
      <c r="D163" s="129">
        <f>SaldosMovConv!D171</f>
        <v>0</v>
      </c>
      <c r="E163" s="129">
        <f>SaldosMovConv!E171</f>
        <v>0</v>
      </c>
      <c r="F163" s="129">
        <f>SaldosMovConv!F171</f>
        <v>0</v>
      </c>
      <c r="G163" s="129">
        <f>SaldosMovConv!G171</f>
        <v>0</v>
      </c>
      <c r="H163" s="129">
        <f>SaldosMovConv!H171</f>
        <v>0</v>
      </c>
    </row>
    <row r="164" spans="1:8" x14ac:dyDescent="0.25">
      <c r="A164" t="s">
        <v>333</v>
      </c>
      <c r="B164" t="str">
        <f>SaldosMovConv!P172</f>
        <v>5.1.01.19</v>
      </c>
      <c r="C164" s="129">
        <f>SaldosMovConv!C172</f>
        <v>0</v>
      </c>
      <c r="D164" s="129">
        <f>SaldosMovConv!D172</f>
        <v>0</v>
      </c>
      <c r="E164" s="129">
        <f>SaldosMovConv!E172</f>
        <v>0</v>
      </c>
      <c r="F164" s="129">
        <f>SaldosMovConv!F172</f>
        <v>0</v>
      </c>
      <c r="G164" s="129">
        <f>SaldosMovConv!G172</f>
        <v>0</v>
      </c>
      <c r="H164" s="129">
        <f>SaldosMovConv!H172</f>
        <v>0</v>
      </c>
    </row>
    <row r="165" spans="1:8" x14ac:dyDescent="0.25">
      <c r="A165" t="s">
        <v>333</v>
      </c>
      <c r="B165" t="str">
        <f>SaldosMovConv!P173</f>
        <v>5.1.01.23</v>
      </c>
      <c r="C165" s="129">
        <f>SaldosMovConv!C173</f>
        <v>0</v>
      </c>
      <c r="D165" s="129">
        <f>SaldosMovConv!D173</f>
        <v>0</v>
      </c>
      <c r="E165" s="129">
        <f>SaldosMovConv!E173</f>
        <v>0</v>
      </c>
      <c r="F165" s="129">
        <f>SaldosMovConv!F173</f>
        <v>0</v>
      </c>
      <c r="G165" s="129">
        <f>SaldosMovConv!G173</f>
        <v>0</v>
      </c>
      <c r="H165" s="129">
        <f>SaldosMovConv!H173</f>
        <v>0</v>
      </c>
    </row>
    <row r="166" spans="1:8" x14ac:dyDescent="0.25">
      <c r="A166" t="s">
        <v>333</v>
      </c>
      <c r="B166" t="str">
        <f>SaldosMovConv!P174</f>
        <v>5.1.01.60</v>
      </c>
      <c r="C166" s="129">
        <f>SaldosMovConv!C174</f>
        <v>0</v>
      </c>
      <c r="D166" s="129">
        <f>SaldosMovConv!D174</f>
        <v>0</v>
      </c>
      <c r="E166" s="129">
        <f>SaldosMovConv!E174</f>
        <v>0</v>
      </c>
      <c r="F166" s="129">
        <f>SaldosMovConv!F174</f>
        <v>0</v>
      </c>
      <c r="G166" s="129">
        <f>SaldosMovConv!G174</f>
        <v>0</v>
      </c>
      <c r="H166" s="129">
        <f>SaldosMovConv!H174</f>
        <v>0</v>
      </c>
    </row>
    <row r="167" spans="1:8" x14ac:dyDescent="0.25">
      <c r="A167" t="s">
        <v>333</v>
      </c>
      <c r="B167" t="str">
        <f>SaldosMovConv!P175</f>
        <v>5.1.02</v>
      </c>
      <c r="C167" s="129">
        <f>SaldosMovConv!C175</f>
        <v>0</v>
      </c>
      <c r="D167" s="129">
        <f>SaldosMovConv!D175</f>
        <v>0</v>
      </c>
      <c r="E167" s="129">
        <f>SaldosMovConv!E175</f>
        <v>0</v>
      </c>
      <c r="F167" s="129">
        <f>SaldosMovConv!F175</f>
        <v>0</v>
      </c>
      <c r="G167" s="129">
        <f>SaldosMovConv!G175</f>
        <v>0</v>
      </c>
      <c r="H167" s="129">
        <f>SaldosMovConv!H175</f>
        <v>0</v>
      </c>
    </row>
    <row r="168" spans="1:8" x14ac:dyDescent="0.25">
      <c r="A168" t="s">
        <v>333</v>
      </c>
      <c r="B168" t="str">
        <f>SaldosMovConv!P176</f>
        <v>5.1.02.01</v>
      </c>
      <c r="C168" s="129">
        <f>SaldosMovConv!C176</f>
        <v>0</v>
      </c>
      <c r="D168" s="129">
        <f>SaldosMovConv!D176</f>
        <v>0</v>
      </c>
      <c r="E168" s="129">
        <f>SaldosMovConv!E176</f>
        <v>0</v>
      </c>
      <c r="F168" s="129">
        <f>SaldosMovConv!F176</f>
        <v>0</v>
      </c>
      <c r="G168" s="129">
        <f>SaldosMovConv!G176</f>
        <v>0</v>
      </c>
      <c r="H168" s="129">
        <f>SaldosMovConv!H176</f>
        <v>0</v>
      </c>
    </row>
    <row r="169" spans="1:8" x14ac:dyDescent="0.25">
      <c r="A169" t="s">
        <v>333</v>
      </c>
      <c r="B169" t="str">
        <f>SaldosMovConv!P177</f>
        <v>5.1.03</v>
      </c>
      <c r="C169" s="129">
        <f>SaldosMovConv!C177</f>
        <v>0</v>
      </c>
      <c r="D169" s="129">
        <f>SaldosMovConv!D177</f>
        <v>0</v>
      </c>
      <c r="E169" s="129">
        <f>SaldosMovConv!E177</f>
        <v>0</v>
      </c>
      <c r="F169" s="129">
        <f>SaldosMovConv!F177</f>
        <v>0</v>
      </c>
      <c r="G169" s="129">
        <f>SaldosMovConv!G177</f>
        <v>0</v>
      </c>
      <c r="H169" s="129">
        <f>SaldosMovConv!H177</f>
        <v>0</v>
      </c>
    </row>
    <row r="170" spans="1:8" x14ac:dyDescent="0.25">
      <c r="A170" t="s">
        <v>333</v>
      </c>
      <c r="B170" t="str">
        <f>SaldosMovConv!P178</f>
        <v>5.1.03.02</v>
      </c>
      <c r="C170" s="129">
        <f>SaldosMovConv!C178</f>
        <v>0</v>
      </c>
      <c r="D170" s="129">
        <f>SaldosMovConv!D178</f>
        <v>0</v>
      </c>
      <c r="E170" s="129">
        <f>SaldosMovConv!E178</f>
        <v>0</v>
      </c>
      <c r="F170" s="129">
        <f>SaldosMovConv!F178</f>
        <v>0</v>
      </c>
      <c r="G170" s="129">
        <f>SaldosMovConv!G178</f>
        <v>0</v>
      </c>
      <c r="H170" s="129">
        <f>SaldosMovConv!H178</f>
        <v>0</v>
      </c>
    </row>
    <row r="171" spans="1:8" x14ac:dyDescent="0.25">
      <c r="A171" t="s">
        <v>333</v>
      </c>
      <c r="B171" t="str">
        <f>SaldosMovConv!P179</f>
        <v>5.1.03.03</v>
      </c>
      <c r="C171" s="129">
        <f>SaldosMovConv!C179</f>
        <v>0</v>
      </c>
      <c r="D171" s="129">
        <f>SaldosMovConv!D179</f>
        <v>0</v>
      </c>
      <c r="E171" s="129">
        <f>SaldosMovConv!E179</f>
        <v>0</v>
      </c>
      <c r="F171" s="129">
        <f>SaldosMovConv!F179</f>
        <v>0</v>
      </c>
      <c r="G171" s="129">
        <f>SaldosMovConv!G179</f>
        <v>0</v>
      </c>
      <c r="H171" s="129">
        <f>SaldosMovConv!H179</f>
        <v>0</v>
      </c>
    </row>
    <row r="172" spans="1:8" x14ac:dyDescent="0.25">
      <c r="A172" t="s">
        <v>333</v>
      </c>
      <c r="B172" t="str">
        <f>SaldosMovConv!P180</f>
        <v>5.1.03.05</v>
      </c>
      <c r="C172" s="129">
        <f>SaldosMovConv!C180</f>
        <v>0</v>
      </c>
      <c r="D172" s="129">
        <f>SaldosMovConv!D180</f>
        <v>0</v>
      </c>
      <c r="E172" s="129">
        <f>SaldosMovConv!E180</f>
        <v>0</v>
      </c>
      <c r="F172" s="129">
        <f>SaldosMovConv!F180</f>
        <v>0</v>
      </c>
      <c r="G172" s="129">
        <f>SaldosMovConv!G180</f>
        <v>0</v>
      </c>
      <c r="H172" s="129">
        <f>SaldosMovConv!H180</f>
        <v>0</v>
      </c>
    </row>
    <row r="173" spans="1:8" x14ac:dyDescent="0.25">
      <c r="A173" t="s">
        <v>333</v>
      </c>
      <c r="B173" t="str">
        <f>SaldosMovConv!P181</f>
        <v>5.1.03.06</v>
      </c>
      <c r="C173" s="129">
        <f>SaldosMovConv!C181</f>
        <v>0</v>
      </c>
      <c r="D173" s="129">
        <f>SaldosMovConv!D181</f>
        <v>0</v>
      </c>
      <c r="E173" s="129">
        <f>SaldosMovConv!E181</f>
        <v>0</v>
      </c>
      <c r="F173" s="129">
        <f>SaldosMovConv!F181</f>
        <v>0</v>
      </c>
      <c r="G173" s="129">
        <f>SaldosMovConv!G181</f>
        <v>0</v>
      </c>
      <c r="H173" s="129">
        <f>SaldosMovConv!H181</f>
        <v>0</v>
      </c>
    </row>
    <row r="174" spans="1:8" x14ac:dyDescent="0.25">
      <c r="A174" t="s">
        <v>333</v>
      </c>
      <c r="B174" t="str">
        <f>SaldosMovConv!P182</f>
        <v>5.1.03.07</v>
      </c>
      <c r="C174" s="129">
        <f>SaldosMovConv!C182</f>
        <v>0</v>
      </c>
      <c r="D174" s="129">
        <f>SaldosMovConv!D182</f>
        <v>0</v>
      </c>
      <c r="E174" s="129">
        <f>SaldosMovConv!E182</f>
        <v>0</v>
      </c>
      <c r="F174" s="129">
        <f>SaldosMovConv!F182</f>
        <v>0</v>
      </c>
      <c r="G174" s="129">
        <f>SaldosMovConv!G182</f>
        <v>0</v>
      </c>
      <c r="H174" s="129">
        <f>SaldosMovConv!H182</f>
        <v>0</v>
      </c>
    </row>
    <row r="175" spans="1:8" x14ac:dyDescent="0.25">
      <c r="A175" t="s">
        <v>333</v>
      </c>
      <c r="B175" t="str">
        <f>SaldosMovConv!P183</f>
        <v>5.1.04</v>
      </c>
      <c r="C175" s="129">
        <f>SaldosMovConv!C183</f>
        <v>0</v>
      </c>
      <c r="D175" s="129">
        <f>SaldosMovConv!D183</f>
        <v>0</v>
      </c>
      <c r="E175" s="129">
        <f>SaldosMovConv!E183</f>
        <v>0</v>
      </c>
      <c r="F175" s="129">
        <f>SaldosMovConv!F183</f>
        <v>0</v>
      </c>
      <c r="G175" s="129">
        <f>SaldosMovConv!G183</f>
        <v>0</v>
      </c>
      <c r="H175" s="129">
        <f>SaldosMovConv!H183</f>
        <v>0</v>
      </c>
    </row>
    <row r="176" spans="1:8" x14ac:dyDescent="0.25">
      <c r="A176" t="s">
        <v>333</v>
      </c>
      <c r="B176" t="str">
        <f>SaldosMovConv!P184</f>
        <v>5.1.04.01</v>
      </c>
      <c r="C176" s="129">
        <f>SaldosMovConv!C184</f>
        <v>0</v>
      </c>
      <c r="D176" s="129">
        <f>SaldosMovConv!D184</f>
        <v>0</v>
      </c>
      <c r="E176" s="129">
        <f>SaldosMovConv!E184</f>
        <v>0</v>
      </c>
      <c r="F176" s="129">
        <f>SaldosMovConv!F184</f>
        <v>0</v>
      </c>
      <c r="G176" s="129">
        <f>SaldosMovConv!G184</f>
        <v>0</v>
      </c>
      <c r="H176" s="129">
        <f>SaldosMovConv!H184</f>
        <v>0</v>
      </c>
    </row>
    <row r="177" spans="1:8" x14ac:dyDescent="0.25">
      <c r="A177" t="s">
        <v>333</v>
      </c>
      <c r="B177" t="str">
        <f>SaldosMovConv!P185</f>
        <v>5.1.04.02</v>
      </c>
      <c r="C177" s="129">
        <f>SaldosMovConv!C185</f>
        <v>0</v>
      </c>
      <c r="D177" s="129">
        <f>SaldosMovConv!D185</f>
        <v>0</v>
      </c>
      <c r="E177" s="129">
        <f>SaldosMovConv!E185</f>
        <v>0</v>
      </c>
      <c r="F177" s="129">
        <f>SaldosMovConv!F185</f>
        <v>0</v>
      </c>
      <c r="G177" s="129">
        <f>SaldosMovConv!G185</f>
        <v>0</v>
      </c>
      <c r="H177" s="129">
        <f>SaldosMovConv!H185</f>
        <v>0</v>
      </c>
    </row>
    <row r="178" spans="1:8" x14ac:dyDescent="0.25">
      <c r="A178" t="s">
        <v>333</v>
      </c>
      <c r="B178" t="str">
        <f>SaldosMovConv!P186</f>
        <v>5.1.07</v>
      </c>
      <c r="C178" s="129">
        <f>SaldosMovConv!C186</f>
        <v>0</v>
      </c>
      <c r="D178" s="129">
        <f>SaldosMovConv!D186</f>
        <v>0</v>
      </c>
      <c r="E178" s="129">
        <f>SaldosMovConv!E186</f>
        <v>0</v>
      </c>
      <c r="F178" s="129">
        <f>SaldosMovConv!F186</f>
        <v>0</v>
      </c>
      <c r="G178" s="129">
        <f>SaldosMovConv!G186</f>
        <v>0</v>
      </c>
      <c r="H178" s="129">
        <f>SaldosMovConv!H186</f>
        <v>0</v>
      </c>
    </row>
    <row r="179" spans="1:8" x14ac:dyDescent="0.25">
      <c r="A179" t="s">
        <v>333</v>
      </c>
      <c r="B179" t="str">
        <f>SaldosMovConv!P187</f>
        <v>5.1.07.01</v>
      </c>
      <c r="C179" s="129">
        <f>SaldosMovConv!C187</f>
        <v>0</v>
      </c>
      <c r="D179" s="129">
        <f>SaldosMovConv!D187</f>
        <v>0</v>
      </c>
      <c r="E179" s="129">
        <f>SaldosMovConv!E187</f>
        <v>0</v>
      </c>
      <c r="F179" s="129">
        <f>SaldosMovConv!F187</f>
        <v>0</v>
      </c>
      <c r="G179" s="129">
        <f>SaldosMovConv!G187</f>
        <v>0</v>
      </c>
      <c r="H179" s="129">
        <f>SaldosMovConv!H187</f>
        <v>0</v>
      </c>
    </row>
    <row r="180" spans="1:8" x14ac:dyDescent="0.25">
      <c r="A180" t="s">
        <v>333</v>
      </c>
      <c r="B180" t="str">
        <f>SaldosMovConv!P188</f>
        <v>5.1.07.02</v>
      </c>
      <c r="C180" s="129">
        <f>SaldosMovConv!C188</f>
        <v>0</v>
      </c>
      <c r="D180" s="129">
        <f>SaldosMovConv!D188</f>
        <v>0</v>
      </c>
      <c r="E180" s="129">
        <f>SaldosMovConv!E188</f>
        <v>0</v>
      </c>
      <c r="F180" s="129">
        <f>SaldosMovConv!F188</f>
        <v>0</v>
      </c>
      <c r="G180" s="129">
        <f>SaldosMovConv!G188</f>
        <v>0</v>
      </c>
      <c r="H180" s="129">
        <f>SaldosMovConv!H188</f>
        <v>0</v>
      </c>
    </row>
    <row r="181" spans="1:8" x14ac:dyDescent="0.25">
      <c r="A181" t="s">
        <v>333</v>
      </c>
      <c r="B181" t="str">
        <f>SaldosMovConv!P189</f>
        <v>5.1.07.03</v>
      </c>
      <c r="C181" s="129">
        <f>SaldosMovConv!C189</f>
        <v>0</v>
      </c>
      <c r="D181" s="129">
        <f>SaldosMovConv!D189</f>
        <v>0</v>
      </c>
      <c r="E181" s="129">
        <f>SaldosMovConv!E189</f>
        <v>0</v>
      </c>
      <c r="F181" s="129">
        <f>SaldosMovConv!F189</f>
        <v>0</v>
      </c>
      <c r="G181" s="129">
        <f>SaldosMovConv!G189</f>
        <v>0</v>
      </c>
      <c r="H181" s="129">
        <f>SaldosMovConv!H189</f>
        <v>0</v>
      </c>
    </row>
    <row r="182" spans="1:8" x14ac:dyDescent="0.25">
      <c r="A182" t="s">
        <v>333</v>
      </c>
      <c r="B182" t="str">
        <f>SaldosMovConv!P190</f>
        <v>5.1.07.04</v>
      </c>
      <c r="C182" s="129">
        <f>SaldosMovConv!C190</f>
        <v>0</v>
      </c>
      <c r="D182" s="129">
        <f>SaldosMovConv!D190</f>
        <v>0</v>
      </c>
      <c r="E182" s="129">
        <f>SaldosMovConv!E190</f>
        <v>0</v>
      </c>
      <c r="F182" s="129">
        <f>SaldosMovConv!F190</f>
        <v>0</v>
      </c>
      <c r="G182" s="129">
        <f>SaldosMovConv!G190</f>
        <v>0</v>
      </c>
      <c r="H182" s="129">
        <f>SaldosMovConv!H190</f>
        <v>0</v>
      </c>
    </row>
    <row r="183" spans="1:8" x14ac:dyDescent="0.25">
      <c r="A183" t="s">
        <v>333</v>
      </c>
      <c r="B183" t="str">
        <f>SaldosMovConv!P191</f>
        <v>5.1.07.05</v>
      </c>
      <c r="C183" s="129">
        <f>SaldosMovConv!C191</f>
        <v>0</v>
      </c>
      <c r="D183" s="129">
        <f>SaldosMovConv!D191</f>
        <v>0</v>
      </c>
      <c r="E183" s="129">
        <f>SaldosMovConv!E191</f>
        <v>0</v>
      </c>
      <c r="F183" s="129">
        <f>SaldosMovConv!F191</f>
        <v>0</v>
      </c>
      <c r="G183" s="129">
        <f>SaldosMovConv!G191</f>
        <v>0</v>
      </c>
      <c r="H183" s="129">
        <f>SaldosMovConv!H191</f>
        <v>0</v>
      </c>
    </row>
    <row r="184" spans="1:8" x14ac:dyDescent="0.25">
      <c r="A184" t="s">
        <v>333</v>
      </c>
      <c r="B184" t="str">
        <f>SaldosMovConv!P192</f>
        <v>5.1.07.06</v>
      </c>
      <c r="C184" s="129">
        <f>SaldosMovConv!C192</f>
        <v>0</v>
      </c>
      <c r="D184" s="129">
        <f>SaldosMovConv!D192</f>
        <v>0</v>
      </c>
      <c r="E184" s="129">
        <f>SaldosMovConv!E192</f>
        <v>0</v>
      </c>
      <c r="F184" s="129">
        <f>SaldosMovConv!F192</f>
        <v>0</v>
      </c>
      <c r="G184" s="129">
        <f>SaldosMovConv!G192</f>
        <v>0</v>
      </c>
      <c r="H184" s="129">
        <f>SaldosMovConv!H192</f>
        <v>0</v>
      </c>
    </row>
    <row r="185" spans="1:8" x14ac:dyDescent="0.25">
      <c r="A185" t="s">
        <v>333</v>
      </c>
      <c r="B185" t="str">
        <f>SaldosMovConv!P193</f>
        <v>5.1.07.07</v>
      </c>
      <c r="C185" s="129">
        <f>SaldosMovConv!C193</f>
        <v>0</v>
      </c>
      <c r="D185" s="129">
        <f>SaldosMovConv!D193</f>
        <v>0</v>
      </c>
      <c r="E185" s="129">
        <f>SaldosMovConv!E193</f>
        <v>0</v>
      </c>
      <c r="F185" s="129">
        <f>SaldosMovConv!F193</f>
        <v>0</v>
      </c>
      <c r="G185" s="129">
        <f>SaldosMovConv!G193</f>
        <v>0</v>
      </c>
      <c r="H185" s="129">
        <f>SaldosMovConv!H193</f>
        <v>0</v>
      </c>
    </row>
    <row r="186" spans="1:8" x14ac:dyDescent="0.25">
      <c r="A186" t="s">
        <v>333</v>
      </c>
      <c r="B186" t="str">
        <f>SaldosMovConv!P194</f>
        <v>5.1.07.90</v>
      </c>
      <c r="C186" s="129">
        <f>SaldosMovConv!C194</f>
        <v>0</v>
      </c>
      <c r="D186" s="129">
        <f>SaldosMovConv!D194</f>
        <v>0</v>
      </c>
      <c r="E186" s="129">
        <f>SaldosMovConv!E194</f>
        <v>0</v>
      </c>
      <c r="F186" s="129">
        <f>SaldosMovConv!F194</f>
        <v>0</v>
      </c>
      <c r="G186" s="129">
        <f>SaldosMovConv!G194</f>
        <v>0</v>
      </c>
      <c r="H186" s="129">
        <f>SaldosMovConv!H194</f>
        <v>0</v>
      </c>
    </row>
    <row r="187" spans="1:8" x14ac:dyDescent="0.25">
      <c r="A187" t="s">
        <v>333</v>
      </c>
      <c r="B187" t="str">
        <f>SaldosMovConv!P195</f>
        <v>5.1.08</v>
      </c>
      <c r="C187" s="129">
        <f>SaldosMovConv!C195</f>
        <v>0</v>
      </c>
      <c r="D187" s="129">
        <f>SaldosMovConv!D195</f>
        <v>0</v>
      </c>
      <c r="E187" s="129">
        <f>SaldosMovConv!E195</f>
        <v>0</v>
      </c>
      <c r="F187" s="129">
        <f>SaldosMovConv!F195</f>
        <v>0</v>
      </c>
      <c r="G187" s="129">
        <f>SaldosMovConv!G195</f>
        <v>0</v>
      </c>
      <c r="H187" s="129">
        <f>SaldosMovConv!H195</f>
        <v>0</v>
      </c>
    </row>
    <row r="188" spans="1:8" x14ac:dyDescent="0.25">
      <c r="A188" t="s">
        <v>333</v>
      </c>
      <c r="B188" t="str">
        <f>SaldosMovConv!P196</f>
        <v>5.1.08.02</v>
      </c>
      <c r="C188" s="129">
        <f>SaldosMovConv!C196</f>
        <v>0</v>
      </c>
      <c r="D188" s="129">
        <f>SaldosMovConv!D196</f>
        <v>0</v>
      </c>
      <c r="E188" s="129">
        <f>SaldosMovConv!E196</f>
        <v>0</v>
      </c>
      <c r="F188" s="129">
        <f>SaldosMovConv!F196</f>
        <v>0</v>
      </c>
      <c r="G188" s="129">
        <f>SaldosMovConv!G196</f>
        <v>0</v>
      </c>
      <c r="H188" s="129">
        <f>SaldosMovConv!H196</f>
        <v>0</v>
      </c>
    </row>
    <row r="189" spans="1:8" x14ac:dyDescent="0.25">
      <c r="A189" t="s">
        <v>333</v>
      </c>
      <c r="B189" t="str">
        <f>SaldosMovConv!P197</f>
        <v>5.1.08.03</v>
      </c>
      <c r="C189" s="129">
        <f>SaldosMovConv!C197</f>
        <v>0</v>
      </c>
      <c r="D189" s="129">
        <f>SaldosMovConv!D197</f>
        <v>0</v>
      </c>
      <c r="E189" s="129">
        <f>SaldosMovConv!E197</f>
        <v>0</v>
      </c>
      <c r="F189" s="129">
        <f>SaldosMovConv!F197</f>
        <v>0</v>
      </c>
      <c r="G189" s="129">
        <f>SaldosMovConv!G197</f>
        <v>0</v>
      </c>
      <c r="H189" s="129">
        <f>SaldosMovConv!H197</f>
        <v>0</v>
      </c>
    </row>
    <row r="190" spans="1:8" x14ac:dyDescent="0.25">
      <c r="A190" t="s">
        <v>333</v>
      </c>
      <c r="B190" t="str">
        <f>SaldosMovConv!P198</f>
        <v>5.1.11</v>
      </c>
      <c r="C190" s="129">
        <f>SaldosMovConv!C198</f>
        <v>0</v>
      </c>
      <c r="D190" s="129">
        <f>SaldosMovConv!D198</f>
        <v>0</v>
      </c>
      <c r="E190" s="129">
        <f>SaldosMovConv!E198</f>
        <v>0</v>
      </c>
      <c r="F190" s="129">
        <f>SaldosMovConv!F198</f>
        <v>0</v>
      </c>
      <c r="G190" s="129">
        <f>SaldosMovConv!G198</f>
        <v>0</v>
      </c>
      <c r="H190" s="129">
        <f>SaldosMovConv!H198</f>
        <v>0</v>
      </c>
    </row>
    <row r="191" spans="1:8" x14ac:dyDescent="0.25">
      <c r="A191" t="s">
        <v>333</v>
      </c>
      <c r="B191" t="str">
        <f>SaldosMovConv!P199</f>
        <v>5.1.11.13</v>
      </c>
      <c r="C191" s="129">
        <f>SaldosMovConv!C199</f>
        <v>0</v>
      </c>
      <c r="D191" s="129">
        <f>SaldosMovConv!D199</f>
        <v>0</v>
      </c>
      <c r="E191" s="129">
        <f>SaldosMovConv!E199</f>
        <v>0</v>
      </c>
      <c r="F191" s="129">
        <f>SaldosMovConv!F199</f>
        <v>0</v>
      </c>
      <c r="G191" s="129">
        <f>SaldosMovConv!G199</f>
        <v>0</v>
      </c>
      <c r="H191" s="129">
        <f>SaldosMovConv!H199</f>
        <v>0</v>
      </c>
    </row>
    <row r="192" spans="1:8" x14ac:dyDescent="0.25">
      <c r="A192" t="s">
        <v>333</v>
      </c>
      <c r="B192" t="str">
        <f>SaldosMovConv!P200</f>
        <v>5.1.11.14</v>
      </c>
      <c r="C192" s="129">
        <f>SaldosMovConv!C200</f>
        <v>0</v>
      </c>
      <c r="D192" s="129">
        <f>SaldosMovConv!D200</f>
        <v>0</v>
      </c>
      <c r="E192" s="129">
        <f>SaldosMovConv!E200</f>
        <v>0</v>
      </c>
      <c r="F192" s="129">
        <f>SaldosMovConv!F200</f>
        <v>0</v>
      </c>
      <c r="G192" s="129">
        <f>SaldosMovConv!G200</f>
        <v>0</v>
      </c>
      <c r="H192" s="129">
        <f>SaldosMovConv!H200</f>
        <v>0</v>
      </c>
    </row>
    <row r="193" spans="1:8" x14ac:dyDescent="0.25">
      <c r="A193" t="s">
        <v>333</v>
      </c>
      <c r="B193" t="str">
        <f>SaldosMovConv!P201</f>
        <v>5.1.11.15</v>
      </c>
      <c r="C193" s="129">
        <f>SaldosMovConv!C201</f>
        <v>0</v>
      </c>
      <c r="D193" s="129">
        <f>SaldosMovConv!D201</f>
        <v>0</v>
      </c>
      <c r="E193" s="129">
        <f>SaldosMovConv!E201</f>
        <v>0</v>
      </c>
      <c r="F193" s="129">
        <f>SaldosMovConv!F201</f>
        <v>0</v>
      </c>
      <c r="G193" s="129">
        <f>SaldosMovConv!G201</f>
        <v>0</v>
      </c>
      <c r="H193" s="129">
        <f>SaldosMovConv!H201</f>
        <v>0</v>
      </c>
    </row>
    <row r="194" spans="1:8" x14ac:dyDescent="0.25">
      <c r="A194" t="s">
        <v>333</v>
      </c>
      <c r="B194" t="str">
        <f>SaldosMovConv!P202</f>
        <v>5.1.11.17</v>
      </c>
      <c r="C194" s="129">
        <f>SaldosMovConv!C202</f>
        <v>0</v>
      </c>
      <c r="D194" s="129">
        <f>SaldosMovConv!D202</f>
        <v>0</v>
      </c>
      <c r="E194" s="129">
        <f>SaldosMovConv!E202</f>
        <v>0</v>
      </c>
      <c r="F194" s="129">
        <f>SaldosMovConv!F202</f>
        <v>0</v>
      </c>
      <c r="G194" s="129">
        <f>SaldosMovConv!G202</f>
        <v>0</v>
      </c>
      <c r="H194" s="129">
        <f>SaldosMovConv!H202</f>
        <v>0</v>
      </c>
    </row>
    <row r="195" spans="1:8" x14ac:dyDescent="0.25">
      <c r="A195" t="s">
        <v>333</v>
      </c>
      <c r="B195" t="str">
        <f>SaldosMovConv!P203</f>
        <v>5.1.11.21</v>
      </c>
      <c r="C195" s="129">
        <f>SaldosMovConv!C203</f>
        <v>0</v>
      </c>
      <c r="D195" s="129">
        <f>SaldosMovConv!D203</f>
        <v>0</v>
      </c>
      <c r="E195" s="129">
        <f>SaldosMovConv!E203</f>
        <v>0</v>
      </c>
      <c r="F195" s="129">
        <f>SaldosMovConv!F203</f>
        <v>0</v>
      </c>
      <c r="G195" s="129">
        <f>SaldosMovConv!G203</f>
        <v>0</v>
      </c>
      <c r="H195" s="129">
        <f>SaldosMovConv!H203</f>
        <v>0</v>
      </c>
    </row>
    <row r="196" spans="1:8" x14ac:dyDescent="0.25">
      <c r="A196" t="s">
        <v>333</v>
      </c>
      <c r="B196" t="str">
        <f>SaldosMovConv!P204</f>
        <v>5.1.11.23</v>
      </c>
      <c r="C196" s="129">
        <f>SaldosMovConv!C204</f>
        <v>0</v>
      </c>
      <c r="D196" s="129">
        <f>SaldosMovConv!D204</f>
        <v>0</v>
      </c>
      <c r="E196" s="129">
        <f>SaldosMovConv!E204</f>
        <v>0</v>
      </c>
      <c r="F196" s="129">
        <f>SaldosMovConv!F204</f>
        <v>0</v>
      </c>
      <c r="G196" s="129">
        <f>SaldosMovConv!G204</f>
        <v>0</v>
      </c>
      <c r="H196" s="129">
        <f>SaldosMovConv!H204</f>
        <v>0</v>
      </c>
    </row>
    <row r="197" spans="1:8" x14ac:dyDescent="0.25">
      <c r="A197" t="s">
        <v>333</v>
      </c>
      <c r="B197" t="str">
        <f>SaldosMovConv!P205</f>
        <v>5.1.11.25</v>
      </c>
      <c r="C197" s="129">
        <f>SaldosMovConv!C205</f>
        <v>0</v>
      </c>
      <c r="D197" s="129">
        <f>SaldosMovConv!D205</f>
        <v>0</v>
      </c>
      <c r="E197" s="129">
        <f>SaldosMovConv!E205</f>
        <v>0</v>
      </c>
      <c r="F197" s="129">
        <f>SaldosMovConv!F205</f>
        <v>0</v>
      </c>
      <c r="G197" s="129">
        <f>SaldosMovConv!G205</f>
        <v>0</v>
      </c>
      <c r="H197" s="129">
        <f>SaldosMovConv!H205</f>
        <v>0</v>
      </c>
    </row>
    <row r="198" spans="1:8" x14ac:dyDescent="0.25">
      <c r="A198" t="s">
        <v>333</v>
      </c>
      <c r="B198" t="str">
        <f>SaldosMovConv!P206</f>
        <v>5.1.11.27</v>
      </c>
      <c r="C198" s="129">
        <f>SaldosMovConv!C206</f>
        <v>0</v>
      </c>
      <c r="D198" s="129">
        <f>SaldosMovConv!D206</f>
        <v>0</v>
      </c>
      <c r="E198" s="129">
        <f>SaldosMovConv!E206</f>
        <v>0</v>
      </c>
      <c r="F198" s="129">
        <f>SaldosMovConv!F206</f>
        <v>0</v>
      </c>
      <c r="G198" s="129">
        <f>SaldosMovConv!G206</f>
        <v>0</v>
      </c>
      <c r="H198" s="129">
        <f>SaldosMovConv!H206</f>
        <v>0</v>
      </c>
    </row>
    <row r="199" spans="1:8" x14ac:dyDescent="0.25">
      <c r="A199" t="s">
        <v>333</v>
      </c>
      <c r="B199" t="str">
        <f>SaldosMovConv!P207</f>
        <v>5.1.11.55</v>
      </c>
      <c r="C199" s="129">
        <f>SaldosMovConv!C207</f>
        <v>0</v>
      </c>
      <c r="D199" s="129">
        <f>SaldosMovConv!D207</f>
        <v>0</v>
      </c>
      <c r="E199" s="129">
        <f>SaldosMovConv!E207</f>
        <v>0</v>
      </c>
      <c r="F199" s="129">
        <f>SaldosMovConv!F207</f>
        <v>0</v>
      </c>
      <c r="G199" s="129">
        <f>SaldosMovConv!G207</f>
        <v>0</v>
      </c>
      <c r="H199" s="129">
        <f>SaldosMovConv!H207</f>
        <v>0</v>
      </c>
    </row>
    <row r="200" spans="1:8" x14ac:dyDescent="0.25">
      <c r="A200" t="s">
        <v>333</v>
      </c>
      <c r="B200" t="str">
        <f>SaldosMovConv!P208</f>
        <v>5.1.11.64</v>
      </c>
      <c r="C200" s="129">
        <f>SaldosMovConv!C208</f>
        <v>0</v>
      </c>
      <c r="D200" s="129">
        <f>SaldosMovConv!D208</f>
        <v>0</v>
      </c>
      <c r="E200" s="129">
        <f>SaldosMovConv!E208</f>
        <v>0</v>
      </c>
      <c r="F200" s="129">
        <f>SaldosMovConv!F208</f>
        <v>0</v>
      </c>
      <c r="G200" s="129">
        <f>SaldosMovConv!G208</f>
        <v>0</v>
      </c>
      <c r="H200" s="129">
        <f>SaldosMovConv!H208</f>
        <v>0</v>
      </c>
    </row>
    <row r="201" spans="1:8" x14ac:dyDescent="0.25">
      <c r="A201" t="s">
        <v>333</v>
      </c>
      <c r="B201" t="str">
        <f>SaldosMovConv!P209</f>
        <v>5.1.20</v>
      </c>
      <c r="C201" s="129">
        <f>SaldosMovConv!C209</f>
        <v>0</v>
      </c>
      <c r="D201" s="129">
        <f>SaldosMovConv!D209</f>
        <v>0</v>
      </c>
      <c r="E201" s="129">
        <f>SaldosMovConv!E209</f>
        <v>0</v>
      </c>
      <c r="F201" s="129">
        <f>SaldosMovConv!F209</f>
        <v>0</v>
      </c>
      <c r="G201" s="129">
        <f>SaldosMovConv!G209</f>
        <v>0</v>
      </c>
      <c r="H201" s="129">
        <f>SaldosMovConv!H209</f>
        <v>0</v>
      </c>
    </row>
    <row r="202" spans="1:8" x14ac:dyDescent="0.25">
      <c r="A202" t="s">
        <v>333</v>
      </c>
      <c r="B202" t="str">
        <f>SaldosMovConv!P210</f>
        <v>5.1.20.27</v>
      </c>
      <c r="C202" s="129">
        <f>SaldosMovConv!C210</f>
        <v>0</v>
      </c>
      <c r="D202" s="129">
        <f>SaldosMovConv!D210</f>
        <v>0</v>
      </c>
      <c r="E202" s="129">
        <f>SaldosMovConv!E210</f>
        <v>0</v>
      </c>
      <c r="F202" s="129">
        <f>SaldosMovConv!F210</f>
        <v>0</v>
      </c>
      <c r="G202" s="129">
        <f>SaldosMovConv!G210</f>
        <v>0</v>
      </c>
      <c r="H202" s="129">
        <f>SaldosMovConv!H210</f>
        <v>0</v>
      </c>
    </row>
    <row r="203" spans="1:8" x14ac:dyDescent="0.25">
      <c r="A203" t="s">
        <v>333</v>
      </c>
      <c r="B203" t="str">
        <f>SaldosMovConv!P211</f>
        <v>5.3</v>
      </c>
      <c r="C203" s="129">
        <f>SaldosMovConv!C211</f>
        <v>0</v>
      </c>
      <c r="D203" s="129">
        <f>SaldosMovConv!D211</f>
        <v>0</v>
      </c>
      <c r="E203" s="129">
        <f>SaldosMovConv!E211</f>
        <v>0</v>
      </c>
      <c r="F203" s="129">
        <f>SaldosMovConv!F211</f>
        <v>0</v>
      </c>
      <c r="G203" s="129">
        <f>SaldosMovConv!G211</f>
        <v>0</v>
      </c>
      <c r="H203" s="129">
        <f>SaldosMovConv!H211</f>
        <v>0</v>
      </c>
    </row>
    <row r="204" spans="1:8" x14ac:dyDescent="0.25">
      <c r="A204" t="s">
        <v>333</v>
      </c>
      <c r="B204" t="str">
        <f>SaldosMovConv!P212</f>
        <v>5.3.60</v>
      </c>
      <c r="C204" s="129">
        <f>SaldosMovConv!C212</f>
        <v>0</v>
      </c>
      <c r="D204" s="129">
        <f>SaldosMovConv!D212</f>
        <v>0</v>
      </c>
      <c r="E204" s="129">
        <f>SaldosMovConv!E212</f>
        <v>0</v>
      </c>
      <c r="F204" s="129">
        <f>SaldosMovConv!F212</f>
        <v>0</v>
      </c>
      <c r="G204" s="129">
        <f>SaldosMovConv!G212</f>
        <v>0</v>
      </c>
      <c r="H204" s="129">
        <f>SaldosMovConv!H212</f>
        <v>0</v>
      </c>
    </row>
    <row r="205" spans="1:8" x14ac:dyDescent="0.25">
      <c r="A205" t="s">
        <v>333</v>
      </c>
      <c r="B205" t="str">
        <f>SaldosMovConv!P213</f>
        <v>5.3.60.01</v>
      </c>
      <c r="C205" s="129">
        <f>SaldosMovConv!C213</f>
        <v>0</v>
      </c>
      <c r="D205" s="129">
        <f>SaldosMovConv!D213</f>
        <v>0</v>
      </c>
      <c r="E205" s="129">
        <f>SaldosMovConv!E213</f>
        <v>0</v>
      </c>
      <c r="F205" s="129">
        <f>SaldosMovConv!F213</f>
        <v>0</v>
      </c>
      <c r="G205" s="129">
        <f>SaldosMovConv!G213</f>
        <v>0</v>
      </c>
      <c r="H205" s="129">
        <f>SaldosMovConv!H213</f>
        <v>0</v>
      </c>
    </row>
    <row r="206" spans="1:8" x14ac:dyDescent="0.25">
      <c r="A206" t="s">
        <v>333</v>
      </c>
      <c r="B206" t="str">
        <f>SaldosMovConv!P214</f>
        <v>5.3.60.04</v>
      </c>
      <c r="C206" s="129">
        <f>SaldosMovConv!C214</f>
        <v>0</v>
      </c>
      <c r="D206" s="129">
        <f>SaldosMovConv!D214</f>
        <v>0</v>
      </c>
      <c r="E206" s="129">
        <f>SaldosMovConv!E214</f>
        <v>0</v>
      </c>
      <c r="F206" s="129">
        <f>SaldosMovConv!F214</f>
        <v>0</v>
      </c>
      <c r="G206" s="129">
        <f>SaldosMovConv!G214</f>
        <v>0</v>
      </c>
      <c r="H206" s="129">
        <f>SaldosMovConv!H214</f>
        <v>0</v>
      </c>
    </row>
    <row r="207" spans="1:8" x14ac:dyDescent="0.25">
      <c r="A207" t="s">
        <v>333</v>
      </c>
      <c r="B207" t="str">
        <f>SaldosMovConv!P215</f>
        <v>5.3.60.06</v>
      </c>
      <c r="C207" s="129">
        <f>SaldosMovConv!C215</f>
        <v>0</v>
      </c>
      <c r="D207" s="129">
        <f>SaldosMovConv!D215</f>
        <v>0</v>
      </c>
      <c r="E207" s="129">
        <f>SaldosMovConv!E215</f>
        <v>0</v>
      </c>
      <c r="F207" s="129">
        <f>SaldosMovConv!F215</f>
        <v>0</v>
      </c>
      <c r="G207" s="129">
        <f>SaldosMovConv!G215</f>
        <v>0</v>
      </c>
      <c r="H207" s="129">
        <f>SaldosMovConv!H215</f>
        <v>0</v>
      </c>
    </row>
    <row r="208" spans="1:8" x14ac:dyDescent="0.25">
      <c r="A208" t="s">
        <v>333</v>
      </c>
      <c r="B208" t="str">
        <f>SaldosMovConv!P216</f>
        <v>5.3.60.07</v>
      </c>
      <c r="C208" s="129">
        <f>SaldosMovConv!C216</f>
        <v>0</v>
      </c>
      <c r="D208" s="129">
        <f>SaldosMovConv!D216</f>
        <v>0</v>
      </c>
      <c r="E208" s="129">
        <f>SaldosMovConv!E216</f>
        <v>0</v>
      </c>
      <c r="F208" s="129">
        <f>SaldosMovConv!F216</f>
        <v>0</v>
      </c>
      <c r="G208" s="129">
        <f>SaldosMovConv!G216</f>
        <v>0</v>
      </c>
      <c r="H208" s="129">
        <f>SaldosMovConv!H216</f>
        <v>0</v>
      </c>
    </row>
    <row r="209" spans="1:8" x14ac:dyDescent="0.25">
      <c r="A209" t="s">
        <v>333</v>
      </c>
      <c r="B209" t="str">
        <f>SaldosMovConv!P217</f>
        <v>5.3.60.09</v>
      </c>
      <c r="C209" s="129">
        <f>SaldosMovConv!C217</f>
        <v>0</v>
      </c>
      <c r="D209" s="129">
        <f>SaldosMovConv!D217</f>
        <v>0</v>
      </c>
      <c r="E209" s="129">
        <f>SaldosMovConv!E217</f>
        <v>0</v>
      </c>
      <c r="F209" s="129">
        <f>SaldosMovConv!F217</f>
        <v>0</v>
      </c>
      <c r="G209" s="129">
        <f>SaldosMovConv!G217</f>
        <v>0</v>
      </c>
      <c r="H209" s="129">
        <f>SaldosMovConv!H217</f>
        <v>0</v>
      </c>
    </row>
    <row r="210" spans="1:8" x14ac:dyDescent="0.25">
      <c r="A210" t="s">
        <v>333</v>
      </c>
      <c r="B210" t="str">
        <f>SaldosMovConv!P218</f>
        <v>5.3.66</v>
      </c>
      <c r="C210" s="129">
        <f>SaldosMovConv!C218</f>
        <v>0</v>
      </c>
      <c r="D210" s="129">
        <f>SaldosMovConv!D218</f>
        <v>0</v>
      </c>
      <c r="E210" s="129">
        <f>SaldosMovConv!E218</f>
        <v>0</v>
      </c>
      <c r="F210" s="129">
        <f>SaldosMovConv!F218</f>
        <v>0</v>
      </c>
      <c r="G210" s="129">
        <f>SaldosMovConv!G218</f>
        <v>0</v>
      </c>
      <c r="H210" s="129">
        <f>SaldosMovConv!H218</f>
        <v>0</v>
      </c>
    </row>
    <row r="211" spans="1:8" x14ac:dyDescent="0.25">
      <c r="A211" t="s">
        <v>333</v>
      </c>
      <c r="B211" t="str">
        <f>SaldosMovConv!P219</f>
        <v>5.3.66.05</v>
      </c>
      <c r="C211" s="129">
        <f>SaldosMovConv!C219</f>
        <v>0</v>
      </c>
      <c r="D211" s="129">
        <f>SaldosMovConv!D219</f>
        <v>0</v>
      </c>
      <c r="E211" s="129">
        <f>SaldosMovConv!E219</f>
        <v>0</v>
      </c>
      <c r="F211" s="129">
        <f>SaldosMovConv!F219</f>
        <v>0</v>
      </c>
      <c r="G211" s="129">
        <f>SaldosMovConv!G219</f>
        <v>0</v>
      </c>
      <c r="H211" s="129">
        <f>SaldosMovConv!H219</f>
        <v>0</v>
      </c>
    </row>
    <row r="212" spans="1:8" x14ac:dyDescent="0.25">
      <c r="A212" t="s">
        <v>333</v>
      </c>
      <c r="B212" t="str">
        <f>SaldosMovConv!P220</f>
        <v>5.3.66.06</v>
      </c>
      <c r="C212" s="129">
        <f>SaldosMovConv!C220</f>
        <v>0</v>
      </c>
      <c r="D212" s="129">
        <f>SaldosMovConv!D220</f>
        <v>0</v>
      </c>
      <c r="E212" s="129">
        <f>SaldosMovConv!E220</f>
        <v>0</v>
      </c>
      <c r="F212" s="129">
        <f>SaldosMovConv!F220</f>
        <v>0</v>
      </c>
      <c r="G212" s="129">
        <f>SaldosMovConv!G220</f>
        <v>0</v>
      </c>
      <c r="H212" s="129">
        <f>SaldosMovConv!H220</f>
        <v>0</v>
      </c>
    </row>
    <row r="213" spans="1:8" x14ac:dyDescent="0.25">
      <c r="A213" t="s">
        <v>333</v>
      </c>
      <c r="B213" t="str">
        <f>SaldosMovConv!P221</f>
        <v>5.3.68</v>
      </c>
      <c r="C213" s="129">
        <f>SaldosMovConv!C221</f>
        <v>0</v>
      </c>
      <c r="D213" s="129">
        <f>SaldosMovConv!D221</f>
        <v>0</v>
      </c>
      <c r="E213" s="129">
        <f>SaldosMovConv!E221</f>
        <v>0</v>
      </c>
      <c r="F213" s="129">
        <f>SaldosMovConv!F221</f>
        <v>0</v>
      </c>
      <c r="G213" s="129">
        <f>SaldosMovConv!G221</f>
        <v>0</v>
      </c>
      <c r="H213" s="129">
        <f>SaldosMovConv!H221</f>
        <v>0</v>
      </c>
    </row>
    <row r="214" spans="1:8" x14ac:dyDescent="0.25">
      <c r="A214" t="s">
        <v>333</v>
      </c>
      <c r="B214" t="str">
        <f>SaldosMovConv!P222</f>
        <v>5.3.68.05</v>
      </c>
      <c r="C214" s="129">
        <f>SaldosMovConv!C222</f>
        <v>0</v>
      </c>
      <c r="D214" s="129">
        <f>SaldosMovConv!D222</f>
        <v>0</v>
      </c>
      <c r="E214" s="129">
        <f>SaldosMovConv!E222</f>
        <v>0</v>
      </c>
      <c r="F214" s="129">
        <f>SaldosMovConv!F222</f>
        <v>0</v>
      </c>
      <c r="G214" s="129">
        <f>SaldosMovConv!G222</f>
        <v>0</v>
      </c>
      <c r="H214" s="129">
        <f>SaldosMovConv!H222</f>
        <v>0</v>
      </c>
    </row>
    <row r="215" spans="1:8" x14ac:dyDescent="0.25">
      <c r="A215" t="s">
        <v>333</v>
      </c>
      <c r="B215" t="str">
        <f>SaldosMovConv!P223</f>
        <v>5.5</v>
      </c>
      <c r="C215" s="129">
        <f>SaldosMovConv!C223</f>
        <v>0</v>
      </c>
      <c r="D215" s="129">
        <f>SaldosMovConv!D223</f>
        <v>0</v>
      </c>
      <c r="E215" s="129">
        <f>SaldosMovConv!E223</f>
        <v>0</v>
      </c>
      <c r="F215" s="129">
        <f>SaldosMovConv!F223</f>
        <v>0</v>
      </c>
      <c r="G215" s="129">
        <f>SaldosMovConv!G223</f>
        <v>0</v>
      </c>
      <c r="H215" s="129">
        <f>SaldosMovConv!H223</f>
        <v>0</v>
      </c>
    </row>
    <row r="216" spans="1:8" x14ac:dyDescent="0.25">
      <c r="A216" t="s">
        <v>333</v>
      </c>
      <c r="B216" t="str">
        <f>SaldosMovConv!P224</f>
        <v>5.5.06</v>
      </c>
      <c r="C216" s="129">
        <f>SaldosMovConv!C224</f>
        <v>0</v>
      </c>
      <c r="D216" s="129">
        <f>SaldosMovConv!D224</f>
        <v>0</v>
      </c>
      <c r="E216" s="129">
        <f>SaldosMovConv!E224</f>
        <v>0</v>
      </c>
      <c r="F216" s="129">
        <f>SaldosMovConv!F224</f>
        <v>0</v>
      </c>
      <c r="G216" s="129">
        <f>SaldosMovConv!G224</f>
        <v>0</v>
      </c>
      <c r="H216" s="129">
        <f>SaldosMovConv!H224</f>
        <v>0</v>
      </c>
    </row>
    <row r="217" spans="1:8" x14ac:dyDescent="0.25">
      <c r="A217" t="s">
        <v>333</v>
      </c>
      <c r="B217" t="str">
        <f>SaldosMovConv!P225</f>
        <v>5.5.06.06</v>
      </c>
      <c r="C217" s="129">
        <f>SaldosMovConv!C225</f>
        <v>0</v>
      </c>
      <c r="D217" s="129">
        <f>SaldosMovConv!D225</f>
        <v>0</v>
      </c>
      <c r="E217" s="129">
        <f>SaldosMovConv!E225</f>
        <v>0</v>
      </c>
      <c r="F217" s="129">
        <f>SaldosMovConv!F225</f>
        <v>0</v>
      </c>
      <c r="G217" s="129">
        <f>SaldosMovConv!G225</f>
        <v>0</v>
      </c>
      <c r="H217" s="129">
        <f>SaldosMovConv!H225</f>
        <v>0</v>
      </c>
    </row>
    <row r="218" spans="1:8" x14ac:dyDescent="0.25">
      <c r="A218" t="s">
        <v>333</v>
      </c>
      <c r="B218" t="str">
        <f>SaldosMovConv!P226</f>
        <v>5.7</v>
      </c>
      <c r="C218" s="129">
        <f>SaldosMovConv!C226</f>
        <v>0</v>
      </c>
      <c r="D218" s="129">
        <f>SaldosMovConv!D226</f>
        <v>0</v>
      </c>
      <c r="E218" s="129">
        <f>SaldosMovConv!E226</f>
        <v>0</v>
      </c>
      <c r="F218" s="129">
        <f>SaldosMovConv!F226</f>
        <v>0</v>
      </c>
      <c r="G218" s="129">
        <f>SaldosMovConv!G226</f>
        <v>0</v>
      </c>
      <c r="H218" s="129">
        <f>SaldosMovConv!H226</f>
        <v>0</v>
      </c>
    </row>
    <row r="219" spans="1:8" x14ac:dyDescent="0.25">
      <c r="A219" t="s">
        <v>333</v>
      </c>
      <c r="B219" t="str">
        <f>SaldosMovConv!P227</f>
        <v>5.7.20</v>
      </c>
      <c r="C219" s="129">
        <f>SaldosMovConv!C227</f>
        <v>0</v>
      </c>
      <c r="D219" s="129">
        <f>SaldosMovConv!D227</f>
        <v>0</v>
      </c>
      <c r="E219" s="129">
        <f>SaldosMovConv!E227</f>
        <v>0</v>
      </c>
      <c r="F219" s="129">
        <f>SaldosMovConv!F227</f>
        <v>0</v>
      </c>
      <c r="G219" s="129">
        <f>SaldosMovConv!G227</f>
        <v>0</v>
      </c>
      <c r="H219" s="129">
        <f>SaldosMovConv!H227</f>
        <v>0</v>
      </c>
    </row>
    <row r="220" spans="1:8" x14ac:dyDescent="0.25">
      <c r="A220" t="s">
        <v>333</v>
      </c>
      <c r="B220" t="str">
        <f>SaldosMovConv!P228</f>
        <v>5.7.20.81</v>
      </c>
      <c r="C220" s="129">
        <f>SaldosMovConv!C228</f>
        <v>0</v>
      </c>
      <c r="D220" s="129">
        <f>SaldosMovConv!D228</f>
        <v>0</v>
      </c>
      <c r="E220" s="129">
        <f>SaldosMovConv!E228</f>
        <v>0</v>
      </c>
      <c r="F220" s="129">
        <f>SaldosMovConv!F228</f>
        <v>0</v>
      </c>
      <c r="G220" s="129">
        <f>SaldosMovConv!G228</f>
        <v>0</v>
      </c>
      <c r="H220" s="129">
        <f>SaldosMovConv!H228</f>
        <v>0</v>
      </c>
    </row>
    <row r="221" spans="1:8" x14ac:dyDescent="0.25">
      <c r="A221" t="s">
        <v>333</v>
      </c>
      <c r="B221" t="str">
        <f>SaldosMovConv!P229</f>
        <v>5.8</v>
      </c>
      <c r="C221" s="129">
        <f>SaldosMovConv!C229</f>
        <v>0</v>
      </c>
      <c r="D221" s="129">
        <f>SaldosMovConv!D229</f>
        <v>0</v>
      </c>
      <c r="E221" s="129">
        <f>SaldosMovConv!E229</f>
        <v>0</v>
      </c>
      <c r="F221" s="129">
        <f>SaldosMovConv!F229</f>
        <v>0</v>
      </c>
      <c r="G221" s="129">
        <f>SaldosMovConv!G229</f>
        <v>0</v>
      </c>
      <c r="H221" s="129">
        <f>SaldosMovConv!H229</f>
        <v>0</v>
      </c>
    </row>
    <row r="222" spans="1:8" x14ac:dyDescent="0.25">
      <c r="A222" t="s">
        <v>333</v>
      </c>
      <c r="B222" t="str">
        <f>SaldosMovConv!P230</f>
        <v>5.8.02</v>
      </c>
      <c r="C222" s="129">
        <f>SaldosMovConv!C230</f>
        <v>0</v>
      </c>
      <c r="D222" s="129">
        <f>SaldosMovConv!D230</f>
        <v>0</v>
      </c>
      <c r="E222" s="129">
        <f>SaldosMovConv!E230</f>
        <v>0</v>
      </c>
      <c r="F222" s="129">
        <f>SaldosMovConv!F230</f>
        <v>0</v>
      </c>
      <c r="G222" s="129">
        <f>SaldosMovConv!G230</f>
        <v>0</v>
      </c>
      <c r="H222" s="129">
        <f>SaldosMovConv!H230</f>
        <v>0</v>
      </c>
    </row>
    <row r="223" spans="1:8" x14ac:dyDescent="0.25">
      <c r="A223" t="s">
        <v>333</v>
      </c>
      <c r="B223" t="str">
        <f>SaldosMovConv!P231</f>
        <v>5.8.02.40</v>
      </c>
      <c r="C223" s="129">
        <f>SaldosMovConv!C231</f>
        <v>0</v>
      </c>
      <c r="D223" s="129">
        <f>SaldosMovConv!D231</f>
        <v>0</v>
      </c>
      <c r="E223" s="129">
        <f>SaldosMovConv!E231</f>
        <v>0</v>
      </c>
      <c r="F223" s="129">
        <f>SaldosMovConv!F231</f>
        <v>0</v>
      </c>
      <c r="G223" s="129">
        <f>SaldosMovConv!G231</f>
        <v>0</v>
      </c>
      <c r="H223" s="129">
        <f>SaldosMovConv!H231</f>
        <v>0</v>
      </c>
    </row>
    <row r="224" spans="1:8" x14ac:dyDescent="0.25">
      <c r="A224" t="s">
        <v>333</v>
      </c>
      <c r="B224" t="str">
        <f>SaldosMovConv!P232</f>
        <v>5.8.04</v>
      </c>
      <c r="C224" s="129">
        <f>SaldosMovConv!C232</f>
        <v>0</v>
      </c>
      <c r="D224" s="129">
        <f>SaldosMovConv!D232</f>
        <v>0</v>
      </c>
      <c r="E224" s="129">
        <f>SaldosMovConv!E232</f>
        <v>0</v>
      </c>
      <c r="F224" s="129">
        <f>SaldosMovConv!F232</f>
        <v>0</v>
      </c>
      <c r="G224" s="129">
        <f>SaldosMovConv!G232</f>
        <v>0</v>
      </c>
      <c r="H224" s="129">
        <f>SaldosMovConv!H232</f>
        <v>0</v>
      </c>
    </row>
    <row r="225" spans="1:8" x14ac:dyDescent="0.25">
      <c r="A225" t="s">
        <v>333</v>
      </c>
      <c r="B225" t="str">
        <f>SaldosMovConv!P233</f>
        <v>5.8.04.02</v>
      </c>
      <c r="C225" s="129">
        <f>SaldosMovConv!C233</f>
        <v>0</v>
      </c>
      <c r="D225" s="129">
        <f>SaldosMovConv!D233</f>
        <v>0</v>
      </c>
      <c r="E225" s="129">
        <f>SaldosMovConv!E233</f>
        <v>0</v>
      </c>
      <c r="F225" s="129">
        <f>SaldosMovConv!F233</f>
        <v>0</v>
      </c>
      <c r="G225" s="129">
        <f>SaldosMovConv!G233</f>
        <v>0</v>
      </c>
      <c r="H225" s="129">
        <f>SaldosMovConv!H233</f>
        <v>0</v>
      </c>
    </row>
    <row r="226" spans="1:8" x14ac:dyDescent="0.25">
      <c r="A226" t="s">
        <v>333</v>
      </c>
      <c r="B226" t="str">
        <f>SaldosMovConv!P234</f>
        <v>5.8.90</v>
      </c>
      <c r="C226" s="129">
        <f>SaldosMovConv!C234</f>
        <v>0</v>
      </c>
      <c r="D226" s="129">
        <f>SaldosMovConv!D234</f>
        <v>0</v>
      </c>
      <c r="E226" s="129">
        <f>SaldosMovConv!E234</f>
        <v>0</v>
      </c>
      <c r="F226" s="129">
        <f>SaldosMovConv!F234</f>
        <v>0</v>
      </c>
      <c r="G226" s="129">
        <f>SaldosMovConv!G234</f>
        <v>0</v>
      </c>
      <c r="H226" s="129">
        <f>SaldosMovConv!H234</f>
        <v>0</v>
      </c>
    </row>
    <row r="227" spans="1:8" x14ac:dyDescent="0.25">
      <c r="A227" t="s">
        <v>333</v>
      </c>
      <c r="B227" t="str">
        <f>SaldosMovConv!P235</f>
        <v>5.8.90.19</v>
      </c>
      <c r="C227" s="129">
        <f>SaldosMovConv!C235</f>
        <v>0</v>
      </c>
      <c r="D227" s="129">
        <f>SaldosMovConv!D235</f>
        <v>0</v>
      </c>
      <c r="E227" s="129">
        <f>SaldosMovConv!E235</f>
        <v>0</v>
      </c>
      <c r="F227" s="129">
        <f>SaldosMovConv!F235</f>
        <v>0</v>
      </c>
      <c r="G227" s="129">
        <f>SaldosMovConv!G235</f>
        <v>0</v>
      </c>
      <c r="H227" s="129">
        <f>SaldosMovConv!H235</f>
        <v>0</v>
      </c>
    </row>
    <row r="228" spans="1:8" x14ac:dyDescent="0.25">
      <c r="A228" t="s">
        <v>333</v>
      </c>
      <c r="B228" t="str">
        <f>SaldosMovConv!P236</f>
        <v>5.8.90.26</v>
      </c>
      <c r="C228" s="129">
        <f>SaldosMovConv!C236</f>
        <v>0</v>
      </c>
      <c r="D228" s="129">
        <f>SaldosMovConv!D236</f>
        <v>0</v>
      </c>
      <c r="E228" s="129">
        <f>SaldosMovConv!E236</f>
        <v>0</v>
      </c>
      <c r="F228" s="129">
        <f>SaldosMovConv!F236</f>
        <v>0</v>
      </c>
      <c r="G228" s="129">
        <f>SaldosMovConv!G236</f>
        <v>0</v>
      </c>
      <c r="H228" s="129">
        <f>SaldosMovConv!H236</f>
        <v>0</v>
      </c>
    </row>
    <row r="229" spans="1:8" x14ac:dyDescent="0.25">
      <c r="A229" t="s">
        <v>333</v>
      </c>
      <c r="B229" t="str">
        <f>SaldosMovConv!P237</f>
        <v>8</v>
      </c>
      <c r="C229" s="129">
        <f>SaldosMovConv!C237</f>
        <v>0</v>
      </c>
      <c r="D229" s="129">
        <f>SaldosMovConv!D237</f>
        <v>0</v>
      </c>
      <c r="E229" s="129">
        <f>SaldosMovConv!E237</f>
        <v>0</v>
      </c>
      <c r="F229" s="129">
        <f>SaldosMovConv!F237</f>
        <v>0</v>
      </c>
      <c r="G229" s="129">
        <f>SaldosMovConv!G237</f>
        <v>0</v>
      </c>
      <c r="H229" s="129">
        <f>SaldosMovConv!H237</f>
        <v>0</v>
      </c>
    </row>
    <row r="230" spans="1:8" x14ac:dyDescent="0.25">
      <c r="A230" t="s">
        <v>333</v>
      </c>
      <c r="B230" t="str">
        <f>SaldosMovConv!P238</f>
        <v>8.1</v>
      </c>
      <c r="C230" s="129">
        <f>SaldosMovConv!C238</f>
        <v>0</v>
      </c>
      <c r="D230" s="129">
        <f>SaldosMovConv!D238</f>
        <v>0</v>
      </c>
      <c r="E230" s="129">
        <f>SaldosMovConv!E238</f>
        <v>0</v>
      </c>
      <c r="F230" s="129">
        <f>SaldosMovConv!F238</f>
        <v>0</v>
      </c>
      <c r="G230" s="129">
        <f>SaldosMovConv!G238</f>
        <v>0</v>
      </c>
      <c r="H230" s="129">
        <f>SaldosMovConv!H238</f>
        <v>0</v>
      </c>
    </row>
    <row r="231" spans="1:8" x14ac:dyDescent="0.25">
      <c r="A231" t="s">
        <v>333</v>
      </c>
      <c r="B231" t="str">
        <f>SaldosMovConv!P239</f>
        <v>8.1.20</v>
      </c>
      <c r="C231" s="129">
        <f>SaldosMovConv!C239</f>
        <v>0</v>
      </c>
      <c r="D231" s="129">
        <f>SaldosMovConv!D239</f>
        <v>0</v>
      </c>
      <c r="E231" s="129">
        <f>SaldosMovConv!E239</f>
        <v>0</v>
      </c>
      <c r="F231" s="129">
        <f>SaldosMovConv!F239</f>
        <v>0</v>
      </c>
      <c r="G231" s="129">
        <f>SaldosMovConv!G239</f>
        <v>0</v>
      </c>
      <c r="H231" s="129">
        <f>SaldosMovConv!H239</f>
        <v>0</v>
      </c>
    </row>
    <row r="232" spans="1:8" x14ac:dyDescent="0.25">
      <c r="A232" t="s">
        <v>333</v>
      </c>
      <c r="B232" t="str">
        <f>SaldosMovConv!P240</f>
        <v>8.1.20.04</v>
      </c>
      <c r="C232" s="129">
        <f>SaldosMovConv!C240</f>
        <v>0</v>
      </c>
      <c r="D232" s="129">
        <f>SaldosMovConv!D240</f>
        <v>0</v>
      </c>
      <c r="E232" s="129">
        <f>SaldosMovConv!E240</f>
        <v>0</v>
      </c>
      <c r="F232" s="129">
        <f>SaldosMovConv!F240</f>
        <v>0</v>
      </c>
      <c r="G232" s="129">
        <f>SaldosMovConv!G240</f>
        <v>0</v>
      </c>
      <c r="H232" s="129">
        <f>SaldosMovConv!H240</f>
        <v>0</v>
      </c>
    </row>
    <row r="233" spans="1:8" x14ac:dyDescent="0.25">
      <c r="A233" t="s">
        <v>333</v>
      </c>
      <c r="B233" t="str">
        <f>SaldosMovConv!P241</f>
        <v>8.3</v>
      </c>
      <c r="C233" s="129">
        <f>SaldosMovConv!C241</f>
        <v>0</v>
      </c>
      <c r="D233" s="129">
        <f>SaldosMovConv!D241</f>
        <v>0</v>
      </c>
      <c r="E233" s="129">
        <f>SaldosMovConv!E241</f>
        <v>0</v>
      </c>
      <c r="F233" s="129">
        <f>SaldosMovConv!F241</f>
        <v>0</v>
      </c>
      <c r="G233" s="129">
        <f>SaldosMovConv!G241</f>
        <v>0</v>
      </c>
      <c r="H233" s="129">
        <f>SaldosMovConv!H241</f>
        <v>0</v>
      </c>
    </row>
    <row r="234" spans="1:8" x14ac:dyDescent="0.25">
      <c r="A234" t="s">
        <v>333</v>
      </c>
      <c r="B234" t="str">
        <f>SaldosMovConv!P242</f>
        <v>8.3.47</v>
      </c>
      <c r="C234" s="129">
        <f>SaldosMovConv!C242</f>
        <v>0</v>
      </c>
      <c r="D234" s="129">
        <f>SaldosMovConv!D242</f>
        <v>0</v>
      </c>
      <c r="E234" s="129">
        <f>SaldosMovConv!E242</f>
        <v>0</v>
      </c>
      <c r="F234" s="129">
        <f>SaldosMovConv!F242</f>
        <v>0</v>
      </c>
      <c r="G234" s="129">
        <f>SaldosMovConv!G242</f>
        <v>0</v>
      </c>
      <c r="H234" s="129">
        <f>SaldosMovConv!H242</f>
        <v>0</v>
      </c>
    </row>
    <row r="235" spans="1:8" x14ac:dyDescent="0.25">
      <c r="A235" t="s">
        <v>333</v>
      </c>
      <c r="B235" t="str">
        <f>SaldosMovConv!P243</f>
        <v>8.3.47.04</v>
      </c>
      <c r="C235" s="129">
        <f>SaldosMovConv!C243</f>
        <v>0</v>
      </c>
      <c r="D235" s="129">
        <f>SaldosMovConv!D243</f>
        <v>0</v>
      </c>
      <c r="E235" s="129">
        <f>SaldosMovConv!E243</f>
        <v>0</v>
      </c>
      <c r="F235" s="129">
        <f>SaldosMovConv!F243</f>
        <v>0</v>
      </c>
      <c r="G235" s="129">
        <f>SaldosMovConv!G243</f>
        <v>0</v>
      </c>
      <c r="H235" s="129">
        <f>SaldosMovConv!H243</f>
        <v>0</v>
      </c>
    </row>
    <row r="236" spans="1:8" x14ac:dyDescent="0.25">
      <c r="A236" t="s">
        <v>333</v>
      </c>
      <c r="B236" t="str">
        <f>SaldosMovConv!P244</f>
        <v>8.3.61</v>
      </c>
      <c r="C236" s="129">
        <f>SaldosMovConv!C244</f>
        <v>0</v>
      </c>
      <c r="D236" s="129">
        <f>SaldosMovConv!D244</f>
        <v>0</v>
      </c>
      <c r="E236" s="129">
        <f>SaldosMovConv!E244</f>
        <v>0</v>
      </c>
      <c r="F236" s="129">
        <f>SaldosMovConv!F244</f>
        <v>0</v>
      </c>
      <c r="G236" s="129">
        <f>SaldosMovConv!G244</f>
        <v>0</v>
      </c>
      <c r="H236" s="129">
        <f>SaldosMovConv!H244</f>
        <v>0</v>
      </c>
    </row>
    <row r="237" spans="1:8" x14ac:dyDescent="0.25">
      <c r="A237" t="s">
        <v>333</v>
      </c>
      <c r="B237" t="str">
        <f>SaldosMovConv!P245</f>
        <v>8.3.61.02</v>
      </c>
      <c r="C237" s="129">
        <f>SaldosMovConv!C245</f>
        <v>0</v>
      </c>
      <c r="D237" s="129">
        <f>SaldosMovConv!D245</f>
        <v>0</v>
      </c>
      <c r="E237" s="129">
        <f>SaldosMovConv!E245</f>
        <v>0</v>
      </c>
      <c r="F237" s="129">
        <f>SaldosMovConv!F245</f>
        <v>0</v>
      </c>
      <c r="G237" s="129">
        <f>SaldosMovConv!G245</f>
        <v>0</v>
      </c>
      <c r="H237" s="129">
        <f>SaldosMovConv!H245</f>
        <v>0</v>
      </c>
    </row>
    <row r="238" spans="1:8" x14ac:dyDescent="0.25">
      <c r="A238" t="s">
        <v>333</v>
      </c>
      <c r="B238" t="str">
        <f>SaldosMovConv!P246</f>
        <v>8.9</v>
      </c>
      <c r="C238" s="129">
        <f>SaldosMovConv!C246</f>
        <v>0</v>
      </c>
      <c r="D238" s="129">
        <f>SaldosMovConv!D246</f>
        <v>0</v>
      </c>
      <c r="E238" s="129">
        <f>SaldosMovConv!E246</f>
        <v>0</v>
      </c>
      <c r="F238" s="129">
        <f>SaldosMovConv!F246</f>
        <v>0</v>
      </c>
      <c r="G238" s="129">
        <f>SaldosMovConv!G246</f>
        <v>0</v>
      </c>
      <c r="H238" s="129">
        <f>SaldosMovConv!H246</f>
        <v>0</v>
      </c>
    </row>
    <row r="239" spans="1:8" x14ac:dyDescent="0.25">
      <c r="A239" t="s">
        <v>333</v>
      </c>
      <c r="B239" t="str">
        <f>SaldosMovConv!P247</f>
        <v>8.9.05</v>
      </c>
      <c r="C239" s="129">
        <f>SaldosMovConv!C247</f>
        <v>0</v>
      </c>
      <c r="D239" s="129">
        <f>SaldosMovConv!D247</f>
        <v>0</v>
      </c>
      <c r="E239" s="129">
        <f>SaldosMovConv!E247</f>
        <v>0</v>
      </c>
      <c r="F239" s="129">
        <f>SaldosMovConv!F247</f>
        <v>0</v>
      </c>
      <c r="G239" s="129">
        <f>SaldosMovConv!G247</f>
        <v>0</v>
      </c>
      <c r="H239" s="129">
        <f>SaldosMovConv!H247</f>
        <v>0</v>
      </c>
    </row>
    <row r="240" spans="1:8" x14ac:dyDescent="0.25">
      <c r="A240" t="s">
        <v>333</v>
      </c>
      <c r="B240" t="str">
        <f>SaldosMovConv!P248</f>
        <v>8.9.05.06</v>
      </c>
      <c r="C240" s="129">
        <f>SaldosMovConv!C248</f>
        <v>0</v>
      </c>
      <c r="D240" s="129">
        <f>SaldosMovConv!D248</f>
        <v>0</v>
      </c>
      <c r="E240" s="129">
        <f>SaldosMovConv!E248</f>
        <v>0</v>
      </c>
      <c r="F240" s="129">
        <f>SaldosMovConv!F248</f>
        <v>0</v>
      </c>
      <c r="G240" s="129">
        <f>SaldosMovConv!G248</f>
        <v>0</v>
      </c>
      <c r="H240" s="129">
        <f>SaldosMovConv!H248</f>
        <v>0</v>
      </c>
    </row>
    <row r="241" spans="1:8" x14ac:dyDescent="0.25">
      <c r="A241" t="s">
        <v>333</v>
      </c>
      <c r="B241" t="str">
        <f>SaldosMovConv!P249</f>
        <v>8.9.15</v>
      </c>
      <c r="C241" s="129">
        <f>SaldosMovConv!C249</f>
        <v>0</v>
      </c>
      <c r="D241" s="129">
        <f>SaldosMovConv!D249</f>
        <v>0</v>
      </c>
      <c r="E241" s="129">
        <f>SaldosMovConv!E249</f>
        <v>0</v>
      </c>
      <c r="F241" s="129">
        <f>SaldosMovConv!F249</f>
        <v>0</v>
      </c>
      <c r="G241" s="129">
        <f>SaldosMovConv!G249</f>
        <v>0</v>
      </c>
      <c r="H241" s="129">
        <f>SaldosMovConv!H249</f>
        <v>0</v>
      </c>
    </row>
    <row r="242" spans="1:8" x14ac:dyDescent="0.25">
      <c r="A242" t="s">
        <v>333</v>
      </c>
      <c r="B242" t="str">
        <f>SaldosMovConv!P250</f>
        <v>8.9.15.18</v>
      </c>
      <c r="C242" s="129">
        <f>SaldosMovConv!C250</f>
        <v>0</v>
      </c>
      <c r="D242" s="129">
        <f>SaldosMovConv!D250</f>
        <v>0</v>
      </c>
      <c r="E242" s="129">
        <f>SaldosMovConv!E250</f>
        <v>0</v>
      </c>
      <c r="F242" s="129">
        <f>SaldosMovConv!F250</f>
        <v>0</v>
      </c>
      <c r="G242" s="129">
        <f>SaldosMovConv!G250</f>
        <v>0</v>
      </c>
      <c r="H242" s="129">
        <f>SaldosMovConv!H250</f>
        <v>0</v>
      </c>
    </row>
    <row r="243" spans="1:8" x14ac:dyDescent="0.25">
      <c r="A243" t="s">
        <v>333</v>
      </c>
      <c r="B243" t="str">
        <f>SaldosMovConv!P251</f>
        <v>8.9.15.21</v>
      </c>
      <c r="C243" s="129">
        <f>SaldosMovConv!C251</f>
        <v>0</v>
      </c>
      <c r="D243" s="129">
        <f>SaldosMovConv!D251</f>
        <v>0</v>
      </c>
      <c r="E243" s="129">
        <f>SaldosMovConv!E251</f>
        <v>0</v>
      </c>
      <c r="F243" s="129">
        <f>SaldosMovConv!F251</f>
        <v>0</v>
      </c>
      <c r="G243" s="129">
        <f>SaldosMovConv!G251</f>
        <v>0</v>
      </c>
      <c r="H243" s="129">
        <f>SaldosMovConv!H251</f>
        <v>0</v>
      </c>
    </row>
    <row r="244" spans="1:8" x14ac:dyDescent="0.25">
      <c r="A244" t="s">
        <v>333</v>
      </c>
      <c r="B244" t="str">
        <f>SaldosMovConv!P252</f>
        <v>9</v>
      </c>
      <c r="C244" s="129">
        <f>SaldosMovConv!C252</f>
        <v>0</v>
      </c>
      <c r="D244" s="129">
        <f>SaldosMovConv!D252</f>
        <v>0</v>
      </c>
      <c r="E244" s="129">
        <f>SaldosMovConv!E252</f>
        <v>0</v>
      </c>
      <c r="F244" s="129">
        <f>SaldosMovConv!F252</f>
        <v>0</v>
      </c>
      <c r="G244" s="129">
        <f>SaldosMovConv!G252</f>
        <v>0</v>
      </c>
      <c r="H244" s="129">
        <f>SaldosMovConv!H252</f>
        <v>0</v>
      </c>
    </row>
    <row r="245" spans="1:8" x14ac:dyDescent="0.25">
      <c r="A245" t="s">
        <v>333</v>
      </c>
      <c r="B245" t="str">
        <f>SaldosMovConv!P253</f>
        <v>9.1</v>
      </c>
      <c r="C245" s="129">
        <f>SaldosMovConv!C253</f>
        <v>0</v>
      </c>
      <c r="D245" s="129">
        <f>SaldosMovConv!D253</f>
        <v>0</v>
      </c>
      <c r="E245" s="129">
        <f>SaldosMovConv!E253</f>
        <v>0</v>
      </c>
      <c r="F245" s="129">
        <f>SaldosMovConv!F253</f>
        <v>0</v>
      </c>
      <c r="G245" s="129">
        <f>SaldosMovConv!G253</f>
        <v>0</v>
      </c>
      <c r="H245" s="129">
        <f>SaldosMovConv!H253</f>
        <v>0</v>
      </c>
    </row>
    <row r="246" spans="1:8" x14ac:dyDescent="0.25">
      <c r="A246" t="s">
        <v>333</v>
      </c>
      <c r="B246" t="str">
        <f>SaldosMovConv!P254</f>
        <v>9.1.20</v>
      </c>
      <c r="C246" s="129">
        <f>SaldosMovConv!C254</f>
        <v>0</v>
      </c>
      <c r="D246" s="129">
        <f>SaldosMovConv!D254</f>
        <v>0</v>
      </c>
      <c r="E246" s="129">
        <f>SaldosMovConv!E254</f>
        <v>0</v>
      </c>
      <c r="F246" s="129">
        <f>SaldosMovConv!F254</f>
        <v>0</v>
      </c>
      <c r="G246" s="129">
        <f>SaldosMovConv!G254</f>
        <v>0</v>
      </c>
      <c r="H246" s="129">
        <f>SaldosMovConv!H254</f>
        <v>0</v>
      </c>
    </row>
    <row r="247" spans="1:8" x14ac:dyDescent="0.25">
      <c r="A247" t="s">
        <v>333</v>
      </c>
      <c r="B247" t="str">
        <f>SaldosMovConv!P255</f>
        <v>9.1.20.04</v>
      </c>
      <c r="C247" s="129">
        <f>SaldosMovConv!C255</f>
        <v>0</v>
      </c>
      <c r="D247" s="129">
        <f>SaldosMovConv!D255</f>
        <v>0</v>
      </c>
      <c r="E247" s="129">
        <f>SaldosMovConv!E255</f>
        <v>0</v>
      </c>
      <c r="F247" s="129">
        <f>SaldosMovConv!F255</f>
        <v>0</v>
      </c>
      <c r="G247" s="129">
        <f>SaldosMovConv!G255</f>
        <v>0</v>
      </c>
      <c r="H247" s="129">
        <f>SaldosMovConv!H255</f>
        <v>0</v>
      </c>
    </row>
    <row r="248" spans="1:8" x14ac:dyDescent="0.25">
      <c r="A248" t="s">
        <v>333</v>
      </c>
      <c r="B248" t="str">
        <f>SaldosMovConv!P256</f>
        <v>9.9</v>
      </c>
      <c r="C248" s="129">
        <f>SaldosMovConv!C256</f>
        <v>0</v>
      </c>
      <c r="D248" s="129">
        <f>SaldosMovConv!D256</f>
        <v>0</v>
      </c>
      <c r="E248" s="129">
        <f>SaldosMovConv!E256</f>
        <v>0</v>
      </c>
      <c r="F248" s="129">
        <f>SaldosMovConv!F256</f>
        <v>0</v>
      </c>
      <c r="G248" s="129">
        <f>SaldosMovConv!G256</f>
        <v>0</v>
      </c>
      <c r="H248" s="129">
        <f>SaldosMovConv!H256</f>
        <v>0</v>
      </c>
    </row>
    <row r="249" spans="1:8" x14ac:dyDescent="0.25">
      <c r="A249" t="s">
        <v>333</v>
      </c>
      <c r="B249" t="str">
        <f>SaldosMovConv!P257</f>
        <v>9.9.05</v>
      </c>
      <c r="C249" s="129">
        <f>SaldosMovConv!C257</f>
        <v>0</v>
      </c>
      <c r="D249" s="129">
        <f>SaldosMovConv!D257</f>
        <v>0</v>
      </c>
      <c r="E249" s="129">
        <f>SaldosMovConv!E257</f>
        <v>0</v>
      </c>
      <c r="F249" s="129">
        <f>SaldosMovConv!F257</f>
        <v>0</v>
      </c>
      <c r="G249" s="129">
        <f>SaldosMovConv!G257</f>
        <v>0</v>
      </c>
      <c r="H249" s="129">
        <f>SaldosMovConv!H257</f>
        <v>0</v>
      </c>
    </row>
    <row r="250" spans="1:8" x14ac:dyDescent="0.25">
      <c r="A250" t="s">
        <v>333</v>
      </c>
      <c r="B250" t="str">
        <f>SaldosMovConv!P258</f>
        <v>9.9.05.05</v>
      </c>
      <c r="C250" s="129">
        <f>SaldosMovConv!C258</f>
        <v>0</v>
      </c>
      <c r="D250" s="129">
        <f>SaldosMovConv!D258</f>
        <v>0</v>
      </c>
      <c r="E250" s="129">
        <f>SaldosMovConv!E258</f>
        <v>0</v>
      </c>
      <c r="F250" s="129">
        <f>SaldosMovConv!F258</f>
        <v>0</v>
      </c>
      <c r="G250" s="129">
        <f>SaldosMovConv!G258</f>
        <v>0</v>
      </c>
      <c r="H250" s="129">
        <f>SaldosMovConv!H258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ESTADO DE SITUACION FINA</vt:lpstr>
      <vt:lpstr>ESTADO DE ACTIVIDAD</vt:lpstr>
      <vt:lpstr>SaldosMovConv</vt:lpstr>
      <vt:lpstr>Plano</vt:lpstr>
      <vt:lpstr>'ESTADO DE ACTIVIDAD'!Área_de_impresión</vt:lpstr>
      <vt:lpstr>'ESTADO DE SITUACION FINA'!Área_de_impresión</vt:lpstr>
      <vt:lpstr>'ESTADO DE SITUACION FINA'!Títulos_a_imprimir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JMURCIA</cp:lastModifiedBy>
  <cp:lastPrinted>2020-03-05T20:53:27Z</cp:lastPrinted>
  <dcterms:created xsi:type="dcterms:W3CDTF">2006-09-16T00:00:00Z</dcterms:created>
  <dcterms:modified xsi:type="dcterms:W3CDTF">2021-10-25T15:09:58Z</dcterms:modified>
</cp:coreProperties>
</file>