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emf" ContentType="image/x-emf"/>
  <Override PartName="/xl/embeddings/oleObject3.bin" ContentType="application/vnd.openxmlformats-officedocument.oleObject"/>
  <Override PartName="/xl/drawings/drawing4.xml" ContentType="application/vnd.openxmlformats-officedocument.drawing+xml"/>
  <Override PartName="/xl/embeddings/oleObject4.bin" ContentType="application/vnd.openxmlformats-officedocument.oleObject"/>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autoCompressPictures="0"/>
  <bookViews>
    <workbookView xWindow="0" yWindow="0" windowWidth="15360" windowHeight="7755" firstSheet="5" activeTab="5"/>
  </bookViews>
  <sheets>
    <sheet name="Artes Plásticas" sheetId="1" state="hidden" r:id="rId1"/>
    <sheet name="Comunicacion" sheetId="4" state="hidden" r:id="rId2"/>
    <sheet name="Clubes y talleres" sheetId="5" state="hidden" r:id="rId3"/>
    <sheet name="Talleres y clubes" sheetId="11" state="hidden" r:id="rId4"/>
    <sheet name="Hoja1" sheetId="3" state="hidden" r:id="rId5"/>
    <sheet name="2016" sheetId="19" r:id="rId6"/>
  </sheets>
  <definedNames>
    <definedName name="_xlnm._FilterDatabase" localSheetId="0" hidden="1">'Artes Plásticas'!$A$5:$N$9</definedName>
    <definedName name="_xlnm._FilterDatabase" localSheetId="2" hidden="1">'Clubes y talleres'!$A$5:$N$9</definedName>
    <definedName name="_xlnm._FilterDatabase" localSheetId="1" hidden="1">Comunicacion!$A$5:$N$9</definedName>
    <definedName name="_xlnm._FilterDatabase" localSheetId="3" hidden="1">'Talleres y clubes'!$A$4:$N$8</definedName>
    <definedName name="_xlnm.Print_Area" localSheetId="5">'2016'!$1:$8</definedName>
    <definedName name="_xlnm.Print_Area" localSheetId="0">'Artes Plásticas'!$A$1:$N$29</definedName>
    <definedName name="_xlnm.Print_Area" localSheetId="2">'Clubes y talleres'!$A$1:$N$20</definedName>
    <definedName name="_xlnm.Print_Area" localSheetId="1">Comunicacion!$A$1:$N$27</definedName>
    <definedName name="_xlnm.Print_Area" localSheetId="3">'Talleres y clubes'!$A$1:$N$13</definedName>
    <definedName name="_xlnm.Print_Titles" localSheetId="0">'Artes Plásticas'!$7:$8</definedName>
    <definedName name="_xlnm.Print_Titles" localSheetId="2">'Clubes y talleres'!$7:$7</definedName>
    <definedName name="_xlnm.Print_Titles" localSheetId="1">Comunicacion!$7:$7</definedName>
    <definedName name="_xlnm.Print_Titles" localSheetId="3">'Talleres y clubes'!$6:$6</definedName>
  </definedNames>
  <calcPr calcId="124519"/>
  <extLst>
    <ext xmlns:mx="http://schemas.microsoft.com/office/mac/excel/2008/main" uri="{7523E5D3-25F3-A5E0-1632-64F254C22452}">
      <mx:ArchID Flags="2"/>
    </ext>
  </extLst>
</workbook>
</file>

<file path=xl/calcChain.xml><?xml version="1.0" encoding="utf-8"?>
<calcChain xmlns="http://schemas.openxmlformats.org/spreadsheetml/2006/main">
  <c r="I14" i="19"/>
  <c r="J14"/>
  <c r="E20"/>
  <c r="E19"/>
  <c r="E18"/>
  <c r="E17"/>
  <c r="E16"/>
  <c r="E14"/>
  <c r="D20"/>
  <c r="D19"/>
  <c r="D18"/>
  <c r="D17"/>
  <c r="D14"/>
  <c r="L11" i="11"/>
  <c r="L12" l="1"/>
  <c r="L10"/>
  <c r="L9"/>
  <c r="L8"/>
</calcChain>
</file>

<file path=xl/sharedStrings.xml><?xml version="1.0" encoding="utf-8"?>
<sst xmlns="http://schemas.openxmlformats.org/spreadsheetml/2006/main" count="491" uniqueCount="267">
  <si>
    <t>Desarrollar y fomentar prácticas artísticas y proyectos creativos, promover la cultura política ciudadana, mantener una oferta cultural permanente de calidad e impulsar procesos participativos que vinculen tanto a los actores del campo artístico como a la ciudadanía en el ejercicio de los derechos culturales en el Distrito Capital.</t>
  </si>
  <si>
    <t>En el año 2020 la Fundación Gilberto Alzate Avendaño habrá consolidado su liderazgo y será un referente cultural y artístico por la calidad, originalidad y pertinencia de sus propuestas, proyectos y servicios orientados a consolidar el centro histórico como una de las principales centralidades culturales del Distrito Capital.</t>
  </si>
  <si>
    <t>Indicadores</t>
  </si>
  <si>
    <t>MISIÓN FUGA:</t>
  </si>
  <si>
    <t>VISIÓN FUGA:</t>
  </si>
  <si>
    <t>DEPENDENCIA:</t>
  </si>
  <si>
    <t>GERENCIA DE ARTES PLÁSTICAS Y VISUALES</t>
  </si>
  <si>
    <t>Responsables</t>
  </si>
  <si>
    <t>FUNCIONES DE LA DEPENDENCIA:</t>
  </si>
  <si>
    <t>Plazo de ejecución</t>
  </si>
  <si>
    <t xml:space="preserve">                                       PLAN DE ACCIÓN POR DEPENDENCIAS FUGA 2014</t>
  </si>
  <si>
    <t>Aprobó:</t>
  </si>
  <si>
    <t>Actividad</t>
  </si>
  <si>
    <t>Meta</t>
  </si>
  <si>
    <t>Descripción del cumplimiento</t>
  </si>
  <si>
    <t>1. Crear y consolidar espacios para la promoción y el fomento de las prácticas artísticas, mediante el otorgamiento de estímulos y la construcción de proyectos especiales creativos en las diferentes áreas.</t>
  </si>
  <si>
    <t>2. Desarrollar proyectos de investigación y curaduría histórica que contribuyan a la recuperación de la memoria del arte en Colombia, conservar y enriquecer su propia colección artística y darle apropiada visibilidad y difusión.</t>
  </si>
  <si>
    <t>3. Promover el conocimiento de la historia y actualidad política colombiana y propiciar el debate en torno a los diversos temas de interés ciudadano.</t>
  </si>
  <si>
    <t>4. Adecuar y mantener las instalaciones físicas y la infraestructura técnica para acoger y servir apropiadamente a los usuarios y contribuir a la preservación y promoción de los valores culturales y patrimoniales del centro histórico.</t>
  </si>
  <si>
    <t>5. Promover el fortalecimiento institucional a través de procesos de mejoramiento interno y desarrollo del talento humano a fin de cumplir satisfactoriamente la misión de la entidad.</t>
  </si>
  <si>
    <t>6. Prestar servicios de calidad en función de las necesidades y requisitos de los usuarios.</t>
  </si>
  <si>
    <t>OBJETIVOS ESTRATEGICOS</t>
  </si>
  <si>
    <t>METAS INSTITUCIONALES</t>
  </si>
  <si>
    <t>Apoyar el desarrollo de 1 corredor cultural y recreativo</t>
  </si>
  <si>
    <t>Apoyar 58 iniciativas y acciones de reconocimiento de las expresiones culturales diversas mediante estimulos, apoyos y alianzas con organizaciones de grupos poblacionales y sectores sociales y etarios</t>
  </si>
  <si>
    <t>Realizar 4 de acciones afirmativas dirigidas a las poblaciones diversas de la ciudad con enfoque intercultura</t>
  </si>
  <si>
    <t>Beneficiar 1,400 asistentes con espacios de debate público en temas de interés ciudadano</t>
  </si>
  <si>
    <t>Beneficiar 2,600 personas con el servicio de biblioteca especializada en historia política de Colombia</t>
  </si>
  <si>
    <t>Lograr 1,196,000 asistencias a la oferta pública de personas en condiciones de equidad, inclusión y no segregación</t>
  </si>
  <si>
    <t>Beneficiar 15 iniciativas y espacios juveniles priorizando jóvenes en condición de vulnerabilidad</t>
  </si>
  <si>
    <t>Realizar 1 evento de debate público en torno a la transparencia, la probidad, la prevención de la corrupción y la cultura de la legalidad</t>
  </si>
  <si>
    <t>Diseñar, implementar y mantener en un 100 % el sistema integrado de gestión en atención a la NTDSIG001:2011</t>
  </si>
  <si>
    <t>Dotar, adecuar y/o mantener el 100 % de la infraestructura física, técnica e informática</t>
  </si>
  <si>
    <t>PROCESOS</t>
  </si>
  <si>
    <t>Planeación estratégica</t>
  </si>
  <si>
    <t>Comunicación</t>
  </si>
  <si>
    <t>Fomento de prácticas artísticas y culturales</t>
  </si>
  <si>
    <t>Circulación y apropiación de prácticas artísticas y culturales</t>
  </si>
  <si>
    <t>Asesoría jurídica</t>
  </si>
  <si>
    <t>Contratación</t>
  </si>
  <si>
    <t>Análisis y seguimiento financiero</t>
  </si>
  <si>
    <t>Desarrollo del talento humano</t>
  </si>
  <si>
    <t>Gestión informática</t>
  </si>
  <si>
    <t>Administración de bienes y equipos</t>
  </si>
  <si>
    <t>Gestión documental</t>
  </si>
  <si>
    <t>Control a la gestión</t>
  </si>
  <si>
    <t>Evaluación a la gestión</t>
  </si>
  <si>
    <t>Apoyar 5 acciones de encuentro intercultural entre poblaciones diversas de la ciudad</t>
  </si>
  <si>
    <t>Lograr 1,196,000 asistencias a la oferta pública de personas en condiciones de equidad, inclusión y no segregación.</t>
  </si>
  <si>
    <t>Realizar una evaluación de la gestión de los proyectos Plataforma Bogotá, El Parqueadero y el Programa Distrital de Estímulos de la Fundación Gilberto Alzate Avendaño.</t>
  </si>
  <si>
    <t>Número de estímulos otorgados /  número de estímulos programados.</t>
  </si>
  <si>
    <t>Recursos previstos en el Plan Anual de Adquisiciones</t>
  </si>
  <si>
    <t>Subdirector Operativo</t>
  </si>
  <si>
    <t>Número de actividades realizadas en Plataforma / Número de actividades programadas
Club de electrónica constituido
Club de Hacktividad constituido</t>
  </si>
  <si>
    <t>Número de exposiciones realizadas / Número de exposiciones programadas</t>
  </si>
  <si>
    <t>Realizar 7 exposiciones artísticas en la sede de la FUGA</t>
  </si>
  <si>
    <t>Número de actividades realizadas en CABEZAderatón / Número de actividades programadas
Número de residencias implementadas / Número de residencias proyectadas</t>
  </si>
  <si>
    <t>Concurso para realizar intervenciones artísticas en las vitrinas lanzado
Número de exposiciones en vitrinas / Número de artistas seleccionados por concuros</t>
  </si>
  <si>
    <t>Realizar 1 exposición «Le Corbusier en el río Medellín. Arte, fantasía proyectual y arquitectura imaginaria en las obras del Grupo Utopía (1979-2009)»</t>
  </si>
  <si>
    <t>Realizar en la sede de la FUGA las exposiciones que hayan circulado en el exterior y desarrollar actividades de intercambio en el marco de Programa de internacionalización del arte colombiano.</t>
  </si>
  <si>
    <t>Realizar 2 exposiciones que hayan circulado en el exterior (incluidas en las 7 de la programación de exposiciones)</t>
  </si>
  <si>
    <t>Entregar a la Imprenta Distrital los PDF definitivos de 4 revistas Errata#
Implementar la página web de la revista
Llevar a cabo 2 coloquios Errata#
Gestionar la participación de la revista Errata# en 1 evento internacional
Dirigir y coordinar 1 proyecto curatorial de revistas en América Latina</t>
  </si>
  <si>
    <t>Número de PDF de la revista entregados a la Imprenta Distrital / Número de PDF proyectados
Página web de la revista desarrollada y en funcionamiento
Número de coloquios Errata# realizados / Número de coloquios programados
Número de eventos internacionales en los que participa Errata# / Número de eventos internacionales programados
Número de proyectos curatoriales de revistas dirigidos y coodinados / Número de proyectos curatoriales programados</t>
  </si>
  <si>
    <t>Número de actividades del Programa de Formación / Número de actividades programadas</t>
  </si>
  <si>
    <t>Número de PDF de las publicaciones entregados a la Imprenta Distrital / Número de PDF proyectados</t>
  </si>
  <si>
    <t>Subdirector Operativo
Profesional Especializado Gerencia de Artes Plásticas</t>
  </si>
  <si>
    <t>Subdirector Operativo
Profesional Universitario Gerencia de Artes Plásticas</t>
  </si>
  <si>
    <t>Subdirector Operativo
Profesional Especializado Plataforma Bogotá</t>
  </si>
  <si>
    <t>Subdirector Operativo
Profesional Especializado Gerencia de Artes Plásticas
Técnico Operativo</t>
  </si>
  <si>
    <t>Subdirector Operativo
Profesional Universitario Gerencia de Artes Plásticas
Técnico Operativo</t>
  </si>
  <si>
    <t>Número de actividades transversales desarrolladas entre las gerencias / Número de actividades transversales proyectadas</t>
  </si>
  <si>
    <t>Subdirector Operativo
Equipo de la Gerencia</t>
  </si>
  <si>
    <t>Mecanismo de verificación</t>
  </si>
  <si>
    <t>Resoluciones de concursos</t>
  </si>
  <si>
    <t>Número de actividades desarrolladas en EL Parqueadero / Número de actividades programadas</t>
  </si>
  <si>
    <t>Programación mensual
Informes de la Gerencia
Registros de asistencia</t>
  </si>
  <si>
    <t>Portal tecnológico funcionando
Informes de la Gerencia</t>
  </si>
  <si>
    <t>Resolución del concurso</t>
  </si>
  <si>
    <t>Solicitudes de impresión a la Imprenta Distrital y archivos PDF</t>
  </si>
  <si>
    <t>Solicitudes de impresión a la Imprenta Distrital y archivos PDF
Página web en funcionamiento 
Programación mensual
Informes de la Gerencia
Registros de asistencia</t>
  </si>
  <si>
    <t>Realizar 9 convocatorias del Programa Distrital de Estímulos.</t>
  </si>
  <si>
    <t>Realizar 5 laboratorios, 1 espacio en residencia y 2 muestras en El Parqueadero.</t>
  </si>
  <si>
    <t>Consolidar la infraestructura tecnológica de la Estación CKWEB. Imagen y sonido, e implementar una programación online.</t>
  </si>
  <si>
    <t>Dinamizar el proyecto Vitrina de Arte en centros comerciales a través del Programa de Estímulos y darle continuidad a la programación de exposiciones.</t>
  </si>
  <si>
    <t>Dar continuidad y fortalecer la internacionalización de la revista Errata#.</t>
  </si>
  <si>
    <t>Realizar la producción editorial de 5 publicaciones transversales a los programas de la Gerencia.</t>
  </si>
  <si>
    <t>Coordinar la realización de la exposicion resultante del concurso VI Premio de Curaduría Histórica del Programa de Investigación del Arte Colombiano.</t>
  </si>
  <si>
    <t>Desarrollo de proyectos transversales entre las dos gerencias de la FUGA.</t>
  </si>
  <si>
    <t>Alcanzar 2 actividades transversales entre las gerencias.</t>
  </si>
  <si>
    <t>Entregar a la Imprenta Distrital los PDF definitivos de 5 publicaciones.</t>
  </si>
  <si>
    <t>Otorgar 46 estímulos en el Programa Distrital de Estímulos (incluye concursos y jurados).</t>
  </si>
  <si>
    <t>Llevar a cabo la programación del proyecto El Parqueadero del Programa de creaciòn y experimentación.</t>
  </si>
  <si>
    <t>Realizar 20 actividades entre laboratorios, conferencias, talleres, etc.
Constituir 1 club de electrónica
Programar 1 encuentro de activistas digitales</t>
  </si>
  <si>
    <t>Llevar a cabo la programación de exposiciones en la sede de la FUGA.</t>
  </si>
  <si>
    <t>Llevar a cabo la programación del proyecto Plataforma Bogotá: laboratorio de arte, ciencia y tecnología, del Programa de Creaciòn y Experimentación.</t>
  </si>
  <si>
    <t>Realizar 5 actividades en CABEZAderatón.
Implementar 1 residencia para la activación del proyecto CABEZAderatón.</t>
  </si>
  <si>
    <t>Desarrollar 1 portal tecnológico para el proyecto CKWEB
Producir 20 programas
Realizar el registro y transmisión de 4 actividades de debate de la FUGA
Llevar a cabo las transmisiones del Sistema Distrital de Arte, Cultura y Patrimonio</t>
  </si>
  <si>
    <t>Portal tecnológico desarrollado y en funcionamiento
Número de programas realizados / Número de programas proyectados
Número de registros y transmisiones de actividades de debate / Número de registros y transmisiones programados
Número de transmisiones del Sistema Distrital de Cultura / Número de sesiones del Sistema Distrital de Arte, Cultura y Patrimonio solicitadas por la SCRD</t>
  </si>
  <si>
    <t>Lanzar 1 concurso dirigido a la realización de intervenciones artísticas en las vitrinas de arte.
Llevar a cabo los ciclos de exposiciones en las vitrinas con los artistas seleccionados por concurso</t>
  </si>
  <si>
    <t>Realizar actividades como conferencias, visitas guiadas, laboratorios, talleres de formación en los distintos espacios de la FUGA.</t>
  </si>
  <si>
    <t xml:space="preserve">Llevar a cabo las actividades transversales del Programa de Formación. </t>
  </si>
  <si>
    <t>Llevar a cabo la programación del proyecto CABEZAderatón y una residencia para la activación  del espacio.</t>
  </si>
  <si>
    <t>Conformar un comité asesor de Plataforma Bogotá.</t>
  </si>
  <si>
    <t>Instalar un comité asesor de Plataforma Bogota.</t>
  </si>
  <si>
    <t>Comité asesor conformado.</t>
  </si>
  <si>
    <t>Documento elaborado sobre el redireccionamiento de los proyectos Plataforma Bogotá, El Parqueadero y el Programa Distrital de Estímulos.</t>
  </si>
  <si>
    <t>Elaborar un documento estratégico para el redireccionamiento de los proyectos Plataforma Bogotá, El Parqueadero y el Programa Distrital de Estímulos.</t>
  </si>
  <si>
    <t>Comité asesor instalado</t>
  </si>
  <si>
    <t>Medio de verificación</t>
  </si>
  <si>
    <t>1. Crear y consolidar espacios para la promoción y el fomento de las prácticas artísticas, mediante el otorgamiento de estímulos y la construcción de proyectos especiales creativos en las diferentes áreas.
3. Promover el conocimiento de la historia y actualidad política colombiana y propiciar el debate en torno a los diversos temas de interés ciudadano.</t>
  </si>
  <si>
    <t>Apoyar 58 iniciativas y acciones de reconocimiento de las expresiones culturales diversas mediante estimulos, apoyos y alianzas con organizaciones de grupos poblacionales y sectores sociales y etarios
Realizar 4 de acciones afirmativas dirigidas a las poblaciones diversas de la ciudad con enfoque intercultura
Apoyar 5 acciones de encuentro intercultural entre poblaciones diversas de la ciudad
Apoyar el desarrollo de 1 corredor cultural y recreativo
Lograr 1,196,000 asistencias a la oferta pública de personas en condiciones de equidad, inclusión y no segregación
Apoyar 860 iniciativas mediante estímulos y alianzas
Beneficiar 15 iniciativas y espacios juveniles priorizando jóvenes en condición de vulnerabilidad
Beneficiar 2,600 personas con el servicio de biblioteca especializada en historia política de Colombia 
Beneficiar 1,400 asistentes con espacios de debate público en temas de interés ciudadano</t>
  </si>
  <si>
    <t xml:space="preserve">Comunicación </t>
  </si>
  <si>
    <t>Actualizar diariamente la página web de la FUGA  con las distintas actividades que allíse realizan</t>
  </si>
  <si>
    <t>Alcanzar un promedio mensual de 6000 visitas y 3950 visitantes únicos  en la página web</t>
  </si>
  <si>
    <t>Número de visitas promedio mensual en la página web</t>
  </si>
  <si>
    <t>Google Analytics</t>
  </si>
  <si>
    <t xml:space="preserve">Diciembre de 2014 </t>
  </si>
  <si>
    <t>Recurso humano del área de comunicaciones</t>
  </si>
  <si>
    <t>Jefe de prensa
Editor web</t>
  </si>
  <si>
    <t>Realizar y enviar a bases de datos periodistas boletines de prensa y mantener contacto con periodistas</t>
  </si>
  <si>
    <t>Alcanzar un promedio de 70 publicaciones mensuales en medios de comunicación</t>
  </si>
  <si>
    <t>Promedio mensual de apariciones en medios de comunicación</t>
  </si>
  <si>
    <t>Informe de monitoreo de medios</t>
  </si>
  <si>
    <t>Jefe de prensa</t>
  </si>
  <si>
    <t xml:space="preserve">Divulgar eventos y noticias de la FUGA a través de redes sociales </t>
  </si>
  <si>
    <t>Estadisticas de Facebook
Twittercounter.com
Twitstats.com</t>
  </si>
  <si>
    <t xml:space="preserve">
Jefe de prensa
Editor web</t>
  </si>
  <si>
    <t>Publicar avisos de prensa de los eventos de la FUGA</t>
  </si>
  <si>
    <t>Publicar 9 avisos de prensa</t>
  </si>
  <si>
    <t xml:space="preserve">Número de avisos publicados </t>
  </si>
  <si>
    <t>Oficina de Comunicaciones</t>
  </si>
  <si>
    <t>Jefe de prensa
Diseñador
Producctor audiovisual</t>
  </si>
  <si>
    <t xml:space="preserve">Divulgar eventos y proyectos de la FUGA a través de videos       </t>
  </si>
  <si>
    <t xml:space="preserve">Publicar 5 videos de divulgación de eventos </t>
  </si>
  <si>
    <t>Número de videos realizados</t>
  </si>
  <si>
    <t>Jefe de prensa
Producctor audiovisual</t>
  </si>
  <si>
    <t>Alcanzar 150 visualizaciones de cada video al mes</t>
  </si>
  <si>
    <t xml:space="preserve">Número de visitantes a los videos </t>
  </si>
  <si>
    <t>Youtube.com</t>
  </si>
  <si>
    <t>Productor audiovisual</t>
  </si>
  <si>
    <t xml:space="preserve">Divulgar la programación mensual de la FUGA  a través de programación impresa y boletines digitales. </t>
  </si>
  <si>
    <t>Imprimir 8.000 ejemplares mensuales de programación impresa y distribuirla
Alcanzar 1000 lectores  mensuales a los boletines digitales</t>
  </si>
  <si>
    <t>Número de ejemplares de la programación impresos y distribuidos
Número de lectores de los boletines digitales enviados</t>
  </si>
  <si>
    <t>Oficina de Comunicaciones
Phplist</t>
  </si>
  <si>
    <t>Jefe de prensa                                               
Editor web</t>
  </si>
  <si>
    <t>Elaborar un plan de medios para las principales actividades de la FUGA en 2014</t>
  </si>
  <si>
    <t>Ejecutar el plan de medios 2014</t>
  </si>
  <si>
    <t>Plan de medios ejecutado</t>
  </si>
  <si>
    <t>Plan de medios realizado</t>
  </si>
  <si>
    <t>Actualizar bases de datos periodistas (distritales y nacionales) y públicos de arte, teatro, danza, música y cultura política</t>
  </si>
  <si>
    <t>Actualizar bases de datos</t>
  </si>
  <si>
    <t>Bases de datos actualiadas a diciembre de 2014</t>
  </si>
  <si>
    <t>Base de datos actualizada</t>
  </si>
  <si>
    <t>Diseñar y ejecutar una estrategia de difución especial para el Festival Centro 2014 y 2015</t>
  </si>
  <si>
    <t>Número de Eucoles exhibidos / Número de Eucoles programados
Número de programaciones impresas distribuidas / Número de programaciones impresas programadas
Número de apariciones en medios relativas al Festival Centro / Número de apariciones en medios relativas al Festival Centro esperadas
Número de avisos de prensa relativos al Festival Centro publicados / Número de avisos de prensa relativos al Festival Centro programados</t>
  </si>
  <si>
    <t>Oficina de Comunicaciones
Google Analytics
Estadisticas de Facebook
Twittercounter.com
Tweetstats.com
Informe de monitoreo de medios</t>
  </si>
  <si>
    <t>Realizar un boletín interno bimensual para divulgar temas de interés institucional a los funcionarios y contratistas</t>
  </si>
  <si>
    <t>Realizar 6 boletines internos</t>
  </si>
  <si>
    <t>Número de boletines internos realizados y divulgados / Número de boletines internos programados</t>
  </si>
  <si>
    <t>Oficina de comunicaciones</t>
  </si>
  <si>
    <t>Diseñar e implementar una campaña para promover la imagen institucional a través de piezas gráficas y material de recordación</t>
  </si>
  <si>
    <t>Aumentar en 2% el número de personas que manifiestan conocer la FUGA</t>
  </si>
  <si>
    <t>% de aumento de personas que manifiestan conocer a la FUGA
este indicador será medido bienalmente con la EBC</t>
  </si>
  <si>
    <t>Encuesta Bienal de culturas 2013 y 2015</t>
  </si>
  <si>
    <t xml:space="preserve">Implementar un software que permita registrar y dar respuesta al tráfico de solicitud de productos comunicativos de las distintas dependencias de la entidad </t>
  </si>
  <si>
    <t>Software diseñado e implementado</t>
  </si>
  <si>
    <t>Recurso humano del área de comunicaciones
Profesional de sistemas</t>
  </si>
  <si>
    <t>Jefe de prensa
Productor audiovisual</t>
  </si>
  <si>
    <t>Desarrollar el programa de clubes y talleres artísticos en sede</t>
  </si>
  <si>
    <t>Desarrollar 160 clubes y talleres artísticos en diferentes áreas</t>
  </si>
  <si>
    <t>Número de clubes y talleres artísticos ofrecidos / Número de clubes y talleres artísticos programados</t>
  </si>
  <si>
    <t>Informes de gestión del contratista
Inscripciones
Listados de asistencia
Encuestas de satisfacción de usuarios</t>
  </si>
  <si>
    <t>Subdirección Operativa
Coordinador del programa</t>
  </si>
  <si>
    <t>Recaudar al menos $70 millones en inscripciones</t>
  </si>
  <si>
    <t>Direro recaudado ppor inscripciones / Recaudo proyectado</t>
  </si>
  <si>
    <t>Tesorería</t>
  </si>
  <si>
    <t>Desarrollar el programa de talleres artísticos en localidades</t>
  </si>
  <si>
    <t>Desarrollar 60 talleres artísticos en diferentes áreas en localidades (por no menos 20 en barrios del Plan 75/100)</t>
  </si>
  <si>
    <t>Número de talleres artísticos ofrecidos / Número de talleres artísticos programados</t>
  </si>
  <si>
    <t>Informes de gestión del contratista
Listados de asistencia
Encuestas de satisfacción de usuarios</t>
  </si>
  <si>
    <t>Muestras artísticas de mitad y fin de año de talleres artísticos</t>
  </si>
  <si>
    <t>Organizar 7 muestras de los talleres artísticos</t>
  </si>
  <si>
    <t>Número de muestras realizadas / Número de muestras programadas</t>
  </si>
  <si>
    <t>Informes de gestión del contratista
Programación artística impresa
Formato de eventos masivos</t>
  </si>
  <si>
    <t>Implementación del codigo de barras en el proceso facturación de talleres artísticos</t>
  </si>
  <si>
    <t>Implementacr el codigo de barras en el proceso facturación de talleres artísticos</t>
  </si>
  <si>
    <t>Codigo de barras implementado y en funcionamiento</t>
  </si>
  <si>
    <t>Formulario y proceso de inscripción</t>
  </si>
  <si>
    <t>Realizar 15 convenios interbibliotecarios con otras bibliotecas publicas, privadas y universitarias</t>
  </si>
  <si>
    <t>Número de convenios interbibliotecarios realizados / Número de convenios interbibliotecarios programados</t>
  </si>
  <si>
    <t>Documentos que formalizan los convenios</t>
  </si>
  <si>
    <t>Número de universidades y/o bibliotecas con las que se gestionan canjes o donaciones / Número de universidades y/o bibliotecas con las que se espera gestionar canjes o donaciones</t>
  </si>
  <si>
    <t>Correos electrónicos
Comunicaciones
Publicaciones recibidas</t>
  </si>
  <si>
    <t>Realizar el inventario anual de las colecciones</t>
  </si>
  <si>
    <t>En Comité Directivo del 9 de marzo de 2011 se discutieron y propusieron funciones para una Subdirección de Artes Visuales que no quedaron oficializadas, pero sirven de referencia.
Es la dependencia encargada del diseño y ejecución de los planes, programas y proyectos de la Fundación para la promoción, investigación y difusión de las artes visuales en el Distrito Capital. Funciones:
a) Dirigir y gestionar los planes programas y proyectos de la Fundación, orientados a la promoción, investigación y difusión de las artes visuales.
b) Gestionar la programación derivada de los proyectos especiales en artes visuales en los escenarios a cargo de la Subdirección.</t>
  </si>
  <si>
    <t>c) Gestionar los proyectos curatoriales en relación a la recuperación de la memoria histórica de las artes visuales.
d) Liderar las acciones de circulación de las artes visuales a nivel nacional e internacional de los proyectos a cargo de la Fundación.
e) Diseñar e implementar estrategias para conservar, enriquecer y difundir la colección artística de la Fundación y garantizar el acceso y apropiación por parte del público.
f) Coordinar con la Dirección General las campañas de divulgación de los planes, programas y proyectos a cargo de la Subdirección.
g) Las demás que le sean propias o asignadas de acuerdo con la naturaleza de la dependencia.</t>
  </si>
  <si>
    <r>
      <t>Objetivo estratégico</t>
    </r>
    <r>
      <rPr>
        <sz val="12"/>
        <rFont val="Arial"/>
        <family val="2"/>
      </rPr>
      <t xml:space="preserve">
(Elegir de la lista)</t>
    </r>
  </si>
  <si>
    <r>
      <t xml:space="preserve">Meta entidad
</t>
    </r>
    <r>
      <rPr>
        <sz val="12"/>
        <rFont val="Arial"/>
        <family val="2"/>
      </rPr>
      <t>(Elegir de la lista)</t>
    </r>
  </si>
  <si>
    <r>
      <t xml:space="preserve">Proceso relacionado
</t>
    </r>
    <r>
      <rPr>
        <sz val="12"/>
        <rFont val="Arial"/>
        <family val="2"/>
      </rPr>
      <t>(Elegir de la lista)</t>
    </r>
  </si>
  <si>
    <r>
      <t xml:space="preserve">Recursos
</t>
    </r>
    <r>
      <rPr>
        <sz val="12"/>
        <rFont val="Arial"/>
        <family val="2"/>
      </rPr>
      <t>(Financieros, técnicos o humanos)</t>
    </r>
  </si>
  <si>
    <t xml:space="preserve">Alcanzar 215 nuevos seguidores mensuales promedio en Facebook 
Alcanzar 1073 nuevos seguidores mensuales promedio en Twitter
</t>
  </si>
  <si>
    <t>Número de seguidores en Facebook
Número de seguidores en Twitter</t>
  </si>
  <si>
    <t>Diseñar y gestionar 50 Eucoles para FC 2014
Diseñar y gestionar 50 Eucoles para FC 2015
Distribuir 8000 programaciones impresas FC 2014
Distribuir 8000 programaciones impresas FC 2015
Alcanzar 200 apariciones en medios relativas al FC 2014 
Alcanzar 210 apariciones en medios relativas al FC 2015
Publicar 8 de avisos de prensa relativos al FC 2014
Publicar 8 de avisos de prensa relativos al FC 2015</t>
  </si>
  <si>
    <t>Enero de 2014
Enero de 2015</t>
  </si>
  <si>
    <t>SUBDIRECCIÓN OPERATIVA - COMUNICACIÓN</t>
  </si>
  <si>
    <t>SUBDIRECCIÓN OPERATIVA - CLUBES Y TALLERES ARTÍSTICOS</t>
  </si>
  <si>
    <t>Según Acuerdo de la Junta Directiva 001 de 2011:
Subdirección Operativa. Es la dependencia encargada de la dirección, coordinación, control y promoción de la gestión cultural y artística de la Fundación, a través del desarrollo de estrategias, planes, programas y proyectos especiales creativos, curaduría histórica y fortalecimiento del centro histórico como una de las principales centralidades culturales del Distrito Capital de acuerdo a los objetivos y metas institucionales.
Funciones:
a) Formular, gestionar y ejecutar planes, programas y proyectos orientados a incentivar la apropiación del conocimiento de la historia y actualidad política distrital y nacional y promover la conciencia democrática en el Distrito Capital.
b) Formular y gestionar las estrategias para la programación y ejecución de las actividades culturales y que se realicen en los diferentes escenarios a cargo de la Fundación.
c) Dirigir, formular y ejecutar los planes, programas y proyectos de circulación, curaduría artística y programación cultural permanente de la fundación.
d) Dirigir y gestionar proyectos especiales creativos con el fin de cumplir los objetivos institucionales.</t>
  </si>
  <si>
    <t>e) Dirigir y gestionar la producción logística de los eventos culturales y artísticos que produzca o apoye la fundación.
f) Desarrollar actividades que permitan al público en general conocer las obras de arte de propiedad de la Fundación.
g) Gestionar y asegurar el oportuno cumplimiento de los planes, programas y proyectos de la Fundación.
h) Diseñar y programar la producción audiovisual o impresión documental de información sobre la Fundación y el material de prensa, radio y televisión.
i) Preparar los mecanismos de convocatoria, para los concursos y demás exposiciones que desarrolle la Fundación.
j) Supervisar y responder por el archivo de las publicaciones, invitaciones, recibo y entrega de obras de arte, materiales e implementos que se requieran en los eventos y depósito de obras de arte permanente y/o transitoria.
k) Dirigir la Biblioteca especializada en Historia y actualidad Política Colombiana y definir programas orientados a incentivar la apropiación del conocimiento de la historia y la actualidad política distrital y nacional para promover la conciencia democrática en el Distrito Capital.
l) Gestionar ante las entidades públicas y privadas, la colaboración y la consecución de los recursos que permitan el adecuado desarrollo de los planes, programas y proyectos de la Fundación Gilberto Alzate Avendaño".</t>
  </si>
  <si>
    <t>Subdiretor Operativo</t>
  </si>
  <si>
    <t>Subdirector Operativo / Profesional Universitario Comunicaciones</t>
  </si>
  <si>
    <t>Profesional Universitario Biblioteca
Auxiliar Administrativo
Biblioteca
Equipo Comunicaciones</t>
  </si>
  <si>
    <t>Profesional Universitario Biblioteca
Auxiliar Administrativo
Equipo Comunicaciones</t>
  </si>
  <si>
    <t>Profesional Universitario Biblioteca
Auxiliar Administrativo</t>
  </si>
  <si>
    <t>Apoyar 1.125 iniciativas mediante estímulos y alianzas</t>
  </si>
  <si>
    <t>Recurso humano del área de comunicaciones
Recursos previstos en el Plan Anual de Adquisiciones</t>
  </si>
  <si>
    <t>PRIMER SEGUIMIENTO</t>
  </si>
  <si>
    <t>SEGUNDO SEGUIMIENTO</t>
  </si>
  <si>
    <t>Versión: julio 3 de 2014</t>
  </si>
  <si>
    <t>Resultado del indicador</t>
  </si>
  <si>
    <t>PRIMER SEGUIMIENTO DICIEMBRE 2.014</t>
  </si>
  <si>
    <t>Se desarrollaron 233 talleres en diferentes áreas artísticas: 164 en la sede de la entidad, y 69 en 19 localidades.</t>
  </si>
  <si>
    <t>En el proceso de inscripciones a talleres en la vigencia 2014 se recaudaron $85.135.000.</t>
  </si>
  <si>
    <t>Se han desarrollado 79 talleres en 19 localidades en las siguientes disciplinas: robotica, danza afro, danza salsa, danza folclorica, danza urbana, yoga, teatro, fotografia y origami. De lo anterior, 23 se han desarrollado en barrios del Plan 75/100.</t>
  </si>
  <si>
    <t>Implementar el codigo de barras en el proceso facturación de talleres artísticos</t>
  </si>
  <si>
    <t>Desde el mes de abril de 2014 se incluyo en el formato de inscripcion en linea un código de barras para agilizar el proceso de facturación y unificar la información. También se automatizó la generación de la factura evitando  posibles fraudes y proporcionando transparencia al proceso de inscripciones.</t>
  </si>
  <si>
    <t>En el mes de junio se realizaron 2 muestras de música, teatro juvenil, danza contemporanea, folclorica, jazz y urbana, fotografia, artes plásticas y narración oral.
En el mes de dicembre se realizarán 8 muestras más de narración oral, literatura, música juvenil, adultos, étnica, blues-rock, colombiana, teatro juvenil y adulto, cine y video, fotografia y origami, danza folclorica, contemporanea, afro, jazz, urbana, tango y flamenco.</t>
  </si>
  <si>
    <t>Organizar 8 muestras de los talleres artísticos</t>
  </si>
  <si>
    <t>Desarrollar y fomentar prácticas artísticas y culturales, promover la cultura política ciudadana, y generar espacios que vinculen a los agentes de los diferentes grupos poblacionales con la ciudadanía en el ejercicio de los derechos culturales en el Distrito Capital.</t>
  </si>
  <si>
    <t>Suscribir convenios interbibliotecarios con otras bibliotecas publicas, privadas y universitarias</t>
  </si>
  <si>
    <t>Gestionar el desarrollo de las colecciones de la biblioteca mediante el canje o donación de publicaciones</t>
  </si>
  <si>
    <t>Gestionar con 15 universidades, instituciones y/o bibliotecas el canje o donación de publicaciones</t>
  </si>
  <si>
    <t>SUBDIRECCIÓN OPERATIVA - BIBLIOTECA</t>
  </si>
  <si>
    <t>ORIGINAL FIRMADO</t>
  </si>
  <si>
    <t xml:space="preserve">                                       PLAN DE ACCIÓN POR DEPENDENCIAS FUGA 2016</t>
  </si>
  <si>
    <t>Beneficiar 2.000 personas con el servicio de biblioteca especializada en historia política de Colombia</t>
  </si>
  <si>
    <t>Intranet de la entidad y SIG</t>
  </si>
  <si>
    <t>Número de acciones correctivas, preventivas y de mejora documentadas / Número de acciones correctivas, preventivas y de mejora sin documentar</t>
  </si>
  <si>
    <t>Informe de verificación Oficina de Control Interno</t>
  </si>
  <si>
    <t>Mapa de Riesgos actualizado</t>
  </si>
  <si>
    <t>Seguimiento  anual al Mapa de Riesgos realizado</t>
  </si>
  <si>
    <t>Seguimiento consolidado del  Mapa de Riesgos</t>
  </si>
  <si>
    <t>DOCUMENTO DEL SISTEMA INTEGRADO DE CONSERVACIÓN - SIC / 1</t>
  </si>
  <si>
    <t>Número de procedimientos actualizados y publicados en el SIG / Número de procedimientos del área de Biblioteca</t>
  </si>
  <si>
    <t>Gestionar la cooperación bibliotecaria con la Red Capital de Bibliotecas Públicas - BIBLORED</t>
  </si>
  <si>
    <t>Número de reuniones de concertación realizadas / Número de reuniones de concertación programadas</t>
  </si>
  <si>
    <t>Subdirectora Operativo 
Profesional Universitario Biblioteca</t>
  </si>
  <si>
    <t>Actas suscritas de las reuniones efectuadas</t>
  </si>
  <si>
    <t>Número de contratos suscritos de acuerdo a lo programado / Número de contratos  de la Biblioteca</t>
  </si>
  <si>
    <t>Seguimiento al plan de contratacion</t>
  </si>
  <si>
    <t>Diseñar e implementar una campaña de promoción y divulgación de la biblioteca mediante:
- Redes sociales y correos electrónicos
- Programación institucional impresa etc.</t>
  </si>
  <si>
    <t>Número de actividades ejecutadas / Número de actividades propuestas en la campaña</t>
  </si>
  <si>
    <t>Redes sociales
Correos electrónicos
Programación impresa
Soportes de implementación</t>
  </si>
  <si>
    <t>Actualizar  constantemente la página web de la entidad con información de la  Biblioteca  (Incluir información de los servicios, colecciones, catálogos, novedades y recomendados de la Biblioteca)</t>
  </si>
  <si>
    <t>Página WEB actualizada con la información de los servicios y recursos  de la biblioteca .</t>
  </si>
  <si>
    <t>Número de actualizadciones realizadas/ 12</t>
  </si>
  <si>
    <t>Pagina Web de la Fundación actualizada</t>
  </si>
  <si>
    <t>1 inventario  anual de las colecciones de la biblioteca</t>
  </si>
  <si>
    <t>Inventario  actualizado</t>
  </si>
  <si>
    <t>Informe del inventario actualizado</t>
  </si>
  <si>
    <t>Profesional Universitario Biblioteca
Auxiliar Administrativo</t>
  </si>
  <si>
    <t>TRAMITAR LA SUSCRIPCION DE LOS CONTRATOS DE LA BIBLIOTECA DE ACUERDO A LO ESTIPÚLADO EN EL PLAN DE ADQUISICIONES Y COMPRAS DE LA ENTIDAD (CUMPLIMIENTO AL PLAN DE CONTRATACION) Adquirir material bibliográfico  Restauración DE material bibliografico Suscripción DE periodicos Y revistas Contrato para REALIZAR LA limpieza del material bibliográfico Y estanterías)</t>
  </si>
  <si>
    <r>
      <rPr>
        <b/>
        <sz val="12"/>
        <rFont val="Arial"/>
        <family val="2"/>
      </rPr>
      <t>DIANA MARCELA CASTAÑO ZULUAGA</t>
    </r>
    <r>
      <rPr>
        <sz val="12"/>
        <rFont val="Arial"/>
        <family val="2"/>
      </rPr>
      <t xml:space="preserve">
Profesional Biblioteca</t>
    </r>
  </si>
  <si>
    <t>5. Promover el fortalecimiento institucional a traves  de procesos  de mejoramiento interno y desarrollo  del talento humano a fin de cumplir satisfactoriamente  la misión de la entidad.</t>
  </si>
  <si>
    <t>Contribuye a todos los objetivos estrategicos y metas institucionales transversalmente</t>
  </si>
  <si>
    <t>Promover el conocimiento de la historia y actualidad política colombiana y propiciar el debate en torno a los diversos temas de interés ciudadano.</t>
  </si>
  <si>
    <t>Gestionar como mínimo  2 reuniones  para   la cooperación bibliotecaria con la Red Capital de Bibliotecas Públicas - BIBLORED</t>
  </si>
  <si>
    <t xml:space="preserve"> 1 campaña de promoción y divulgación para mejorar el pocisionamiento de la biblioteca.</t>
  </si>
</sst>
</file>

<file path=xl/styles.xml><?xml version="1.0" encoding="utf-8"?>
<styleSheet xmlns="http://schemas.openxmlformats.org/spreadsheetml/2006/main">
  <fonts count="13">
    <font>
      <sz val="10"/>
      <name val="Arial"/>
      <family val="2"/>
    </font>
    <font>
      <b/>
      <sz val="10"/>
      <name val="Arial"/>
      <family val="2"/>
    </font>
    <font>
      <sz val="10"/>
      <name val="Arial"/>
      <family val="2"/>
    </font>
    <font>
      <b/>
      <sz val="12"/>
      <name val="Arial"/>
      <family val="2"/>
    </font>
    <font>
      <sz val="12"/>
      <name val="Arial"/>
      <family val="2"/>
    </font>
    <font>
      <b/>
      <sz val="24"/>
      <name val="Arial"/>
      <family val="2"/>
    </font>
    <font>
      <sz val="10"/>
      <color theme="1"/>
      <name val="Arial"/>
      <family val="2"/>
    </font>
    <font>
      <sz val="14"/>
      <name val="Arial"/>
      <family val="2"/>
    </font>
    <font>
      <sz val="12"/>
      <color theme="1"/>
      <name val="Arial"/>
      <family val="2"/>
    </font>
    <font>
      <sz val="12"/>
      <color rgb="FF000000"/>
      <name val="Arial"/>
      <family val="2"/>
    </font>
    <font>
      <sz val="10"/>
      <name val="Arial"/>
      <family val="2"/>
      <charset val="1"/>
    </font>
    <font>
      <sz val="12"/>
      <color theme="0" tint="-0.499984740745262"/>
      <name val="Arial"/>
      <family val="2"/>
    </font>
    <font>
      <sz val="6"/>
      <name val="Arial"/>
      <family val="2"/>
    </font>
  </fonts>
  <fills count="6">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s>
  <borders count="13">
    <border>
      <left/>
      <right/>
      <top/>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style="hair">
        <color indexed="8"/>
      </top>
      <bottom style="hair">
        <color indexed="8"/>
      </bottom>
      <diagonal/>
    </border>
    <border>
      <left/>
      <right/>
      <top style="hair">
        <color indexed="8"/>
      </top>
      <bottom style="hair">
        <color indexed="8"/>
      </bottom>
      <diagonal/>
    </border>
    <border>
      <left style="hair">
        <color indexed="8"/>
      </left>
      <right style="hair">
        <color indexed="8"/>
      </right>
      <top/>
      <bottom style="hair">
        <color indexed="8"/>
      </bottom>
      <diagonal/>
    </border>
    <border>
      <left/>
      <right/>
      <top style="thin">
        <color auto="1"/>
      </top>
      <bottom/>
      <diagonal/>
    </border>
    <border>
      <left style="hair">
        <color indexed="8"/>
      </left>
      <right style="hair">
        <color indexed="8"/>
      </right>
      <top/>
      <bottom/>
      <diagonal/>
    </border>
    <border>
      <left/>
      <right style="hair">
        <color indexed="8"/>
      </right>
      <top style="hair">
        <color indexed="8"/>
      </top>
      <bottom style="hair">
        <color indexed="8"/>
      </bottom>
      <diagonal/>
    </border>
    <border>
      <left/>
      <right/>
      <top/>
      <bottom style="thin">
        <color indexed="64"/>
      </bottom>
      <diagonal/>
    </border>
    <border>
      <left/>
      <right/>
      <top/>
      <bottom style="hair">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0">
    <xf numFmtId="0" fontId="0" fillId="0" borderId="0"/>
    <xf numFmtId="0" fontId="2" fillId="0" borderId="0" applyNumberFormat="0" applyFill="0" applyBorder="0" applyProtection="0">
      <alignment horizontal="left"/>
    </xf>
    <xf numFmtId="0" fontId="2"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Protection="0">
      <alignment horizontal="left"/>
    </xf>
    <xf numFmtId="0" fontId="2" fillId="0" borderId="0" applyNumberFormat="0" applyFill="0" applyBorder="0" applyAlignment="0" applyProtection="0"/>
    <xf numFmtId="0" fontId="10" fillId="0" borderId="0"/>
    <xf numFmtId="0" fontId="10" fillId="0" borderId="0" applyBorder="0" applyProtection="0"/>
    <xf numFmtId="0" fontId="2" fillId="0" borderId="0" applyBorder="0" applyProtection="0"/>
  </cellStyleXfs>
  <cellXfs count="101">
    <xf numFmtId="0" fontId="0" fillId="0" borderId="0" xfId="0"/>
    <xf numFmtId="0" fontId="0" fillId="0" borderId="0" xfId="0" applyAlignment="1">
      <alignment vertical="center" wrapText="1"/>
    </xf>
    <xf numFmtId="0" fontId="1" fillId="0" borderId="0" xfId="0" applyFont="1" applyAlignment="1">
      <alignment horizontal="center" vertical="center" wrapText="1"/>
    </xf>
    <xf numFmtId="0" fontId="0" fillId="0" borderId="0" xfId="0" applyBorder="1" applyAlignment="1">
      <alignment vertical="center" wrapText="1"/>
    </xf>
    <xf numFmtId="0" fontId="3" fillId="0" borderId="0" xfId="0" applyFont="1" applyBorder="1" applyAlignment="1">
      <alignment horizontal="center" vertical="center" wrapText="1"/>
    </xf>
    <xf numFmtId="0" fontId="4" fillId="0" borderId="0" xfId="0" applyFont="1" applyBorder="1" applyAlignment="1">
      <alignment vertical="center" wrapText="1"/>
    </xf>
    <xf numFmtId="0" fontId="4" fillId="0" borderId="0" xfId="0" applyFont="1" applyBorder="1" applyAlignment="1">
      <alignment horizontal="right" vertical="center"/>
    </xf>
    <xf numFmtId="0" fontId="0" fillId="0" borderId="0" xfId="0" applyAlignment="1"/>
    <xf numFmtId="0" fontId="0" fillId="3" borderId="0" xfId="0" applyFill="1" applyAlignment="1"/>
    <xf numFmtId="0" fontId="0" fillId="3" borderId="0" xfId="0" applyFill="1"/>
    <xf numFmtId="0" fontId="6" fillId="0" borderId="0" xfId="0" applyFont="1" applyAlignment="1">
      <alignment vertical="center" wrapText="1"/>
    </xf>
    <xf numFmtId="0" fontId="6" fillId="0" borderId="0" xfId="0" applyFont="1" applyBorder="1" applyAlignment="1">
      <alignment horizontal="left" vertical="center" wrapText="1"/>
    </xf>
    <xf numFmtId="17" fontId="6" fillId="0" borderId="0" xfId="0" applyNumberFormat="1" applyFont="1" applyBorder="1" applyAlignment="1">
      <alignment horizontal="center" vertical="center" wrapText="1"/>
    </xf>
    <xf numFmtId="0" fontId="6" fillId="0" borderId="0" xfId="0" applyFont="1" applyBorder="1" applyAlignment="1">
      <alignment horizontal="center" vertical="center" wrapText="1"/>
    </xf>
    <xf numFmtId="0" fontId="4" fillId="0" borderId="0" xfId="0" applyFont="1" applyBorder="1" applyAlignment="1">
      <alignment horizontal="center" vertical="center" wrapText="1"/>
    </xf>
    <xf numFmtId="0" fontId="7" fillId="0" borderId="0" xfId="0" applyFont="1" applyAlignment="1">
      <alignment vertical="center" wrapText="1"/>
    </xf>
    <xf numFmtId="0" fontId="4" fillId="0" borderId="1" xfId="0" applyFont="1" applyBorder="1" applyAlignment="1">
      <alignment horizontal="left" vertical="center" wrapText="1"/>
    </xf>
    <xf numFmtId="0" fontId="3" fillId="0" borderId="0" xfId="0" applyFont="1" applyBorder="1" applyAlignment="1">
      <alignment vertical="center" wrapText="1"/>
    </xf>
    <xf numFmtId="0" fontId="3" fillId="0" borderId="0" xfId="0" applyFont="1" applyBorder="1" applyAlignment="1">
      <alignment vertical="center"/>
    </xf>
    <xf numFmtId="0" fontId="4" fillId="0" borderId="1" xfId="0" applyFont="1" applyBorder="1" applyAlignment="1">
      <alignment horizontal="left" vertical="center" wrapText="1"/>
    </xf>
    <xf numFmtId="0" fontId="3" fillId="2" borderId="1" xfId="3" applyNumberFormat="1" applyFont="1" applyFill="1" applyBorder="1" applyAlignment="1" applyProtection="1">
      <alignment horizontal="center" vertical="center" wrapText="1"/>
    </xf>
    <xf numFmtId="17" fontId="4"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vertical="center" wrapText="1"/>
    </xf>
    <xf numFmtId="0" fontId="8" fillId="4" borderId="1" xfId="0" applyFont="1" applyFill="1" applyBorder="1" applyAlignment="1">
      <alignment horizontal="left" vertical="center" wrapText="1"/>
    </xf>
    <xf numFmtId="0" fontId="4" fillId="0" borderId="1" xfId="0" applyFont="1" applyBorder="1" applyAlignment="1">
      <alignment vertical="center" wrapText="1"/>
    </xf>
    <xf numFmtId="0" fontId="9" fillId="0" borderId="1" xfId="0" applyFont="1" applyBorder="1" applyAlignment="1">
      <alignment vertical="center" wrapText="1"/>
    </xf>
    <xf numFmtId="0" fontId="4" fillId="0" borderId="1" xfId="0" applyFont="1" applyBorder="1" applyAlignment="1">
      <alignment horizontal="center" vertical="center" wrapText="1"/>
    </xf>
    <xf numFmtId="0" fontId="4" fillId="0" borderId="1" xfId="0" applyFont="1" applyBorder="1"/>
    <xf numFmtId="0" fontId="4" fillId="0" borderId="1" xfId="0" applyFont="1" applyBorder="1" applyAlignment="1">
      <alignment horizontal="left" vertical="center"/>
    </xf>
    <xf numFmtId="0" fontId="9" fillId="0" borderId="1" xfId="0" applyFont="1" applyFill="1"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4" fillId="0" borderId="1" xfId="0" applyFont="1" applyBorder="1" applyAlignment="1">
      <alignment vertical="center"/>
    </xf>
    <xf numFmtId="0" fontId="4" fillId="0" borderId="1" xfId="0" applyNumberFormat="1" applyFont="1" applyBorder="1" applyAlignment="1">
      <alignment vertical="center" wrapText="1"/>
    </xf>
    <xf numFmtId="0" fontId="4" fillId="4" borderId="1" xfId="0" applyFont="1" applyFill="1" applyBorder="1" applyAlignment="1">
      <alignment horizontal="left" vertical="center" wrapText="1"/>
    </xf>
    <xf numFmtId="0" fontId="4" fillId="0" borderId="1" xfId="0" applyFont="1" applyBorder="1" applyAlignment="1">
      <alignment wrapText="1"/>
    </xf>
    <xf numFmtId="17" fontId="4" fillId="0" borderId="1" xfId="0" applyNumberFormat="1" applyFont="1" applyBorder="1" applyAlignment="1">
      <alignment horizontal="left" vertical="center" wrapText="1"/>
    </xf>
    <xf numFmtId="0" fontId="7" fillId="0" borderId="9" xfId="0" applyFont="1" applyBorder="1" applyAlignment="1">
      <alignment vertical="center" wrapText="1"/>
    </xf>
    <xf numFmtId="0" fontId="3" fillId="2" borderId="1" xfId="3" applyNumberFormat="1" applyFont="1" applyFill="1" applyBorder="1" applyAlignment="1" applyProtection="1">
      <alignment horizontal="center" vertical="center" wrapText="1"/>
    </xf>
    <xf numFmtId="9" fontId="4" fillId="0" borderId="1" xfId="0" applyNumberFormat="1" applyFont="1" applyBorder="1" applyAlignment="1">
      <alignment horizontal="center" vertical="center" wrapText="1"/>
    </xf>
    <xf numFmtId="0" fontId="3" fillId="2" borderId="1" xfId="3" applyNumberFormat="1" applyFont="1" applyFill="1" applyBorder="1" applyAlignment="1" applyProtection="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vertical="center"/>
    </xf>
    <xf numFmtId="0" fontId="4" fillId="0" borderId="1" xfId="0" applyFont="1" applyBorder="1" applyAlignment="1">
      <alignment horizontal="left" vertical="center" wrapText="1"/>
    </xf>
    <xf numFmtId="0" fontId="0" fillId="0" borderId="0" xfId="0" applyAlignment="1">
      <alignment horizontal="center" vertical="center" wrapText="1"/>
    </xf>
    <xf numFmtId="0" fontId="4" fillId="5" borderId="11"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0" xfId="0" applyFont="1" applyAlignment="1">
      <alignment horizontal="right" vertical="center" wrapText="1"/>
    </xf>
    <xf numFmtId="0" fontId="4" fillId="0" borderId="0" xfId="0" applyFont="1" applyAlignment="1">
      <alignment vertical="center" wrapText="1"/>
    </xf>
    <xf numFmtId="0" fontId="4" fillId="0" borderId="0" xfId="0" applyFont="1" applyAlignment="1">
      <alignment horizontal="center" vertical="center" wrapText="1"/>
    </xf>
    <xf numFmtId="0" fontId="4" fillId="0" borderId="6" xfId="0" applyFont="1" applyBorder="1" applyAlignment="1">
      <alignment horizontal="center" vertical="center" wrapText="1"/>
    </xf>
    <xf numFmtId="0" fontId="11" fillId="0" borderId="9" xfId="0" applyFont="1" applyBorder="1" applyAlignment="1">
      <alignment horizontal="center" vertical="center" wrapText="1"/>
    </xf>
    <xf numFmtId="0" fontId="4" fillId="0" borderId="11" xfId="0" applyFont="1" applyFill="1" applyBorder="1" applyAlignment="1">
      <alignment horizontal="left" vertical="center" wrapText="1"/>
    </xf>
    <xf numFmtId="17" fontId="4" fillId="0" borderId="11" xfId="0" applyNumberFormat="1" applyFont="1" applyFill="1" applyBorder="1" applyAlignment="1">
      <alignment horizontal="center" vertical="center" wrapText="1"/>
    </xf>
    <xf numFmtId="0" fontId="8" fillId="5" borderId="11" xfId="0" applyFont="1" applyFill="1" applyBorder="1" applyAlignment="1">
      <alignment vertical="center" wrapText="1"/>
    </xf>
    <xf numFmtId="0" fontId="4" fillId="5" borderId="11" xfId="0" applyFont="1" applyFill="1" applyBorder="1" applyAlignment="1">
      <alignment vertical="center" wrapText="1"/>
    </xf>
    <xf numFmtId="0" fontId="4" fillId="0" borderId="11" xfId="0" applyFont="1" applyFill="1" applyBorder="1" applyAlignment="1">
      <alignment vertical="center" wrapText="1"/>
    </xf>
    <xf numFmtId="17" fontId="8" fillId="0" borderId="11" xfId="0" applyNumberFormat="1" applyFont="1" applyFill="1" applyBorder="1" applyAlignment="1">
      <alignment horizontal="center" vertical="center" wrapText="1"/>
    </xf>
    <xf numFmtId="0" fontId="4" fillId="0" borderId="11" xfId="3" applyNumberFormat="1" applyFont="1" applyFill="1" applyBorder="1" applyAlignment="1" applyProtection="1">
      <alignment horizontal="justify" vertical="center" wrapText="1"/>
    </xf>
    <xf numFmtId="0" fontId="4" fillId="0" borderId="11" xfId="0" applyFont="1" applyFill="1" applyBorder="1" applyAlignment="1">
      <alignment horizontal="justify" vertical="center" wrapText="1"/>
    </xf>
    <xf numFmtId="0" fontId="4" fillId="5" borderId="11" xfId="3" applyNumberFormat="1" applyFont="1" applyFill="1" applyBorder="1" applyAlignment="1" applyProtection="1">
      <alignment horizontal="justify" vertical="center" wrapText="1"/>
    </xf>
    <xf numFmtId="0" fontId="4" fillId="5" borderId="11" xfId="3" applyNumberFormat="1" applyFont="1" applyFill="1" applyBorder="1" applyAlignment="1" applyProtection="1">
      <alignment horizontal="left" vertical="center" wrapText="1"/>
    </xf>
    <xf numFmtId="0" fontId="4" fillId="0" borderId="11" xfId="3" applyNumberFormat="1" applyFont="1" applyFill="1" applyBorder="1" applyAlignment="1" applyProtection="1">
      <alignment horizontal="center" vertical="center" wrapText="1"/>
    </xf>
    <xf numFmtId="0" fontId="8" fillId="0" borderId="11" xfId="0" applyFont="1" applyFill="1" applyBorder="1" applyAlignment="1">
      <alignment vertical="center" wrapText="1"/>
    </xf>
    <xf numFmtId="0" fontId="8" fillId="5" borderId="11" xfId="0" applyFont="1" applyFill="1" applyBorder="1" applyAlignment="1">
      <alignment horizontal="justify" vertical="center" wrapText="1"/>
    </xf>
    <xf numFmtId="0" fontId="8" fillId="0" borderId="11" xfId="0" applyFont="1" applyFill="1" applyBorder="1" applyAlignment="1">
      <alignment horizontal="justify" vertical="center" wrapText="1"/>
    </xf>
    <xf numFmtId="0" fontId="4" fillId="0" borderId="12" xfId="0" applyFont="1" applyFill="1" applyBorder="1" applyAlignment="1">
      <alignment vertical="center" wrapText="1"/>
    </xf>
    <xf numFmtId="0" fontId="4" fillId="0" borderId="12" xfId="0" applyFont="1" applyFill="1" applyBorder="1" applyAlignment="1">
      <alignment horizontal="justify" vertical="center" wrapText="1"/>
    </xf>
    <xf numFmtId="0" fontId="3" fillId="2" borderId="1" xfId="3" applyNumberFormat="1" applyFont="1" applyFill="1" applyBorder="1" applyAlignment="1" applyProtection="1">
      <alignment horizontal="center" vertical="center" wrapText="1"/>
    </xf>
    <xf numFmtId="0" fontId="4" fillId="0" borderId="1" xfId="0" applyFont="1" applyBorder="1" applyAlignment="1">
      <alignment horizontal="left" vertical="center" wrapText="1"/>
    </xf>
    <xf numFmtId="0" fontId="7" fillId="0" borderId="6" xfId="0" applyFont="1" applyBorder="1" applyAlignment="1">
      <alignment horizontal="center" vertical="center" wrapText="1"/>
    </xf>
    <xf numFmtId="0" fontId="8" fillId="0" borderId="2" xfId="0" applyFont="1" applyBorder="1" applyAlignment="1">
      <alignment horizontal="left" vertical="center" wrapText="1"/>
    </xf>
    <xf numFmtId="0" fontId="8" fillId="0" borderId="7" xfId="0" applyFont="1" applyBorder="1" applyAlignment="1">
      <alignment horizontal="left" vertical="center" wrapText="1"/>
    </xf>
    <xf numFmtId="0" fontId="8" fillId="0" borderId="5" xfId="0" applyFont="1" applyBorder="1" applyAlignment="1">
      <alignment horizontal="left" vertical="center"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4" fillId="0" borderId="5" xfId="0" applyFont="1" applyBorder="1" applyAlignment="1">
      <alignment horizontal="left" vertical="center" wrapText="1"/>
    </xf>
    <xf numFmtId="0" fontId="5" fillId="0" borderId="0" xfId="0" applyFont="1" applyBorder="1" applyAlignment="1">
      <alignment horizontal="center" vertical="center"/>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left" vertical="center"/>
    </xf>
    <xf numFmtId="0" fontId="9" fillId="0" borderId="1" xfId="0" applyFont="1" applyBorder="1" applyAlignment="1">
      <alignment vertical="center" wrapText="1"/>
    </xf>
    <xf numFmtId="0" fontId="4" fillId="0" borderId="2" xfId="0" applyFont="1" applyBorder="1" applyAlignment="1">
      <alignment vertical="center" wrapText="1"/>
    </xf>
    <xf numFmtId="0" fontId="4" fillId="0" borderId="7" xfId="0" applyFont="1" applyBorder="1" applyAlignment="1">
      <alignment vertical="center" wrapText="1"/>
    </xf>
    <xf numFmtId="0" fontId="4" fillId="0" borderId="5" xfId="0" applyFont="1" applyBorder="1" applyAlignment="1">
      <alignment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3" fillId="2" borderId="11" xfId="3" applyNumberFormat="1" applyFont="1" applyFill="1" applyBorder="1" applyAlignment="1" applyProtection="1">
      <alignment horizontal="center" vertical="center" wrapText="1"/>
    </xf>
    <xf numFmtId="0" fontId="5" fillId="0" borderId="10" xfId="0" applyFont="1" applyBorder="1" applyAlignment="1">
      <alignment horizontal="center" vertical="center" wrapText="1"/>
    </xf>
    <xf numFmtId="0" fontId="12" fillId="0" borderId="2" xfId="0" applyFont="1" applyBorder="1" applyAlignment="1">
      <alignment horizontal="left" vertical="center" wrapText="1"/>
    </xf>
    <xf numFmtId="0" fontId="11"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Fill="1" applyBorder="1" applyAlignment="1">
      <alignment horizontal="center" vertical="center" wrapText="1"/>
    </xf>
  </cellXfs>
  <cellStyles count="10">
    <cellStyle name="Categoría del Piloto de Datos" xfId="1"/>
    <cellStyle name="Normal" xfId="0" builtinId="0"/>
    <cellStyle name="Normal 2" xfId="7"/>
    <cellStyle name="Piloto de Datos Ángulo" xfId="2"/>
    <cellStyle name="Piloto de Datos Campo" xfId="3"/>
    <cellStyle name="Piloto de Datos Resultado" xfId="4"/>
    <cellStyle name="Piloto de Datos Título" xfId="5"/>
    <cellStyle name="Piloto de Datos Valor" xfId="6"/>
    <cellStyle name="TableStyleLight1" xfId="8"/>
    <cellStyle name="TableStyleLight1 2"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1085"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847975" y="285750"/>
          <a:ext cx="2428875"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371475</xdr:colOff>
      <xdr:row>0</xdr:row>
      <xdr:rowOff>285750</xdr:rowOff>
    </xdr:from>
    <xdr:to>
      <xdr:col>2</xdr:col>
      <xdr:colOff>704850</xdr:colOff>
      <xdr:row>0</xdr:row>
      <xdr:rowOff>1390650</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2409825" y="285750"/>
          <a:ext cx="2124075"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579294</xdr:colOff>
      <xdr:row>0</xdr:row>
      <xdr:rowOff>181841</xdr:rowOff>
    </xdr:from>
    <xdr:to>
      <xdr:col>1</xdr:col>
      <xdr:colOff>259773</xdr:colOff>
      <xdr:row>0</xdr:row>
      <xdr:rowOff>1286741</xdr:rowOff>
    </xdr:to>
    <xdr:pic>
      <xdr:nvPicPr>
        <xdr:cNvPr id="2" name="Imagen 4" descr="FUGA-0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xmlns="" val="0"/>
            </a:ext>
          </a:extLst>
        </a:blip>
        <a:srcRect/>
        <a:stretch>
          <a:fillRect/>
        </a:stretch>
      </xdr:blipFill>
      <xdr:spPr bwMode="auto">
        <a:xfrm>
          <a:off x="579294" y="181841"/>
          <a:ext cx="1949161" cy="110490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oleObject" Target="../embeddings/oleObject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oleObject" Target="../embeddings/oleObject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oleObject" Target="../embeddings/oleObject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N29"/>
  <sheetViews>
    <sheetView view="pageBreakPreview" topLeftCell="F2" zoomScale="59" zoomScaleNormal="75" zoomScaleSheetLayoutView="59" zoomScalePageLayoutView="150" workbookViewId="0">
      <selection activeCell="L8" sqref="L8"/>
    </sheetView>
  </sheetViews>
  <sheetFormatPr baseColWidth="10" defaultColWidth="11.42578125" defaultRowHeight="12.75"/>
  <cols>
    <col min="1" max="1" width="36.28515625" style="1" customWidth="1"/>
    <col min="2" max="2" width="31.85546875" style="1" customWidth="1"/>
    <col min="3" max="3" width="24.42578125" style="1" customWidth="1"/>
    <col min="4" max="4" width="44.42578125" style="1" customWidth="1"/>
    <col min="5" max="5" width="46.85546875" style="1" customWidth="1"/>
    <col min="6" max="6" width="61.140625" style="1" customWidth="1"/>
    <col min="7" max="7" width="14.42578125" style="1" customWidth="1"/>
    <col min="8" max="8" width="23.140625" style="1" customWidth="1"/>
    <col min="9" max="10" width="30.5703125" style="1" customWidth="1"/>
    <col min="11" max="11" width="41.42578125" style="1" customWidth="1"/>
    <col min="12" max="12" width="28.7109375" style="1" customWidth="1"/>
    <col min="13" max="13" width="41.42578125" style="1" customWidth="1"/>
    <col min="14" max="14" width="28.7109375" style="1" customWidth="1"/>
    <col min="15" max="16384" width="11.42578125" style="1"/>
  </cols>
  <sheetData>
    <row r="1" spans="1:14" ht="128.25" customHeight="1">
      <c r="A1" s="84" t="s">
        <v>10</v>
      </c>
      <c r="B1" s="84"/>
      <c r="C1" s="84"/>
      <c r="D1" s="84"/>
      <c r="E1" s="84"/>
      <c r="F1" s="84"/>
      <c r="G1" s="84"/>
      <c r="H1" s="84"/>
      <c r="I1" s="84"/>
      <c r="J1" s="84"/>
      <c r="K1" s="84"/>
      <c r="L1" s="84"/>
      <c r="M1" s="84"/>
      <c r="N1" s="84"/>
    </row>
    <row r="2" spans="1:14" ht="34.5" customHeight="1">
      <c r="A2" s="16" t="s">
        <v>3</v>
      </c>
      <c r="B2" s="85" t="s">
        <v>0</v>
      </c>
      <c r="C2" s="86"/>
      <c r="D2" s="86"/>
      <c r="E2" s="86"/>
      <c r="F2" s="86"/>
      <c r="G2" s="86"/>
      <c r="H2" s="86"/>
      <c r="I2" s="86"/>
      <c r="J2" s="86"/>
      <c r="K2" s="86"/>
      <c r="L2" s="86"/>
      <c r="M2" s="86"/>
      <c r="N2" s="87"/>
    </row>
    <row r="3" spans="1:14" ht="28.5" customHeight="1">
      <c r="A3" s="16" t="s">
        <v>4</v>
      </c>
      <c r="B3" s="85" t="s">
        <v>1</v>
      </c>
      <c r="C3" s="86"/>
      <c r="D3" s="86"/>
      <c r="E3" s="86"/>
      <c r="F3" s="86"/>
      <c r="G3" s="86"/>
      <c r="H3" s="86"/>
      <c r="I3" s="86"/>
      <c r="J3" s="86"/>
      <c r="K3" s="86"/>
      <c r="L3" s="86"/>
      <c r="M3" s="86"/>
      <c r="N3" s="87"/>
    </row>
    <row r="4" spans="1:14" s="3" customFormat="1" ht="15.75">
      <c r="A4" s="4"/>
      <c r="B4" s="4"/>
      <c r="C4" s="4"/>
      <c r="D4" s="4"/>
      <c r="E4" s="4"/>
      <c r="F4" s="4"/>
      <c r="G4" s="4"/>
      <c r="H4" s="4"/>
      <c r="I4" s="4"/>
      <c r="J4" s="4"/>
      <c r="K4" s="4"/>
      <c r="L4" s="4"/>
      <c r="M4" s="5"/>
      <c r="N4" s="5"/>
    </row>
    <row r="5" spans="1:14" s="3" customFormat="1" ht="36.75" customHeight="1">
      <c r="A5" s="17" t="s">
        <v>5</v>
      </c>
      <c r="B5" s="18" t="s">
        <v>6</v>
      </c>
      <c r="C5" s="14"/>
      <c r="D5" s="5"/>
      <c r="E5" s="5"/>
      <c r="F5" s="5"/>
      <c r="G5" s="5"/>
      <c r="H5" s="5"/>
      <c r="I5" s="5"/>
      <c r="J5" s="5"/>
      <c r="K5" s="5"/>
      <c r="L5" s="5"/>
      <c r="M5" s="5"/>
      <c r="N5" s="6" t="s">
        <v>217</v>
      </c>
    </row>
    <row r="6" spans="1:14" s="3" customFormat="1" ht="102.75" customHeight="1">
      <c r="A6" s="16" t="s">
        <v>8</v>
      </c>
      <c r="B6" s="76" t="s">
        <v>194</v>
      </c>
      <c r="C6" s="76"/>
      <c r="D6" s="76"/>
      <c r="E6" s="76"/>
      <c r="F6" s="76"/>
      <c r="G6" s="76"/>
      <c r="H6" s="76" t="s">
        <v>195</v>
      </c>
      <c r="I6" s="88"/>
      <c r="J6" s="88"/>
      <c r="K6" s="88"/>
      <c r="L6" s="88"/>
      <c r="M6" s="88"/>
      <c r="N6" s="88"/>
    </row>
    <row r="7" spans="1:14" s="2" customFormat="1" ht="24" customHeight="1">
      <c r="A7" s="75" t="s">
        <v>196</v>
      </c>
      <c r="B7" s="75" t="s">
        <v>197</v>
      </c>
      <c r="C7" s="75" t="s">
        <v>198</v>
      </c>
      <c r="D7" s="75" t="s">
        <v>12</v>
      </c>
      <c r="E7" s="75" t="s">
        <v>13</v>
      </c>
      <c r="F7" s="75" t="s">
        <v>2</v>
      </c>
      <c r="G7" s="75" t="s">
        <v>9</v>
      </c>
      <c r="H7" s="75" t="s">
        <v>199</v>
      </c>
      <c r="I7" s="75" t="s">
        <v>7</v>
      </c>
      <c r="J7" s="75" t="s">
        <v>72</v>
      </c>
      <c r="K7" s="75" t="s">
        <v>215</v>
      </c>
      <c r="L7" s="75"/>
      <c r="M7" s="75" t="s">
        <v>216</v>
      </c>
      <c r="N7" s="75"/>
    </row>
    <row r="8" spans="1:14" ht="37.5" customHeight="1">
      <c r="A8" s="75"/>
      <c r="B8" s="75"/>
      <c r="C8" s="75"/>
      <c r="D8" s="75"/>
      <c r="E8" s="75"/>
      <c r="F8" s="75"/>
      <c r="G8" s="75"/>
      <c r="H8" s="75"/>
      <c r="I8" s="75"/>
      <c r="J8" s="75"/>
      <c r="K8" s="20" t="s">
        <v>14</v>
      </c>
      <c r="L8" s="20" t="s">
        <v>218</v>
      </c>
      <c r="M8" s="20" t="s">
        <v>14</v>
      </c>
      <c r="N8" s="41" t="s">
        <v>218</v>
      </c>
    </row>
    <row r="9" spans="1:14" ht="81.75" customHeight="1">
      <c r="A9" s="76" t="s">
        <v>15</v>
      </c>
      <c r="B9" s="16" t="s">
        <v>213</v>
      </c>
      <c r="C9" s="16" t="s">
        <v>36</v>
      </c>
      <c r="D9" s="16" t="s">
        <v>80</v>
      </c>
      <c r="E9" s="16" t="s">
        <v>90</v>
      </c>
      <c r="F9" s="16" t="s">
        <v>50</v>
      </c>
      <c r="G9" s="21">
        <v>42003</v>
      </c>
      <c r="H9" s="81" t="s">
        <v>51</v>
      </c>
      <c r="I9" s="16" t="s">
        <v>66</v>
      </c>
      <c r="J9" s="16" t="s">
        <v>73</v>
      </c>
      <c r="K9" s="16"/>
      <c r="L9" s="16"/>
      <c r="M9" s="16"/>
      <c r="N9" s="16"/>
    </row>
    <row r="10" spans="1:14" s="10" customFormat="1" ht="75" customHeight="1">
      <c r="A10" s="76"/>
      <c r="B10" s="78" t="s">
        <v>48</v>
      </c>
      <c r="C10" s="78" t="s">
        <v>37</v>
      </c>
      <c r="D10" s="22" t="s">
        <v>91</v>
      </c>
      <c r="E10" s="22" t="s">
        <v>81</v>
      </c>
      <c r="F10" s="22" t="s">
        <v>74</v>
      </c>
      <c r="G10" s="23">
        <v>42003</v>
      </c>
      <c r="H10" s="82"/>
      <c r="I10" s="22" t="s">
        <v>66</v>
      </c>
      <c r="J10" s="22" t="s">
        <v>75</v>
      </c>
      <c r="K10" s="24"/>
      <c r="L10" s="22"/>
      <c r="M10" s="22"/>
      <c r="N10" s="22"/>
    </row>
    <row r="11" spans="1:14" s="10" customFormat="1" ht="95.25" customHeight="1">
      <c r="A11" s="76"/>
      <c r="B11" s="79"/>
      <c r="C11" s="79"/>
      <c r="D11" s="25" t="s">
        <v>94</v>
      </c>
      <c r="E11" s="26" t="s">
        <v>92</v>
      </c>
      <c r="F11" s="26" t="s">
        <v>53</v>
      </c>
      <c r="G11" s="23">
        <v>42003</v>
      </c>
      <c r="H11" s="82"/>
      <c r="I11" s="22" t="s">
        <v>67</v>
      </c>
      <c r="J11" s="22" t="s">
        <v>75</v>
      </c>
      <c r="K11" s="24"/>
      <c r="L11" s="22"/>
      <c r="M11" s="22"/>
      <c r="N11" s="22"/>
    </row>
    <row r="12" spans="1:14" s="10" customFormat="1" ht="60">
      <c r="A12" s="76"/>
      <c r="B12" s="79"/>
      <c r="C12" s="79"/>
      <c r="D12" s="22" t="s">
        <v>93</v>
      </c>
      <c r="E12" s="22" t="s">
        <v>55</v>
      </c>
      <c r="F12" s="22" t="s">
        <v>54</v>
      </c>
      <c r="G12" s="23">
        <v>42003</v>
      </c>
      <c r="H12" s="82"/>
      <c r="I12" s="22" t="s">
        <v>68</v>
      </c>
      <c r="J12" s="22" t="s">
        <v>75</v>
      </c>
      <c r="K12" s="24"/>
      <c r="L12" s="22"/>
      <c r="M12" s="22"/>
      <c r="N12" s="22"/>
    </row>
    <row r="13" spans="1:14" s="10" customFormat="1" ht="76.5" customHeight="1">
      <c r="A13" s="76"/>
      <c r="B13" s="79"/>
      <c r="C13" s="79"/>
      <c r="D13" s="26" t="s">
        <v>101</v>
      </c>
      <c r="E13" s="26" t="s">
        <v>95</v>
      </c>
      <c r="F13" s="26" t="s">
        <v>56</v>
      </c>
      <c r="G13" s="23">
        <v>42003</v>
      </c>
      <c r="H13" s="82"/>
      <c r="I13" s="22" t="s">
        <v>65</v>
      </c>
      <c r="J13" s="22" t="s">
        <v>75</v>
      </c>
      <c r="K13" s="24"/>
      <c r="L13" s="22"/>
      <c r="M13" s="22"/>
      <c r="N13" s="22"/>
    </row>
    <row r="14" spans="1:14" s="10" customFormat="1" ht="142.5" customHeight="1">
      <c r="A14" s="76"/>
      <c r="B14" s="79"/>
      <c r="C14" s="79"/>
      <c r="D14" s="22" t="s">
        <v>82</v>
      </c>
      <c r="E14" s="22" t="s">
        <v>96</v>
      </c>
      <c r="F14" s="22" t="s">
        <v>97</v>
      </c>
      <c r="G14" s="23">
        <v>42003</v>
      </c>
      <c r="H14" s="82"/>
      <c r="I14" s="22" t="s">
        <v>67</v>
      </c>
      <c r="J14" s="22" t="s">
        <v>76</v>
      </c>
      <c r="K14" s="24"/>
      <c r="L14" s="22"/>
      <c r="M14" s="22"/>
      <c r="N14" s="22"/>
    </row>
    <row r="15" spans="1:14" s="10" customFormat="1" ht="105.75" customHeight="1">
      <c r="A15" s="76"/>
      <c r="B15" s="79"/>
      <c r="C15" s="79"/>
      <c r="D15" s="22" t="s">
        <v>83</v>
      </c>
      <c r="E15" s="22" t="s">
        <v>98</v>
      </c>
      <c r="F15" s="22" t="s">
        <v>57</v>
      </c>
      <c r="G15" s="23">
        <v>42003</v>
      </c>
      <c r="H15" s="82"/>
      <c r="I15" s="22" t="s">
        <v>69</v>
      </c>
      <c r="J15" s="22" t="s">
        <v>77</v>
      </c>
      <c r="K15" s="24"/>
      <c r="L15" s="22"/>
      <c r="M15" s="22"/>
      <c r="N15" s="22"/>
    </row>
    <row r="16" spans="1:14" s="10" customFormat="1" ht="102.75" customHeight="1">
      <c r="A16" s="76"/>
      <c r="B16" s="79"/>
      <c r="C16" s="79"/>
      <c r="D16" s="22" t="s">
        <v>59</v>
      </c>
      <c r="E16" s="22" t="s">
        <v>60</v>
      </c>
      <c r="F16" s="22" t="s">
        <v>54</v>
      </c>
      <c r="G16" s="23">
        <v>42003</v>
      </c>
      <c r="H16" s="82"/>
      <c r="I16" s="22" t="s">
        <v>65</v>
      </c>
      <c r="J16" s="22" t="s">
        <v>75</v>
      </c>
      <c r="K16" s="24"/>
      <c r="L16" s="22"/>
      <c r="M16" s="22"/>
      <c r="N16" s="22"/>
    </row>
    <row r="17" spans="1:14" s="10" customFormat="1" ht="180" customHeight="1">
      <c r="A17" s="76"/>
      <c r="B17" s="79"/>
      <c r="C17" s="79"/>
      <c r="D17" s="22" t="s">
        <v>84</v>
      </c>
      <c r="E17" s="22" t="s">
        <v>61</v>
      </c>
      <c r="F17" s="22" t="s">
        <v>62</v>
      </c>
      <c r="G17" s="23">
        <v>42003</v>
      </c>
      <c r="H17" s="82"/>
      <c r="I17" s="22" t="s">
        <v>65</v>
      </c>
      <c r="J17" s="22" t="s">
        <v>79</v>
      </c>
      <c r="K17" s="24"/>
      <c r="L17" s="22"/>
      <c r="M17" s="22"/>
      <c r="N17" s="22"/>
    </row>
    <row r="18" spans="1:14" s="10" customFormat="1" ht="75" customHeight="1">
      <c r="A18" s="76"/>
      <c r="B18" s="79"/>
      <c r="C18" s="79"/>
      <c r="D18" s="22" t="s">
        <v>100</v>
      </c>
      <c r="E18" s="22" t="s">
        <v>99</v>
      </c>
      <c r="F18" s="22" t="s">
        <v>63</v>
      </c>
      <c r="G18" s="23">
        <v>42003</v>
      </c>
      <c r="H18" s="82"/>
      <c r="I18" s="22" t="s">
        <v>65</v>
      </c>
      <c r="J18" s="22" t="s">
        <v>75</v>
      </c>
      <c r="K18" s="24"/>
      <c r="L18" s="22"/>
      <c r="M18" s="22"/>
      <c r="N18" s="22"/>
    </row>
    <row r="19" spans="1:14" s="10" customFormat="1" ht="80.25" customHeight="1">
      <c r="A19" s="76"/>
      <c r="B19" s="79"/>
      <c r="C19" s="79"/>
      <c r="D19" s="22" t="s">
        <v>85</v>
      </c>
      <c r="E19" s="22" t="s">
        <v>89</v>
      </c>
      <c r="F19" s="22" t="s">
        <v>64</v>
      </c>
      <c r="G19" s="23">
        <v>42003</v>
      </c>
      <c r="H19" s="82"/>
      <c r="I19" s="22" t="s">
        <v>65</v>
      </c>
      <c r="J19" s="22" t="s">
        <v>78</v>
      </c>
      <c r="K19" s="24"/>
      <c r="L19" s="22"/>
      <c r="M19" s="24"/>
      <c r="N19" s="24"/>
    </row>
    <row r="20" spans="1:14" s="10" customFormat="1" ht="68.25" customHeight="1">
      <c r="A20" s="76"/>
      <c r="B20" s="79"/>
      <c r="C20" s="79"/>
      <c r="D20" s="25" t="s">
        <v>87</v>
      </c>
      <c r="E20" s="25" t="s">
        <v>88</v>
      </c>
      <c r="F20" s="25" t="s">
        <v>70</v>
      </c>
      <c r="G20" s="23">
        <v>42003</v>
      </c>
      <c r="H20" s="82"/>
      <c r="I20" s="22" t="s">
        <v>52</v>
      </c>
      <c r="J20" s="22" t="s">
        <v>75</v>
      </c>
      <c r="K20" s="25"/>
      <c r="L20" s="25"/>
      <c r="M20" s="25"/>
      <c r="N20" s="25"/>
    </row>
    <row r="21" spans="1:14" s="10" customFormat="1" ht="117.75" customHeight="1">
      <c r="A21" s="76"/>
      <c r="B21" s="79"/>
      <c r="C21" s="79"/>
      <c r="D21" s="22" t="s">
        <v>49</v>
      </c>
      <c r="E21" s="22" t="s">
        <v>106</v>
      </c>
      <c r="F21" s="22" t="s">
        <v>105</v>
      </c>
      <c r="G21" s="23">
        <v>42003</v>
      </c>
      <c r="H21" s="82"/>
      <c r="I21" s="22" t="s">
        <v>71</v>
      </c>
      <c r="J21" s="22" t="s">
        <v>105</v>
      </c>
      <c r="K21" s="24"/>
      <c r="L21" s="22"/>
      <c r="M21" s="22"/>
      <c r="N21" s="22"/>
    </row>
    <row r="22" spans="1:14" s="10" customFormat="1" ht="46.5" customHeight="1">
      <c r="A22" s="76"/>
      <c r="B22" s="79"/>
      <c r="C22" s="79"/>
      <c r="D22" s="22" t="s">
        <v>102</v>
      </c>
      <c r="E22" s="22" t="s">
        <v>103</v>
      </c>
      <c r="F22" s="22" t="s">
        <v>104</v>
      </c>
      <c r="G22" s="23">
        <v>41974</v>
      </c>
      <c r="H22" s="82"/>
      <c r="I22" s="22" t="s">
        <v>71</v>
      </c>
      <c r="J22" s="22" t="s">
        <v>107</v>
      </c>
      <c r="K22" s="24"/>
      <c r="L22" s="22"/>
      <c r="M22" s="22"/>
      <c r="N22" s="22"/>
    </row>
    <row r="23" spans="1:14" s="10" customFormat="1" ht="120">
      <c r="A23" s="22" t="s">
        <v>16</v>
      </c>
      <c r="B23" s="80"/>
      <c r="C23" s="80"/>
      <c r="D23" s="22" t="s">
        <v>86</v>
      </c>
      <c r="E23" s="22" t="s">
        <v>58</v>
      </c>
      <c r="F23" s="22" t="s">
        <v>54</v>
      </c>
      <c r="G23" s="23">
        <v>42003</v>
      </c>
      <c r="H23" s="83"/>
      <c r="I23" s="22" t="s">
        <v>65</v>
      </c>
      <c r="J23" s="22" t="s">
        <v>75</v>
      </c>
      <c r="K23" s="24"/>
      <c r="L23" s="22"/>
      <c r="M23" s="22"/>
      <c r="N23" s="22"/>
    </row>
    <row r="24" spans="1:14" s="10" customFormat="1">
      <c r="A24" s="11"/>
      <c r="B24" s="11"/>
      <c r="C24" s="11"/>
      <c r="D24" s="11"/>
      <c r="E24" s="11"/>
      <c r="F24" s="11"/>
      <c r="G24" s="12"/>
      <c r="H24" s="11"/>
      <c r="I24" s="11"/>
      <c r="J24" s="11"/>
      <c r="K24" s="13"/>
      <c r="L24" s="11"/>
      <c r="M24" s="11"/>
      <c r="N24" s="11"/>
    </row>
    <row r="25" spans="1:14" s="10" customFormat="1">
      <c r="A25" s="11"/>
      <c r="B25" s="11"/>
      <c r="C25" s="11"/>
      <c r="D25" s="11"/>
      <c r="E25" s="11"/>
      <c r="F25" s="11"/>
      <c r="G25" s="12"/>
      <c r="H25" s="11"/>
      <c r="I25" s="11"/>
      <c r="J25" s="11"/>
      <c r="K25" s="13"/>
      <c r="L25" s="11"/>
      <c r="M25" s="11"/>
      <c r="N25" s="11"/>
    </row>
    <row r="26" spans="1:14" s="10" customFormat="1">
      <c r="A26" s="11"/>
      <c r="B26" s="11"/>
      <c r="C26" s="11"/>
      <c r="D26" s="11"/>
      <c r="E26" s="11"/>
      <c r="F26" s="11"/>
      <c r="G26" s="12"/>
      <c r="H26" s="11"/>
      <c r="I26" s="11"/>
      <c r="J26" s="11"/>
      <c r="K26" s="13"/>
      <c r="L26" s="11"/>
      <c r="M26" s="11"/>
      <c r="N26" s="11"/>
    </row>
    <row r="27" spans="1:14" s="10" customFormat="1">
      <c r="A27" s="11"/>
      <c r="B27" s="11"/>
      <c r="C27" s="11"/>
      <c r="D27" s="11"/>
      <c r="E27" s="11"/>
      <c r="F27" s="11"/>
      <c r="G27" s="12"/>
      <c r="H27" s="11"/>
      <c r="I27" s="11"/>
      <c r="J27" s="11"/>
      <c r="K27" s="13"/>
      <c r="L27" s="11"/>
      <c r="M27" s="11"/>
      <c r="N27" s="11"/>
    </row>
    <row r="28" spans="1:14" ht="45" customHeight="1">
      <c r="A28" s="15" t="s">
        <v>11</v>
      </c>
      <c r="B28" s="40"/>
      <c r="C28" s="40"/>
      <c r="D28" s="40"/>
    </row>
    <row r="29" spans="1:14" ht="25.5" customHeight="1">
      <c r="A29" s="15"/>
      <c r="B29" s="77" t="s">
        <v>52</v>
      </c>
      <c r="C29" s="77"/>
      <c r="D29" s="77"/>
    </row>
  </sheetData>
  <sheetProtection selectLockedCells="1" selectUnlockedCells="1"/>
  <mergeCells count="22">
    <mergeCell ref="H9:H23"/>
    <mergeCell ref="E7:E8"/>
    <mergeCell ref="A1:N1"/>
    <mergeCell ref="B2:N2"/>
    <mergeCell ref="B3:N3"/>
    <mergeCell ref="B6:G6"/>
    <mergeCell ref="H6:N6"/>
    <mergeCell ref="M7:N7"/>
    <mergeCell ref="K7:L7"/>
    <mergeCell ref="D7:D8"/>
    <mergeCell ref="C7:C8"/>
    <mergeCell ref="B7:B8"/>
    <mergeCell ref="J7:J8"/>
    <mergeCell ref="I7:I8"/>
    <mergeCell ref="H7:H8"/>
    <mergeCell ref="G7:G8"/>
    <mergeCell ref="F7:F8"/>
    <mergeCell ref="A9:A22"/>
    <mergeCell ref="B29:D29"/>
    <mergeCell ref="B10:B23"/>
    <mergeCell ref="C10:C23"/>
    <mergeCell ref="A7:A8"/>
  </mergeCells>
  <printOptions horizontalCentered="1"/>
  <pageMargins left="0.19685039370078741" right="0.19685039370078741" top="0.78740157480314965" bottom="0.78740157480314965" header="0.51181102362204722" footer="0.51181102362204722"/>
  <pageSetup paperSize="281" scale="31" orientation="landscape" r:id="rId1"/>
  <headerFooter alignWithMargins="0"/>
  <drawing r:id="rId2"/>
  <legacyDrawing r:id="rId3"/>
  <oleObjects>
    <oleObject shapeId="1026" r:id="rId4"/>
  </oleObjects>
  <extLst xmlns:x14="http://schemas.microsoft.com/office/spreadsheetml/2009/9/main">
    <ext uri="{CCE6A557-97BC-4b89-ADB6-D9C93CAAB3DF}">
      <x14:dataValidations xmlns:xm="http://schemas.microsoft.com/office/excel/2006/main" count="3">
        <x14:dataValidation type="list" allowBlank="1" showInputMessage="1" showErrorMessage="1">
          <x14:formula1>
            <xm:f>Hoja1!$A$3:$A$8</xm:f>
          </x14:formula1>
          <xm:sqref>A9</xm:sqref>
        </x14:dataValidation>
        <x14:dataValidation type="list" allowBlank="1" showInputMessage="1" showErrorMessage="1">
          <x14:formula1>
            <xm:f>Hoja1!$A$11:$A$22</xm:f>
          </x14:formula1>
          <xm:sqref>B9:B10</xm:sqref>
        </x14:dataValidation>
        <x14:dataValidation type="list" allowBlank="1" showInputMessage="1" showErrorMessage="1">
          <x14:formula1>
            <xm:f>Hoja1!$A$25:$A$37</xm:f>
          </x14:formula1>
          <xm:sqref>C9:C10</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1:N27"/>
  <sheetViews>
    <sheetView view="pageBreakPreview" topLeftCell="B16" zoomScale="55" zoomScaleSheetLayoutView="55" workbookViewId="0">
      <selection activeCell="E21" sqref="E21"/>
    </sheetView>
  </sheetViews>
  <sheetFormatPr baseColWidth="10" defaultColWidth="11.5703125" defaultRowHeight="12.75"/>
  <cols>
    <col min="1" max="1" width="31" style="1" customWidth="1"/>
    <col min="2" max="2" width="32" style="1" customWidth="1"/>
    <col min="3" max="3" width="23.7109375" style="1" customWidth="1"/>
    <col min="4" max="4" width="42.7109375" style="1" customWidth="1"/>
    <col min="5" max="5" width="58.140625" style="1" customWidth="1"/>
    <col min="6" max="6" width="54" style="1" customWidth="1"/>
    <col min="7" max="7" width="21.42578125" style="1" customWidth="1"/>
    <col min="8" max="9" width="36" style="1" customWidth="1"/>
    <col min="10" max="10" width="28.42578125" style="1" customWidth="1"/>
    <col min="11" max="11" width="51.5703125" style="1" customWidth="1"/>
    <col min="12" max="12" width="28.140625" style="1" customWidth="1"/>
    <col min="13" max="13" width="46.7109375" style="1" customWidth="1"/>
    <col min="14" max="14" width="31.5703125" style="1" customWidth="1"/>
    <col min="15" max="16384" width="11.5703125" style="1"/>
  </cols>
  <sheetData>
    <row r="1" spans="1:14" ht="130.5" customHeight="1">
      <c r="A1" s="84" t="s">
        <v>10</v>
      </c>
      <c r="B1" s="84"/>
      <c r="C1" s="84"/>
      <c r="D1" s="84"/>
      <c r="E1" s="84"/>
      <c r="F1" s="84"/>
      <c r="G1" s="84"/>
      <c r="H1" s="84"/>
      <c r="I1" s="84"/>
      <c r="J1" s="84"/>
      <c r="K1" s="84"/>
      <c r="L1" s="84"/>
      <c r="M1" s="84"/>
      <c r="N1" s="84"/>
    </row>
    <row r="2" spans="1:14" ht="35.25" customHeight="1">
      <c r="A2" s="16" t="s">
        <v>3</v>
      </c>
      <c r="B2" s="76" t="s">
        <v>0</v>
      </c>
      <c r="C2" s="76"/>
      <c r="D2" s="76"/>
      <c r="E2" s="76"/>
      <c r="F2" s="76"/>
      <c r="G2" s="76"/>
      <c r="H2" s="76"/>
      <c r="I2" s="76"/>
      <c r="J2" s="76"/>
      <c r="K2" s="76"/>
      <c r="L2" s="76"/>
      <c r="M2" s="76"/>
      <c r="N2" s="76"/>
    </row>
    <row r="3" spans="1:14" ht="35.25" customHeight="1">
      <c r="A3" s="16" t="s">
        <v>4</v>
      </c>
      <c r="B3" s="76" t="s">
        <v>1</v>
      </c>
      <c r="C3" s="76"/>
      <c r="D3" s="76"/>
      <c r="E3" s="76"/>
      <c r="F3" s="76"/>
      <c r="G3" s="76"/>
      <c r="H3" s="76"/>
      <c r="I3" s="76"/>
      <c r="J3" s="76"/>
      <c r="K3" s="76"/>
      <c r="L3" s="76"/>
      <c r="M3" s="76"/>
      <c r="N3" s="76"/>
    </row>
    <row r="4" spans="1:14" s="3" customFormat="1" ht="15.75">
      <c r="A4" s="4"/>
      <c r="B4" s="4"/>
      <c r="C4" s="4"/>
      <c r="D4" s="4"/>
      <c r="E4" s="4"/>
      <c r="F4" s="4"/>
      <c r="G4" s="4"/>
      <c r="H4" s="4"/>
      <c r="I4" s="4"/>
      <c r="J4" s="4"/>
      <c r="K4" s="4"/>
      <c r="L4" s="4"/>
      <c r="M4" s="5"/>
      <c r="N4" s="5"/>
    </row>
    <row r="5" spans="1:14" s="3" customFormat="1" ht="36.75" customHeight="1">
      <c r="A5" s="17" t="s">
        <v>5</v>
      </c>
      <c r="B5" s="18" t="s">
        <v>204</v>
      </c>
      <c r="C5" s="14"/>
      <c r="D5" s="5"/>
      <c r="E5" s="5"/>
      <c r="F5" s="5"/>
      <c r="G5" s="5"/>
      <c r="H5" s="5"/>
      <c r="I5" s="5"/>
      <c r="J5" s="5"/>
      <c r="K5" s="5"/>
      <c r="L5" s="5"/>
      <c r="M5" s="5"/>
      <c r="N5" s="6" t="s">
        <v>217</v>
      </c>
    </row>
    <row r="6" spans="1:14" s="3" customFormat="1" ht="191.25" customHeight="1">
      <c r="A6" s="16" t="s">
        <v>8</v>
      </c>
      <c r="B6" s="76" t="s">
        <v>206</v>
      </c>
      <c r="C6" s="76"/>
      <c r="D6" s="76"/>
      <c r="E6" s="76"/>
      <c r="F6" s="76"/>
      <c r="G6" s="76"/>
      <c r="H6" s="76" t="s">
        <v>207</v>
      </c>
      <c r="I6" s="76"/>
      <c r="J6" s="88"/>
      <c r="K6" s="88"/>
      <c r="L6" s="88"/>
      <c r="M6" s="88"/>
      <c r="N6" s="88"/>
    </row>
    <row r="7" spans="1:14" s="2" customFormat="1" ht="24" customHeight="1">
      <c r="A7" s="75" t="s">
        <v>196</v>
      </c>
      <c r="B7" s="75" t="s">
        <v>197</v>
      </c>
      <c r="C7" s="75" t="s">
        <v>198</v>
      </c>
      <c r="D7" s="75" t="s">
        <v>12</v>
      </c>
      <c r="E7" s="75" t="s">
        <v>13</v>
      </c>
      <c r="F7" s="75" t="s">
        <v>2</v>
      </c>
      <c r="G7" s="75" t="s">
        <v>9</v>
      </c>
      <c r="H7" s="75" t="s">
        <v>199</v>
      </c>
      <c r="I7" s="75" t="s">
        <v>7</v>
      </c>
      <c r="J7" s="75" t="s">
        <v>108</v>
      </c>
      <c r="K7" s="75" t="s">
        <v>215</v>
      </c>
      <c r="L7" s="75"/>
      <c r="M7" s="75" t="s">
        <v>216</v>
      </c>
      <c r="N7" s="75"/>
    </row>
    <row r="8" spans="1:14" ht="15.75">
      <c r="A8" s="75"/>
      <c r="B8" s="75"/>
      <c r="C8" s="75"/>
      <c r="D8" s="75"/>
      <c r="E8" s="75"/>
      <c r="F8" s="75"/>
      <c r="G8" s="75"/>
      <c r="H8" s="75"/>
      <c r="I8" s="75"/>
      <c r="J8" s="75"/>
      <c r="K8" s="20" t="s">
        <v>14</v>
      </c>
      <c r="L8" s="41" t="s">
        <v>218</v>
      </c>
      <c r="M8" s="20" t="s">
        <v>14</v>
      </c>
      <c r="N8" s="41" t="s">
        <v>218</v>
      </c>
    </row>
    <row r="9" spans="1:14" ht="58.5" customHeight="1">
      <c r="A9" s="76" t="s">
        <v>109</v>
      </c>
      <c r="B9" s="76" t="s">
        <v>110</v>
      </c>
      <c r="C9" s="88" t="s">
        <v>111</v>
      </c>
      <c r="D9" s="27" t="s">
        <v>112</v>
      </c>
      <c r="E9" s="27" t="s">
        <v>113</v>
      </c>
      <c r="F9" s="27" t="s">
        <v>114</v>
      </c>
      <c r="G9" s="39" t="s">
        <v>116</v>
      </c>
      <c r="H9" s="16" t="s">
        <v>117</v>
      </c>
      <c r="I9" s="16" t="s">
        <v>118</v>
      </c>
      <c r="J9" s="27" t="s">
        <v>115</v>
      </c>
      <c r="K9" s="16"/>
      <c r="L9" s="16"/>
      <c r="M9" s="16"/>
      <c r="N9" s="16"/>
    </row>
    <row r="10" spans="1:14" ht="66" customHeight="1">
      <c r="A10" s="76"/>
      <c r="B10" s="76"/>
      <c r="C10" s="88"/>
      <c r="D10" s="27" t="s">
        <v>119</v>
      </c>
      <c r="E10" s="27" t="s">
        <v>120</v>
      </c>
      <c r="F10" s="27" t="s">
        <v>121</v>
      </c>
      <c r="G10" s="39" t="s">
        <v>116</v>
      </c>
      <c r="H10" s="16" t="s">
        <v>117</v>
      </c>
      <c r="I10" s="16" t="s">
        <v>123</v>
      </c>
      <c r="J10" s="27" t="s">
        <v>122</v>
      </c>
      <c r="K10" s="16"/>
      <c r="L10" s="16"/>
      <c r="M10" s="16"/>
      <c r="N10" s="16"/>
    </row>
    <row r="11" spans="1:14" ht="99" customHeight="1">
      <c r="A11" s="76"/>
      <c r="B11" s="76"/>
      <c r="C11" s="88"/>
      <c r="D11" s="28" t="s">
        <v>124</v>
      </c>
      <c r="E11" s="38" t="s">
        <v>200</v>
      </c>
      <c r="F11" s="27" t="s">
        <v>201</v>
      </c>
      <c r="G11" s="39" t="s">
        <v>116</v>
      </c>
      <c r="H11" s="16" t="s">
        <v>117</v>
      </c>
      <c r="I11" s="27" t="s">
        <v>126</v>
      </c>
      <c r="J11" s="27" t="s">
        <v>125</v>
      </c>
      <c r="K11" s="30"/>
      <c r="L11" s="16"/>
      <c r="M11" s="16"/>
      <c r="N11" s="16"/>
    </row>
    <row r="12" spans="1:14" ht="89.25" customHeight="1">
      <c r="A12" s="76"/>
      <c r="B12" s="76"/>
      <c r="C12" s="88"/>
      <c r="D12" s="28" t="s">
        <v>127</v>
      </c>
      <c r="E12" s="27" t="s">
        <v>128</v>
      </c>
      <c r="F12" s="27" t="s">
        <v>129</v>
      </c>
      <c r="G12" s="39" t="s">
        <v>116</v>
      </c>
      <c r="H12" s="16" t="s">
        <v>214</v>
      </c>
      <c r="I12" s="27" t="s">
        <v>131</v>
      </c>
      <c r="J12" s="27" t="s">
        <v>130</v>
      </c>
      <c r="K12" s="30"/>
      <c r="L12" s="16"/>
      <c r="M12" s="16"/>
      <c r="N12" s="16"/>
    </row>
    <row r="13" spans="1:14" ht="36.75" customHeight="1">
      <c r="A13" s="76"/>
      <c r="B13" s="76"/>
      <c r="C13" s="88"/>
      <c r="D13" s="89" t="s">
        <v>132</v>
      </c>
      <c r="E13" s="27" t="s">
        <v>133</v>
      </c>
      <c r="F13" s="27" t="s">
        <v>134</v>
      </c>
      <c r="G13" s="39" t="s">
        <v>116</v>
      </c>
      <c r="H13" s="16" t="s">
        <v>117</v>
      </c>
      <c r="I13" s="27" t="s">
        <v>135</v>
      </c>
      <c r="J13" s="27" t="s">
        <v>130</v>
      </c>
      <c r="K13" s="30"/>
      <c r="L13" s="16"/>
      <c r="M13" s="16"/>
      <c r="N13" s="16"/>
    </row>
    <row r="14" spans="1:14" ht="39" customHeight="1">
      <c r="A14" s="76"/>
      <c r="B14" s="76"/>
      <c r="C14" s="88"/>
      <c r="D14" s="89"/>
      <c r="E14" s="27" t="s">
        <v>136</v>
      </c>
      <c r="F14" s="27" t="s">
        <v>137</v>
      </c>
      <c r="G14" s="39" t="s">
        <v>116</v>
      </c>
      <c r="H14" s="31" t="s">
        <v>139</v>
      </c>
      <c r="I14" s="27" t="s">
        <v>135</v>
      </c>
      <c r="J14" s="27" t="s">
        <v>138</v>
      </c>
      <c r="K14" s="30"/>
      <c r="L14" s="16"/>
      <c r="M14" s="16"/>
      <c r="N14" s="16"/>
    </row>
    <row r="15" spans="1:14" ht="86.25" customHeight="1">
      <c r="A15" s="76"/>
      <c r="B15" s="76"/>
      <c r="C15" s="88"/>
      <c r="D15" s="28" t="s">
        <v>140</v>
      </c>
      <c r="E15" s="27" t="s">
        <v>141</v>
      </c>
      <c r="F15" s="27" t="s">
        <v>142</v>
      </c>
      <c r="G15" s="39" t="s">
        <v>116</v>
      </c>
      <c r="H15" s="16" t="s">
        <v>214</v>
      </c>
      <c r="I15" s="27" t="s">
        <v>144</v>
      </c>
      <c r="J15" s="27" t="s">
        <v>143</v>
      </c>
      <c r="K15" s="30"/>
      <c r="L15" s="16"/>
      <c r="M15" s="16"/>
      <c r="N15" s="16"/>
    </row>
    <row r="16" spans="1:14" ht="66" customHeight="1">
      <c r="A16" s="76"/>
      <c r="B16" s="76"/>
      <c r="C16" s="88"/>
      <c r="D16" s="28" t="s">
        <v>145</v>
      </c>
      <c r="E16" s="27" t="s">
        <v>146</v>
      </c>
      <c r="F16" s="27" t="s">
        <v>147</v>
      </c>
      <c r="G16" s="39" t="s">
        <v>116</v>
      </c>
      <c r="H16" s="16" t="s">
        <v>117</v>
      </c>
      <c r="I16" s="27" t="s">
        <v>123</v>
      </c>
      <c r="J16" s="27" t="s">
        <v>148</v>
      </c>
      <c r="K16" s="30"/>
      <c r="L16" s="16"/>
      <c r="M16" s="16"/>
      <c r="N16" s="16"/>
    </row>
    <row r="17" spans="1:14" ht="66" customHeight="1">
      <c r="A17" s="76"/>
      <c r="B17" s="76"/>
      <c r="C17" s="88"/>
      <c r="D17" s="28" t="s">
        <v>149</v>
      </c>
      <c r="E17" s="27" t="s">
        <v>150</v>
      </c>
      <c r="F17" s="27" t="s">
        <v>151</v>
      </c>
      <c r="G17" s="39" t="s">
        <v>116</v>
      </c>
      <c r="H17" s="16" t="s">
        <v>117</v>
      </c>
      <c r="I17" s="27" t="s">
        <v>123</v>
      </c>
      <c r="J17" s="27" t="s">
        <v>152</v>
      </c>
      <c r="K17" s="30"/>
      <c r="L17" s="16"/>
      <c r="M17" s="16"/>
      <c r="N17" s="16"/>
    </row>
    <row r="18" spans="1:14" ht="171" customHeight="1">
      <c r="A18" s="76"/>
      <c r="B18" s="76"/>
      <c r="C18" s="88"/>
      <c r="D18" s="32" t="s">
        <v>153</v>
      </c>
      <c r="E18" s="33" t="s">
        <v>202</v>
      </c>
      <c r="F18" s="33" t="s">
        <v>154</v>
      </c>
      <c r="G18" s="16" t="s">
        <v>203</v>
      </c>
      <c r="H18" s="16" t="s">
        <v>214</v>
      </c>
      <c r="I18" s="35" t="s">
        <v>123</v>
      </c>
      <c r="J18" s="34" t="s">
        <v>155</v>
      </c>
      <c r="K18" s="30"/>
      <c r="L18" s="16"/>
      <c r="M18" s="16"/>
      <c r="N18" s="16"/>
    </row>
    <row r="19" spans="1:14" ht="90" customHeight="1">
      <c r="A19" s="76" t="s">
        <v>19</v>
      </c>
      <c r="B19" s="76"/>
      <c r="C19" s="88"/>
      <c r="D19" s="36" t="s">
        <v>156</v>
      </c>
      <c r="E19" s="16" t="s">
        <v>157</v>
      </c>
      <c r="F19" s="16" t="s">
        <v>158</v>
      </c>
      <c r="G19" s="39" t="s">
        <v>116</v>
      </c>
      <c r="H19" s="16" t="s">
        <v>117</v>
      </c>
      <c r="I19" s="35"/>
      <c r="J19" s="16" t="s">
        <v>159</v>
      </c>
      <c r="K19" s="30"/>
      <c r="L19" s="16"/>
      <c r="M19" s="16"/>
      <c r="N19" s="16"/>
    </row>
    <row r="20" spans="1:14" ht="87" customHeight="1">
      <c r="A20" s="76"/>
      <c r="B20" s="76"/>
      <c r="C20" s="88"/>
      <c r="D20" s="37" t="s">
        <v>160</v>
      </c>
      <c r="E20" s="37" t="s">
        <v>161</v>
      </c>
      <c r="F20" s="37" t="s">
        <v>162</v>
      </c>
      <c r="G20" s="39" t="s">
        <v>116</v>
      </c>
      <c r="H20" s="37" t="s">
        <v>117</v>
      </c>
      <c r="I20" s="16" t="s">
        <v>123</v>
      </c>
      <c r="J20" s="37" t="s">
        <v>163</v>
      </c>
      <c r="K20" s="29"/>
      <c r="L20" s="16"/>
      <c r="M20" s="16"/>
      <c r="N20" s="16"/>
    </row>
    <row r="21" spans="1:14" ht="95.25" customHeight="1">
      <c r="A21" s="76"/>
      <c r="B21" s="76"/>
      <c r="C21" s="88"/>
      <c r="D21" s="16" t="s">
        <v>164</v>
      </c>
      <c r="E21" s="16" t="s">
        <v>164</v>
      </c>
      <c r="F21" s="16" t="s">
        <v>165</v>
      </c>
      <c r="G21" s="39" t="s">
        <v>116</v>
      </c>
      <c r="H21" s="16" t="s">
        <v>166</v>
      </c>
      <c r="I21" s="16" t="s">
        <v>167</v>
      </c>
      <c r="J21" s="16" t="s">
        <v>165</v>
      </c>
      <c r="K21" s="29"/>
      <c r="L21" s="16"/>
      <c r="M21" s="16"/>
      <c r="N21" s="16"/>
    </row>
    <row r="26" spans="1:14" ht="18">
      <c r="A26" s="15" t="s">
        <v>11</v>
      </c>
      <c r="B26" s="40"/>
      <c r="C26" s="40"/>
      <c r="D26" s="40"/>
    </row>
    <row r="27" spans="1:14" ht="30" customHeight="1">
      <c r="A27" s="15"/>
      <c r="B27" s="77" t="s">
        <v>209</v>
      </c>
      <c r="C27" s="77"/>
      <c r="D27" s="77"/>
    </row>
  </sheetData>
  <sheetProtection selectLockedCells="1" selectUnlockedCells="1"/>
  <mergeCells count="23">
    <mergeCell ref="D7:D8"/>
    <mergeCell ref="E7:E8"/>
    <mergeCell ref="A1:N1"/>
    <mergeCell ref="B2:N2"/>
    <mergeCell ref="B3:N3"/>
    <mergeCell ref="B6:G6"/>
    <mergeCell ref="H6:N6"/>
    <mergeCell ref="B27:D27"/>
    <mergeCell ref="M7:N7"/>
    <mergeCell ref="A9:A18"/>
    <mergeCell ref="C9:C21"/>
    <mergeCell ref="D13:D14"/>
    <mergeCell ref="A19:A21"/>
    <mergeCell ref="B9:B21"/>
    <mergeCell ref="F7:F8"/>
    <mergeCell ref="J7:J8"/>
    <mergeCell ref="G7:G8"/>
    <mergeCell ref="H7:H8"/>
    <mergeCell ref="I7:I8"/>
    <mergeCell ref="K7:L7"/>
    <mergeCell ref="A7:A8"/>
    <mergeCell ref="B7:B8"/>
    <mergeCell ref="C7:C8"/>
  </mergeCells>
  <printOptions horizontalCentered="1"/>
  <pageMargins left="0.19685039370078741" right="0.19685039370078741" top="0.78740157480314965" bottom="0.78740157480314965" header="0.51181102362204722" footer="0.51181102362204722"/>
  <pageSetup paperSize="281" scale="31" orientation="landscape" useFirstPageNumber="1" r:id="rId1"/>
  <headerFooter alignWithMargins="0"/>
  <drawing r:id="rId2"/>
  <legacyDrawing r:id="rId3"/>
  <oleObjects>
    <oleObject shapeId="2049" r:id="rId4"/>
  </oleObjects>
</worksheet>
</file>

<file path=xl/worksheets/sheet3.xml><?xml version="1.0" encoding="utf-8"?>
<worksheet xmlns="http://schemas.openxmlformats.org/spreadsheetml/2006/main" xmlns:r="http://schemas.openxmlformats.org/officeDocument/2006/relationships">
  <dimension ref="A1:N20"/>
  <sheetViews>
    <sheetView view="pageBreakPreview" topLeftCell="B7" zoomScale="57" zoomScaleSheetLayoutView="57" workbookViewId="0">
      <selection activeCell="E9" sqref="E9"/>
    </sheetView>
  </sheetViews>
  <sheetFormatPr baseColWidth="10" defaultColWidth="11.5703125" defaultRowHeight="12.75"/>
  <cols>
    <col min="1" max="1" width="30.5703125" style="1" customWidth="1"/>
    <col min="2" max="2" width="26.85546875" style="1" customWidth="1"/>
    <col min="3" max="3" width="22.42578125" style="1" customWidth="1"/>
    <col min="4" max="4" width="35.140625" style="1" customWidth="1"/>
    <col min="5" max="5" width="38.85546875" style="1" customWidth="1"/>
    <col min="6" max="6" width="36" style="1" customWidth="1"/>
    <col min="7" max="7" width="15.28515625" style="1" customWidth="1"/>
    <col min="8" max="9" width="23.140625" style="1" customWidth="1"/>
    <col min="10" max="10" width="34.42578125" style="1" customWidth="1"/>
    <col min="11" max="11" width="37.42578125" style="1" customWidth="1"/>
    <col min="12" max="12" width="23.42578125" style="1" customWidth="1"/>
    <col min="13" max="13" width="37.140625" style="1" customWidth="1"/>
    <col min="14" max="14" width="23.42578125" style="1" customWidth="1"/>
    <col min="15" max="16384" width="11.5703125" style="1"/>
  </cols>
  <sheetData>
    <row r="1" spans="1:14" ht="130.5" customHeight="1">
      <c r="A1" s="84" t="s">
        <v>10</v>
      </c>
      <c r="B1" s="84"/>
      <c r="C1" s="84"/>
      <c r="D1" s="84"/>
      <c r="E1" s="84"/>
      <c r="F1" s="84"/>
      <c r="G1" s="84"/>
      <c r="H1" s="84"/>
      <c r="I1" s="84"/>
      <c r="J1" s="84"/>
      <c r="K1" s="84"/>
      <c r="L1" s="84"/>
      <c r="M1" s="84"/>
      <c r="N1" s="84"/>
    </row>
    <row r="2" spans="1:14" ht="32.25" customHeight="1">
      <c r="A2" s="19" t="s">
        <v>3</v>
      </c>
      <c r="B2" s="76" t="s">
        <v>0</v>
      </c>
      <c r="C2" s="76"/>
      <c r="D2" s="76"/>
      <c r="E2" s="76"/>
      <c r="F2" s="76"/>
      <c r="G2" s="76"/>
      <c r="H2" s="76"/>
      <c r="I2" s="76"/>
      <c r="J2" s="76"/>
      <c r="K2" s="76"/>
      <c r="L2" s="76"/>
      <c r="M2" s="76"/>
      <c r="N2" s="76"/>
    </row>
    <row r="3" spans="1:14" ht="32.25" customHeight="1">
      <c r="A3" s="19" t="s">
        <v>4</v>
      </c>
      <c r="B3" s="76" t="s">
        <v>1</v>
      </c>
      <c r="C3" s="76"/>
      <c r="D3" s="76"/>
      <c r="E3" s="76"/>
      <c r="F3" s="76"/>
      <c r="G3" s="76"/>
      <c r="H3" s="76"/>
      <c r="I3" s="76"/>
      <c r="J3" s="76"/>
      <c r="K3" s="76"/>
      <c r="L3" s="76"/>
      <c r="M3" s="76"/>
      <c r="N3" s="76"/>
    </row>
    <row r="4" spans="1:14" s="3" customFormat="1" ht="15.75">
      <c r="A4" s="4"/>
      <c r="B4" s="4"/>
      <c r="C4" s="4"/>
      <c r="D4" s="4"/>
      <c r="E4" s="4"/>
      <c r="F4" s="4"/>
      <c r="G4" s="4"/>
      <c r="H4" s="4"/>
      <c r="I4" s="4"/>
      <c r="J4" s="4"/>
      <c r="K4" s="4"/>
      <c r="L4" s="4"/>
      <c r="M4" s="5"/>
      <c r="N4" s="5"/>
    </row>
    <row r="5" spans="1:14" s="3" customFormat="1" ht="36.75" customHeight="1">
      <c r="A5" s="17" t="s">
        <v>5</v>
      </c>
      <c r="B5" s="18" t="s">
        <v>205</v>
      </c>
      <c r="C5" s="14"/>
      <c r="D5" s="5"/>
      <c r="E5" s="5"/>
      <c r="F5" s="5"/>
      <c r="G5" s="5"/>
      <c r="H5" s="5"/>
      <c r="I5" s="5"/>
      <c r="J5" s="5"/>
      <c r="K5" s="5"/>
      <c r="L5" s="5"/>
      <c r="M5" s="5"/>
      <c r="N5" s="6" t="s">
        <v>217</v>
      </c>
    </row>
    <row r="6" spans="1:14" s="3" customFormat="1" ht="211.5" customHeight="1">
      <c r="A6" s="19" t="s">
        <v>8</v>
      </c>
      <c r="B6" s="76" t="s">
        <v>206</v>
      </c>
      <c r="C6" s="76"/>
      <c r="D6" s="76"/>
      <c r="E6" s="76"/>
      <c r="F6" s="76"/>
      <c r="G6" s="76"/>
      <c r="H6" s="76" t="s">
        <v>207</v>
      </c>
      <c r="I6" s="76"/>
      <c r="J6" s="88"/>
      <c r="K6" s="88"/>
      <c r="L6" s="88"/>
      <c r="M6" s="88"/>
      <c r="N6" s="88"/>
    </row>
    <row r="7" spans="1:14" s="2" customFormat="1" ht="24" customHeight="1">
      <c r="A7" s="75" t="s">
        <v>196</v>
      </c>
      <c r="B7" s="75" t="s">
        <v>197</v>
      </c>
      <c r="C7" s="75" t="s">
        <v>198</v>
      </c>
      <c r="D7" s="75" t="s">
        <v>12</v>
      </c>
      <c r="E7" s="75" t="s">
        <v>13</v>
      </c>
      <c r="F7" s="75" t="s">
        <v>2</v>
      </c>
      <c r="G7" s="75" t="s">
        <v>9</v>
      </c>
      <c r="H7" s="75" t="s">
        <v>199</v>
      </c>
      <c r="I7" s="75" t="s">
        <v>7</v>
      </c>
      <c r="J7" s="75" t="s">
        <v>72</v>
      </c>
      <c r="K7" s="75" t="s">
        <v>215</v>
      </c>
      <c r="L7" s="75"/>
      <c r="M7" s="75" t="s">
        <v>216</v>
      </c>
      <c r="N7" s="75"/>
    </row>
    <row r="8" spans="1:14" ht="31.5">
      <c r="A8" s="75"/>
      <c r="B8" s="75"/>
      <c r="C8" s="75"/>
      <c r="D8" s="75"/>
      <c r="E8" s="75"/>
      <c r="F8" s="75"/>
      <c r="G8" s="75"/>
      <c r="H8" s="75"/>
      <c r="I8" s="75"/>
      <c r="J8" s="75"/>
      <c r="K8" s="20" t="s">
        <v>14</v>
      </c>
      <c r="L8" s="41" t="s">
        <v>218</v>
      </c>
      <c r="M8" s="20" t="s">
        <v>14</v>
      </c>
      <c r="N8" s="41" t="s">
        <v>218</v>
      </c>
    </row>
    <row r="9" spans="1:14" ht="101.25" customHeight="1">
      <c r="A9" s="81" t="s">
        <v>15</v>
      </c>
      <c r="B9" s="81" t="s">
        <v>28</v>
      </c>
      <c r="C9" s="81" t="s">
        <v>37</v>
      </c>
      <c r="D9" s="76" t="s">
        <v>168</v>
      </c>
      <c r="E9" s="19" t="s">
        <v>169</v>
      </c>
      <c r="F9" s="19" t="s">
        <v>170</v>
      </c>
      <c r="G9" s="21">
        <v>41974</v>
      </c>
      <c r="H9" s="90" t="s">
        <v>51</v>
      </c>
      <c r="I9" s="19" t="s">
        <v>172</v>
      </c>
      <c r="J9" s="19" t="s">
        <v>171</v>
      </c>
      <c r="K9" s="19"/>
      <c r="L9" s="19"/>
      <c r="M9" s="19"/>
      <c r="N9" s="19"/>
    </row>
    <row r="10" spans="1:14" ht="82.5" customHeight="1">
      <c r="A10" s="82"/>
      <c r="B10" s="82"/>
      <c r="C10" s="82"/>
      <c r="D10" s="76"/>
      <c r="E10" s="19" t="s">
        <v>173</v>
      </c>
      <c r="F10" s="19" t="s">
        <v>174</v>
      </c>
      <c r="G10" s="21">
        <v>41974</v>
      </c>
      <c r="H10" s="91"/>
      <c r="I10" s="19" t="s">
        <v>172</v>
      </c>
      <c r="J10" s="19" t="s">
        <v>175</v>
      </c>
      <c r="K10" s="19"/>
      <c r="L10" s="19"/>
      <c r="M10" s="19"/>
      <c r="N10" s="19"/>
    </row>
    <row r="11" spans="1:14" ht="95.25" customHeight="1">
      <c r="A11" s="82"/>
      <c r="B11" s="82"/>
      <c r="C11" s="82"/>
      <c r="D11" s="19" t="s">
        <v>176</v>
      </c>
      <c r="E11" s="19" t="s">
        <v>177</v>
      </c>
      <c r="F11" s="19" t="s">
        <v>178</v>
      </c>
      <c r="G11" s="21">
        <v>41974</v>
      </c>
      <c r="H11" s="91"/>
      <c r="I11" s="19" t="s">
        <v>172</v>
      </c>
      <c r="J11" s="19" t="s">
        <v>179</v>
      </c>
      <c r="K11" s="19"/>
      <c r="L11" s="19"/>
      <c r="M11" s="19"/>
      <c r="N11" s="19"/>
    </row>
    <row r="12" spans="1:14" ht="68.25" customHeight="1">
      <c r="A12" s="82"/>
      <c r="B12" s="82"/>
      <c r="C12" s="82"/>
      <c r="D12" s="19" t="s">
        <v>180</v>
      </c>
      <c r="E12" s="19" t="s">
        <v>181</v>
      </c>
      <c r="F12" s="19" t="s">
        <v>182</v>
      </c>
      <c r="G12" s="21">
        <v>41974</v>
      </c>
      <c r="H12" s="91"/>
      <c r="I12" s="19" t="s">
        <v>172</v>
      </c>
      <c r="J12" s="19" t="s">
        <v>183</v>
      </c>
      <c r="K12" s="19"/>
      <c r="L12" s="19"/>
      <c r="M12" s="19"/>
      <c r="N12" s="19"/>
    </row>
    <row r="13" spans="1:14" ht="68.25" customHeight="1">
      <c r="A13" s="83"/>
      <c r="B13" s="83"/>
      <c r="C13" s="83"/>
      <c r="D13" s="19" t="s">
        <v>184</v>
      </c>
      <c r="E13" s="19" t="s">
        <v>185</v>
      </c>
      <c r="F13" s="19" t="s">
        <v>186</v>
      </c>
      <c r="G13" s="21">
        <v>41974</v>
      </c>
      <c r="H13" s="92"/>
      <c r="I13" s="19" t="s">
        <v>172</v>
      </c>
      <c r="J13" s="19" t="s">
        <v>187</v>
      </c>
      <c r="K13" s="19"/>
      <c r="L13" s="19"/>
      <c r="M13" s="19"/>
      <c r="N13" s="19"/>
    </row>
    <row r="19" spans="1:4" ht="18">
      <c r="A19" s="15" t="s">
        <v>11</v>
      </c>
      <c r="B19" s="40"/>
      <c r="C19" s="40"/>
      <c r="D19" s="40"/>
    </row>
    <row r="20" spans="1:4" ht="25.5" customHeight="1">
      <c r="A20" s="15"/>
      <c r="B20" s="77" t="s">
        <v>208</v>
      </c>
      <c r="C20" s="77"/>
      <c r="D20" s="77"/>
    </row>
  </sheetData>
  <sheetProtection selectLockedCells="1" selectUnlockedCells="1"/>
  <mergeCells count="23">
    <mergeCell ref="A1:N1"/>
    <mergeCell ref="B2:N2"/>
    <mergeCell ref="B3:N3"/>
    <mergeCell ref="B6:G6"/>
    <mergeCell ref="H6:N6"/>
    <mergeCell ref="M7:N7"/>
    <mergeCell ref="D9:D10"/>
    <mergeCell ref="I7:I8"/>
    <mergeCell ref="K7:L7"/>
    <mergeCell ref="F7:F8"/>
    <mergeCell ref="J7:J8"/>
    <mergeCell ref="G7:G8"/>
    <mergeCell ref="H7:H8"/>
    <mergeCell ref="D7:D8"/>
    <mergeCell ref="E7:E8"/>
    <mergeCell ref="H9:H13"/>
    <mergeCell ref="A7:A8"/>
    <mergeCell ref="A9:A13"/>
    <mergeCell ref="B20:D20"/>
    <mergeCell ref="B9:B13"/>
    <mergeCell ref="C9:C13"/>
    <mergeCell ref="B7:B8"/>
    <mergeCell ref="C7:C8"/>
  </mergeCells>
  <printOptions horizontalCentered="1"/>
  <pageMargins left="0.19685039370078741" right="0.19685039370078741" top="0.78740157480314965" bottom="0.78740157480314965" header="0.51181102362204722" footer="0.51181102362204722"/>
  <pageSetup paperSize="281" scale="40" orientation="landscape" useFirstPageNumber="1" r:id="rId1"/>
  <headerFooter alignWithMargins="0"/>
  <drawing r:id="rId2"/>
  <legacyDrawing r:id="rId3"/>
  <oleObjects>
    <oleObject shapeId="3073" r:id="rId4"/>
  </oleObjects>
</worksheet>
</file>

<file path=xl/worksheets/sheet4.xml><?xml version="1.0" encoding="utf-8"?>
<worksheet xmlns="http://schemas.openxmlformats.org/spreadsheetml/2006/main" xmlns:r="http://schemas.openxmlformats.org/officeDocument/2006/relationships">
  <dimension ref="A1:N16"/>
  <sheetViews>
    <sheetView view="pageBreakPreview" topLeftCell="E7" zoomScale="62" zoomScaleSheetLayoutView="62" workbookViewId="0">
      <selection activeCell="K6" sqref="K6:L6"/>
    </sheetView>
  </sheetViews>
  <sheetFormatPr baseColWidth="10" defaultColWidth="11.5703125" defaultRowHeight="12.75"/>
  <cols>
    <col min="1" max="1" width="30.5703125" style="1" customWidth="1"/>
    <col min="2" max="2" width="26.85546875" style="1" customWidth="1"/>
    <col min="3" max="3" width="22.42578125" style="1" customWidth="1"/>
    <col min="4" max="4" width="35.140625" style="1" customWidth="1"/>
    <col min="5" max="5" width="38.85546875" style="1" customWidth="1"/>
    <col min="6" max="6" width="36" style="1" customWidth="1"/>
    <col min="7" max="7" width="15.28515625" style="1" customWidth="1"/>
    <col min="8" max="8" width="23.140625" style="1" customWidth="1"/>
    <col min="9" max="9" width="30.140625" style="1" customWidth="1"/>
    <col min="10" max="10" width="41.7109375" style="1" customWidth="1"/>
    <col min="11" max="11" width="82.5703125" style="1" customWidth="1"/>
    <col min="12" max="12" width="23.42578125" style="1" customWidth="1"/>
    <col min="13" max="13" width="37.140625" style="1" hidden="1" customWidth="1"/>
    <col min="14" max="14" width="23.42578125" style="1" hidden="1" customWidth="1"/>
    <col min="15" max="16384" width="11.5703125" style="1"/>
  </cols>
  <sheetData>
    <row r="1" spans="1:14" ht="130.5" customHeight="1">
      <c r="A1" s="84" t="s">
        <v>10</v>
      </c>
      <c r="B1" s="84"/>
      <c r="C1" s="84"/>
      <c r="D1" s="84"/>
      <c r="E1" s="84"/>
      <c r="F1" s="84"/>
      <c r="G1" s="84"/>
      <c r="H1" s="84"/>
      <c r="I1" s="84"/>
      <c r="J1" s="84"/>
      <c r="K1" s="84"/>
      <c r="L1" s="84"/>
      <c r="M1" s="84"/>
      <c r="N1" s="84"/>
    </row>
    <row r="2" spans="1:14" ht="32.25" customHeight="1">
      <c r="A2" s="44" t="s">
        <v>3</v>
      </c>
      <c r="B2" s="76" t="s">
        <v>0</v>
      </c>
      <c r="C2" s="76"/>
      <c r="D2" s="76"/>
      <c r="E2" s="76"/>
      <c r="F2" s="76"/>
      <c r="G2" s="76"/>
      <c r="H2" s="76"/>
      <c r="I2" s="76"/>
      <c r="J2" s="76"/>
      <c r="K2" s="76"/>
      <c r="L2" s="76"/>
      <c r="M2" s="76"/>
      <c r="N2" s="76"/>
    </row>
    <row r="3" spans="1:14" ht="32.25" customHeight="1">
      <c r="A3" s="44" t="s">
        <v>4</v>
      </c>
      <c r="B3" s="76" t="s">
        <v>1</v>
      </c>
      <c r="C3" s="76"/>
      <c r="D3" s="76"/>
      <c r="E3" s="76"/>
      <c r="F3" s="76"/>
      <c r="G3" s="76"/>
      <c r="H3" s="76"/>
      <c r="I3" s="76"/>
      <c r="J3" s="76"/>
      <c r="K3" s="76"/>
      <c r="L3" s="76"/>
      <c r="M3" s="76"/>
      <c r="N3" s="76"/>
    </row>
    <row r="4" spans="1:14" s="3" customFormat="1" ht="36.75" customHeight="1">
      <c r="A4" s="17" t="s">
        <v>5</v>
      </c>
      <c r="B4" s="18" t="s">
        <v>205</v>
      </c>
      <c r="C4" s="14"/>
      <c r="D4" s="5"/>
      <c r="E4" s="5"/>
      <c r="F4" s="5"/>
      <c r="G4" s="5"/>
      <c r="H4" s="5"/>
      <c r="I4" s="5"/>
      <c r="J4" s="5"/>
      <c r="K4" s="5"/>
      <c r="L4" s="5"/>
      <c r="M4" s="5"/>
      <c r="N4" s="6" t="s">
        <v>217</v>
      </c>
    </row>
    <row r="5" spans="1:14" s="3" customFormat="1" ht="193.5" customHeight="1">
      <c r="A5" s="44" t="s">
        <v>8</v>
      </c>
      <c r="B5" s="76" t="s">
        <v>206</v>
      </c>
      <c r="C5" s="76"/>
      <c r="D5" s="76"/>
      <c r="E5" s="76"/>
      <c r="F5" s="76"/>
      <c r="G5" s="76"/>
      <c r="H5" s="76" t="s">
        <v>207</v>
      </c>
      <c r="I5" s="76"/>
      <c r="J5" s="88"/>
      <c r="K5" s="88"/>
      <c r="L5" s="88"/>
      <c r="M5" s="88"/>
      <c r="N5" s="88"/>
    </row>
    <row r="6" spans="1:14" s="2" customFormat="1" ht="24" customHeight="1">
      <c r="A6" s="75" t="s">
        <v>196</v>
      </c>
      <c r="B6" s="75" t="s">
        <v>197</v>
      </c>
      <c r="C6" s="75" t="s">
        <v>198</v>
      </c>
      <c r="D6" s="75" t="s">
        <v>12</v>
      </c>
      <c r="E6" s="75" t="s">
        <v>13</v>
      </c>
      <c r="F6" s="75" t="s">
        <v>2</v>
      </c>
      <c r="G6" s="75" t="s">
        <v>9</v>
      </c>
      <c r="H6" s="75" t="s">
        <v>199</v>
      </c>
      <c r="I6" s="75" t="s">
        <v>7</v>
      </c>
      <c r="J6" s="75" t="s">
        <v>72</v>
      </c>
      <c r="K6" s="75" t="s">
        <v>219</v>
      </c>
      <c r="L6" s="75"/>
      <c r="M6" s="75" t="s">
        <v>216</v>
      </c>
      <c r="N6" s="75"/>
    </row>
    <row r="7" spans="1:14" ht="45.75" customHeight="1">
      <c r="A7" s="75"/>
      <c r="B7" s="75"/>
      <c r="C7" s="75"/>
      <c r="D7" s="75"/>
      <c r="E7" s="75"/>
      <c r="F7" s="75"/>
      <c r="G7" s="75"/>
      <c r="H7" s="75"/>
      <c r="I7" s="75"/>
      <c r="J7" s="75"/>
      <c r="K7" s="43" t="s">
        <v>14</v>
      </c>
      <c r="L7" s="43" t="s">
        <v>218</v>
      </c>
      <c r="M7" s="43" t="s">
        <v>14</v>
      </c>
      <c r="N7" s="43" t="s">
        <v>218</v>
      </c>
    </row>
    <row r="8" spans="1:14" ht="78" customHeight="1">
      <c r="A8" s="81" t="s">
        <v>15</v>
      </c>
      <c r="B8" s="81" t="s">
        <v>28</v>
      </c>
      <c r="C8" s="81" t="s">
        <v>37</v>
      </c>
      <c r="D8" s="76" t="s">
        <v>168</v>
      </c>
      <c r="E8" s="44" t="s">
        <v>169</v>
      </c>
      <c r="F8" s="44" t="s">
        <v>170</v>
      </c>
      <c r="G8" s="21">
        <v>41974</v>
      </c>
      <c r="H8" s="90" t="s">
        <v>51</v>
      </c>
      <c r="I8" s="44" t="s">
        <v>172</v>
      </c>
      <c r="J8" s="44" t="s">
        <v>171</v>
      </c>
      <c r="K8" s="45" t="s">
        <v>220</v>
      </c>
      <c r="L8" s="42">
        <f>164/160</f>
        <v>1.0249999999999999</v>
      </c>
      <c r="M8" s="44"/>
      <c r="N8" s="44"/>
    </row>
    <row r="9" spans="1:14" ht="48" customHeight="1">
      <c r="A9" s="82"/>
      <c r="B9" s="82"/>
      <c r="C9" s="82"/>
      <c r="D9" s="76"/>
      <c r="E9" s="44" t="s">
        <v>173</v>
      </c>
      <c r="F9" s="44" t="s">
        <v>174</v>
      </c>
      <c r="G9" s="21">
        <v>41974</v>
      </c>
      <c r="H9" s="91"/>
      <c r="I9" s="44" t="s">
        <v>172</v>
      </c>
      <c r="J9" s="44" t="s">
        <v>175</v>
      </c>
      <c r="K9" s="46" t="s">
        <v>221</v>
      </c>
      <c r="L9" s="42">
        <f>85135000/70000000</f>
        <v>1.2162142857142857</v>
      </c>
      <c r="M9" s="44"/>
      <c r="N9" s="44"/>
    </row>
    <row r="10" spans="1:14" ht="72.75" customHeight="1">
      <c r="A10" s="82"/>
      <c r="B10" s="82"/>
      <c r="C10" s="82"/>
      <c r="D10" s="44" t="s">
        <v>176</v>
      </c>
      <c r="E10" s="44" t="s">
        <v>177</v>
      </c>
      <c r="F10" s="44" t="s">
        <v>178</v>
      </c>
      <c r="G10" s="21">
        <v>41974</v>
      </c>
      <c r="H10" s="91"/>
      <c r="I10" s="44" t="s">
        <v>172</v>
      </c>
      <c r="J10" s="44" t="s">
        <v>179</v>
      </c>
      <c r="K10" s="45" t="s">
        <v>222</v>
      </c>
      <c r="L10" s="42">
        <f>79/60</f>
        <v>1.3166666666666667</v>
      </c>
      <c r="M10" s="44"/>
      <c r="N10" s="44"/>
    </row>
    <row r="11" spans="1:14" ht="125.25" customHeight="1">
      <c r="A11" s="82"/>
      <c r="B11" s="82"/>
      <c r="C11" s="82"/>
      <c r="D11" s="44" t="s">
        <v>180</v>
      </c>
      <c r="E11" s="44" t="s">
        <v>226</v>
      </c>
      <c r="F11" s="44" t="s">
        <v>182</v>
      </c>
      <c r="G11" s="21">
        <v>41974</v>
      </c>
      <c r="H11" s="91"/>
      <c r="I11" s="44" t="s">
        <v>172</v>
      </c>
      <c r="J11" s="44" t="s">
        <v>183</v>
      </c>
      <c r="K11" s="45" t="s">
        <v>225</v>
      </c>
      <c r="L11" s="42">
        <f>10/8</f>
        <v>1.25</v>
      </c>
      <c r="M11" s="44"/>
      <c r="N11" s="44"/>
    </row>
    <row r="12" spans="1:14" ht="92.25" customHeight="1">
      <c r="A12" s="83"/>
      <c r="B12" s="83"/>
      <c r="C12" s="83"/>
      <c r="D12" s="44" t="s">
        <v>184</v>
      </c>
      <c r="E12" s="44" t="s">
        <v>223</v>
      </c>
      <c r="F12" s="44" t="s">
        <v>186</v>
      </c>
      <c r="G12" s="21">
        <v>41974</v>
      </c>
      <c r="H12" s="92"/>
      <c r="I12" s="44" t="s">
        <v>172</v>
      </c>
      <c r="J12" s="44" t="s">
        <v>187</v>
      </c>
      <c r="K12" s="45" t="s">
        <v>224</v>
      </c>
      <c r="L12" s="42">
        <f>1/1</f>
        <v>1</v>
      </c>
      <c r="M12" s="44"/>
      <c r="N12" s="44"/>
    </row>
    <row r="14" spans="1:14">
      <c r="B14" s="93"/>
      <c r="C14" s="93"/>
      <c r="D14" s="93"/>
    </row>
    <row r="15" spans="1:14" ht="18">
      <c r="A15" s="15" t="s">
        <v>11</v>
      </c>
      <c r="B15" s="94"/>
      <c r="C15" s="94"/>
      <c r="D15" s="94"/>
    </row>
    <row r="16" spans="1:14" ht="25.5" customHeight="1">
      <c r="A16" s="15"/>
      <c r="B16" s="77" t="s">
        <v>208</v>
      </c>
      <c r="C16" s="77"/>
      <c r="D16" s="77"/>
    </row>
  </sheetData>
  <sheetProtection selectLockedCells="1" selectUnlockedCells="1"/>
  <mergeCells count="24">
    <mergeCell ref="C6:C7"/>
    <mergeCell ref="D6:D7"/>
    <mergeCell ref="E6:E7"/>
    <mergeCell ref="A1:N1"/>
    <mergeCell ref="B2:N2"/>
    <mergeCell ref="B3:N3"/>
    <mergeCell ref="B5:G5"/>
    <mergeCell ref="H5:N5"/>
    <mergeCell ref="B14:D15"/>
    <mergeCell ref="B16:D16"/>
    <mergeCell ref="M6:N6"/>
    <mergeCell ref="A8:A12"/>
    <mergeCell ref="B8:B12"/>
    <mergeCell ref="C8:C12"/>
    <mergeCell ref="D8:D9"/>
    <mergeCell ref="H8:H12"/>
    <mergeCell ref="F6:F7"/>
    <mergeCell ref="G6:G7"/>
    <mergeCell ref="H6:H7"/>
    <mergeCell ref="I6:I7"/>
    <mergeCell ref="J6:J7"/>
    <mergeCell ref="K6:L6"/>
    <mergeCell ref="A6:A7"/>
    <mergeCell ref="B6:B7"/>
  </mergeCells>
  <printOptions horizontalCentered="1"/>
  <pageMargins left="0.19685039370078741" right="0.19685039370078741" top="0.78740157480314965" bottom="0.78740157480314965" header="0.51181102362204722" footer="0.51181102362204722"/>
  <pageSetup paperSize="281" scale="50" orientation="landscape" useFirstPageNumber="1" r:id="rId1"/>
  <headerFooter alignWithMargins="0"/>
  <colBreaks count="1" manualBreakCount="1">
    <brk id="12" max="13" man="1"/>
  </colBreaks>
  <drawing r:id="rId2"/>
  <legacyDrawing r:id="rId3"/>
  <oleObjects>
    <oleObject shapeId="16385" r:id="rId4"/>
  </oleObjects>
</worksheet>
</file>

<file path=xl/worksheets/sheet5.xml><?xml version="1.0" encoding="utf-8"?>
<worksheet xmlns="http://schemas.openxmlformats.org/spreadsheetml/2006/main" xmlns:r="http://schemas.openxmlformats.org/officeDocument/2006/relationships">
  <dimension ref="A2:A37"/>
  <sheetViews>
    <sheetView topLeftCell="A17" workbookViewId="0">
      <selection activeCell="A26" sqref="A26"/>
    </sheetView>
  </sheetViews>
  <sheetFormatPr baseColWidth="10" defaultRowHeight="12.75"/>
  <cols>
    <col min="1" max="1" width="30.140625" customWidth="1"/>
  </cols>
  <sheetData>
    <row r="2" spans="1:1">
      <c r="A2" t="s">
        <v>21</v>
      </c>
    </row>
    <row r="3" spans="1:1">
      <c r="A3" t="s">
        <v>15</v>
      </c>
    </row>
    <row r="4" spans="1:1">
      <c r="A4" t="s">
        <v>16</v>
      </c>
    </row>
    <row r="5" spans="1:1">
      <c r="A5" t="s">
        <v>17</v>
      </c>
    </row>
    <row r="6" spans="1:1">
      <c r="A6" t="s">
        <v>18</v>
      </c>
    </row>
    <row r="7" spans="1:1">
      <c r="A7" t="s">
        <v>19</v>
      </c>
    </row>
    <row r="8" spans="1:1">
      <c r="A8" t="s">
        <v>20</v>
      </c>
    </row>
    <row r="10" spans="1:1">
      <c r="A10" t="s">
        <v>22</v>
      </c>
    </row>
    <row r="11" spans="1:1" ht="16.5" customHeight="1">
      <c r="A11" s="7" t="s">
        <v>24</v>
      </c>
    </row>
    <row r="12" spans="1:1">
      <c r="A12" s="7" t="s">
        <v>25</v>
      </c>
    </row>
    <row r="13" spans="1:1">
      <c r="A13" s="7" t="s">
        <v>47</v>
      </c>
    </row>
    <row r="14" spans="1:1">
      <c r="A14" s="7" t="s">
        <v>23</v>
      </c>
    </row>
    <row r="15" spans="1:1" s="9" customFormat="1">
      <c r="A15" s="8" t="s">
        <v>26</v>
      </c>
    </row>
    <row r="16" spans="1:1">
      <c r="A16" s="7" t="s">
        <v>27</v>
      </c>
    </row>
    <row r="17" spans="1:1" s="9" customFormat="1">
      <c r="A17" s="8" t="s">
        <v>28</v>
      </c>
    </row>
    <row r="18" spans="1:1">
      <c r="A18" s="8" t="s">
        <v>213</v>
      </c>
    </row>
    <row r="19" spans="1:1">
      <c r="A19" s="7" t="s">
        <v>29</v>
      </c>
    </row>
    <row r="20" spans="1:1">
      <c r="A20" s="7" t="s">
        <v>30</v>
      </c>
    </row>
    <row r="21" spans="1:1">
      <c r="A21" s="7" t="s">
        <v>31</v>
      </c>
    </row>
    <row r="22" spans="1:1">
      <c r="A22" s="7" t="s">
        <v>32</v>
      </c>
    </row>
    <row r="24" spans="1:1">
      <c r="A24" t="s">
        <v>33</v>
      </c>
    </row>
    <row r="25" spans="1:1">
      <c r="A25" s="7" t="s">
        <v>34</v>
      </c>
    </row>
    <row r="26" spans="1:1">
      <c r="A26" s="7" t="s">
        <v>35</v>
      </c>
    </row>
    <row r="27" spans="1:1">
      <c r="A27" s="7" t="s">
        <v>36</v>
      </c>
    </row>
    <row r="28" spans="1:1">
      <c r="A28" s="7" t="s">
        <v>37</v>
      </c>
    </row>
    <row r="29" spans="1:1">
      <c r="A29" s="7" t="s">
        <v>38</v>
      </c>
    </row>
    <row r="30" spans="1:1">
      <c r="A30" s="7" t="s">
        <v>39</v>
      </c>
    </row>
    <row r="31" spans="1:1">
      <c r="A31" s="7" t="s">
        <v>40</v>
      </c>
    </row>
    <row r="32" spans="1:1">
      <c r="A32" s="7" t="s">
        <v>41</v>
      </c>
    </row>
    <row r="33" spans="1:1">
      <c r="A33" s="7" t="s">
        <v>42</v>
      </c>
    </row>
    <row r="34" spans="1:1">
      <c r="A34" s="7" t="s">
        <v>43</v>
      </c>
    </row>
    <row r="35" spans="1:1">
      <c r="A35" s="7" t="s">
        <v>44</v>
      </c>
    </row>
    <row r="36" spans="1:1">
      <c r="A36" s="7" t="s">
        <v>45</v>
      </c>
    </row>
    <row r="37" spans="1:1">
      <c r="A37" s="7" t="s">
        <v>46</v>
      </c>
    </row>
  </sheetData>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J22"/>
  <sheetViews>
    <sheetView tabSelected="1" zoomScale="55" zoomScaleNormal="55" workbookViewId="0">
      <selection activeCell="B6" sqref="B6:G6"/>
    </sheetView>
  </sheetViews>
  <sheetFormatPr baseColWidth="10" defaultColWidth="11.5703125" defaultRowHeight="12.75"/>
  <cols>
    <col min="1" max="1" width="34" style="1" customWidth="1"/>
    <col min="2" max="2" width="34.85546875" style="1" customWidth="1"/>
    <col min="3" max="3" width="27" style="1" hidden="1" customWidth="1"/>
    <col min="4" max="4" width="69.7109375" style="1" customWidth="1"/>
    <col min="5" max="5" width="61.42578125" style="1" customWidth="1"/>
    <col min="6" max="6" width="56.140625" style="1" customWidth="1"/>
    <col min="7" max="7" width="15.28515625" style="1" customWidth="1"/>
    <col min="8" max="8" width="25.7109375" style="51" hidden="1" customWidth="1"/>
    <col min="9" max="9" width="39.5703125" style="51" customWidth="1"/>
    <col min="10" max="10" width="55.42578125" style="51" hidden="1" customWidth="1"/>
    <col min="11" max="16384" width="11.5703125" style="1"/>
  </cols>
  <sheetData>
    <row r="1" spans="1:10" ht="130.5" customHeight="1">
      <c r="A1" s="96" t="s">
        <v>233</v>
      </c>
      <c r="B1" s="96"/>
      <c r="C1" s="96"/>
      <c r="D1" s="96"/>
      <c r="E1" s="96"/>
      <c r="F1" s="96"/>
      <c r="G1" s="96"/>
      <c r="H1" s="96"/>
      <c r="I1" s="96"/>
      <c r="J1" s="96"/>
    </row>
    <row r="2" spans="1:10" ht="45.75" customHeight="1">
      <c r="A2" s="50" t="s">
        <v>3</v>
      </c>
      <c r="B2" s="76" t="s">
        <v>227</v>
      </c>
      <c r="C2" s="76"/>
      <c r="D2" s="76"/>
      <c r="E2" s="76"/>
      <c r="F2" s="76"/>
      <c r="G2" s="76"/>
      <c r="H2" s="76"/>
      <c r="I2" s="76"/>
      <c r="J2" s="76"/>
    </row>
    <row r="3" spans="1:10" ht="51.75" customHeight="1">
      <c r="A3" s="50" t="s">
        <v>4</v>
      </c>
      <c r="B3" s="76" t="s">
        <v>1</v>
      </c>
      <c r="C3" s="76"/>
      <c r="D3" s="76"/>
      <c r="E3" s="76"/>
      <c r="F3" s="76"/>
      <c r="G3" s="76"/>
      <c r="H3" s="76"/>
      <c r="I3" s="76"/>
      <c r="J3" s="76"/>
    </row>
    <row r="4" spans="1:10" s="3" customFormat="1" ht="15.75">
      <c r="A4" s="47"/>
      <c r="B4" s="47"/>
      <c r="C4" s="47"/>
      <c r="D4" s="47"/>
      <c r="E4" s="47"/>
      <c r="F4" s="47"/>
      <c r="G4" s="47"/>
      <c r="H4" s="47"/>
      <c r="I4" s="47"/>
      <c r="J4" s="47"/>
    </row>
    <row r="5" spans="1:10" s="3" customFormat="1" ht="36.75" customHeight="1">
      <c r="A5" s="48" t="s">
        <v>5</v>
      </c>
      <c r="B5" s="49" t="s">
        <v>231</v>
      </c>
      <c r="C5" s="29"/>
      <c r="D5" s="27"/>
      <c r="E5" s="27"/>
      <c r="F5" s="27"/>
      <c r="G5" s="27"/>
      <c r="H5" s="29"/>
      <c r="I5" s="29"/>
      <c r="J5" s="29"/>
    </row>
    <row r="6" spans="1:10" s="3" customFormat="1" ht="199.5" customHeight="1">
      <c r="A6" s="53" t="s">
        <v>8</v>
      </c>
      <c r="B6" s="81" t="s">
        <v>206</v>
      </c>
      <c r="C6" s="81"/>
      <c r="D6" s="81"/>
      <c r="E6" s="81"/>
      <c r="F6" s="81"/>
      <c r="G6" s="81"/>
      <c r="H6" s="97" t="s">
        <v>207</v>
      </c>
      <c r="I6" s="97"/>
      <c r="J6" s="97"/>
    </row>
    <row r="7" spans="1:10" s="2" customFormat="1" ht="39" customHeight="1">
      <c r="A7" s="95" t="s">
        <v>196</v>
      </c>
      <c r="B7" s="95" t="s">
        <v>197</v>
      </c>
      <c r="C7" s="95" t="s">
        <v>198</v>
      </c>
      <c r="D7" s="95" t="s">
        <v>12</v>
      </c>
      <c r="E7" s="95" t="s">
        <v>13</v>
      </c>
      <c r="F7" s="95" t="s">
        <v>2</v>
      </c>
      <c r="G7" s="95" t="s">
        <v>9</v>
      </c>
      <c r="H7" s="95" t="s">
        <v>199</v>
      </c>
      <c r="I7" s="95" t="s">
        <v>7</v>
      </c>
      <c r="J7" s="95" t="s">
        <v>72</v>
      </c>
    </row>
    <row r="8" spans="1:10" ht="19.5" customHeight="1">
      <c r="A8" s="95"/>
      <c r="B8" s="95"/>
      <c r="C8" s="95"/>
      <c r="D8" s="95"/>
      <c r="E8" s="95"/>
      <c r="F8" s="95"/>
      <c r="G8" s="95"/>
      <c r="H8" s="95"/>
      <c r="I8" s="95"/>
      <c r="J8" s="95"/>
    </row>
    <row r="9" spans="1:10" ht="100.5" customHeight="1">
      <c r="A9" s="73" t="s">
        <v>264</v>
      </c>
      <c r="B9" s="74" t="s">
        <v>234</v>
      </c>
      <c r="C9" s="74" t="s">
        <v>37</v>
      </c>
      <c r="D9" s="52" t="s">
        <v>249</v>
      </c>
      <c r="E9" s="52" t="s">
        <v>266</v>
      </c>
      <c r="F9" s="59" t="s">
        <v>250</v>
      </c>
      <c r="G9" s="60">
        <v>42705</v>
      </c>
      <c r="H9" s="100"/>
      <c r="I9" s="59" t="s">
        <v>210</v>
      </c>
      <c r="J9" s="59" t="s">
        <v>251</v>
      </c>
    </row>
    <row r="10" spans="1:10" ht="104.25" customHeight="1">
      <c r="A10" s="73" t="s">
        <v>264</v>
      </c>
      <c r="B10" s="74" t="s">
        <v>234</v>
      </c>
      <c r="C10" s="74" t="s">
        <v>37</v>
      </c>
      <c r="D10" s="52" t="s">
        <v>252</v>
      </c>
      <c r="E10" s="52" t="s">
        <v>253</v>
      </c>
      <c r="F10" s="59" t="s">
        <v>254</v>
      </c>
      <c r="G10" s="60">
        <v>42705</v>
      </c>
      <c r="H10" s="100"/>
      <c r="I10" s="59" t="s">
        <v>211</v>
      </c>
      <c r="J10" s="59" t="s">
        <v>255</v>
      </c>
    </row>
    <row r="11" spans="1:10" ht="95.25" customHeight="1">
      <c r="A11" s="73" t="s">
        <v>264</v>
      </c>
      <c r="B11" s="74" t="s">
        <v>234</v>
      </c>
      <c r="C11" s="74" t="s">
        <v>37</v>
      </c>
      <c r="D11" s="52" t="s">
        <v>243</v>
      </c>
      <c r="E11" s="52" t="s">
        <v>265</v>
      </c>
      <c r="F11" s="59" t="s">
        <v>244</v>
      </c>
      <c r="G11" s="60">
        <v>42705</v>
      </c>
      <c r="H11" s="100"/>
      <c r="I11" s="59" t="s">
        <v>245</v>
      </c>
      <c r="J11" s="59" t="s">
        <v>246</v>
      </c>
    </row>
    <row r="12" spans="1:10" ht="98.25" customHeight="1">
      <c r="A12" s="73" t="s">
        <v>264</v>
      </c>
      <c r="B12" s="74" t="s">
        <v>234</v>
      </c>
      <c r="C12" s="74" t="s">
        <v>37</v>
      </c>
      <c r="D12" s="52" t="s">
        <v>228</v>
      </c>
      <c r="E12" s="52" t="s">
        <v>188</v>
      </c>
      <c r="F12" s="59" t="s">
        <v>189</v>
      </c>
      <c r="G12" s="60">
        <v>42705</v>
      </c>
      <c r="H12" s="100"/>
      <c r="I12" s="59" t="s">
        <v>212</v>
      </c>
      <c r="J12" s="59" t="s">
        <v>190</v>
      </c>
    </row>
    <row r="13" spans="1:10" ht="102.75" customHeight="1">
      <c r="A13" s="73" t="s">
        <v>264</v>
      </c>
      <c r="B13" s="74" t="s">
        <v>234</v>
      </c>
      <c r="C13" s="74" t="s">
        <v>37</v>
      </c>
      <c r="D13" s="61" t="s">
        <v>229</v>
      </c>
      <c r="E13" s="52" t="s">
        <v>230</v>
      </c>
      <c r="F13" s="59" t="s">
        <v>191</v>
      </c>
      <c r="G13" s="60">
        <v>42705</v>
      </c>
      <c r="H13" s="100"/>
      <c r="I13" s="59" t="s">
        <v>212</v>
      </c>
      <c r="J13" s="59" t="s">
        <v>192</v>
      </c>
    </row>
    <row r="14" spans="1:10" ht="91.5" customHeight="1">
      <c r="A14" s="73" t="s">
        <v>264</v>
      </c>
      <c r="B14" s="74" t="s">
        <v>234</v>
      </c>
      <c r="C14" s="74" t="s">
        <v>37</v>
      </c>
      <c r="D14" s="62" t="str">
        <f>LOWER("DOCUMENTAR EL SISTEMA INTEGRADO DE CONSERVACIÓN - SIC")</f>
        <v>documentar el sistema integrado de conservación - sic</v>
      </c>
      <c r="E14" s="62" t="str">
        <f>LOWER("DOCUMENTAR EL SISTEMA INTEGRADO DE CONSERVACIÓN - SIC DE ACUEDO AL LINEAMIENTO DE LA DIRECCION ARCHIVO DE BOGOTÁ")</f>
        <v>documentar el sistema integrado de conservación - sic de acuedo al lineamiento de la direccion archivo de bogotá</v>
      </c>
      <c r="F14" s="63" t="s">
        <v>241</v>
      </c>
      <c r="G14" s="64">
        <v>42522</v>
      </c>
      <c r="H14" s="100"/>
      <c r="I14" s="65" t="str">
        <f>LOWER("PROFESIONALES UNIVERSITARIOS GESTION DOCUMENTAL / BIBLIOTECA / ARTES PLÁSTICAS")</f>
        <v>profesionales universitarios gestion documental / biblioteca / artes plásticas</v>
      </c>
      <c r="J14" s="66" t="str">
        <f>LOWER("DOCUMENTO DEL SISTEMA INTEGRADO DE CONSERVACIÓN - SIC")</f>
        <v>documento del sistema integrado de conservación - sic</v>
      </c>
    </row>
    <row r="15" spans="1:10" ht="62.25" customHeight="1">
      <c r="A15" s="73" t="s">
        <v>264</v>
      </c>
      <c r="B15" s="74" t="s">
        <v>234</v>
      </c>
      <c r="C15" s="74" t="s">
        <v>37</v>
      </c>
      <c r="D15" s="61" t="s">
        <v>193</v>
      </c>
      <c r="E15" s="52" t="s">
        <v>256</v>
      </c>
      <c r="F15" s="59" t="s">
        <v>257</v>
      </c>
      <c r="G15" s="60">
        <v>42705</v>
      </c>
      <c r="H15" s="100"/>
      <c r="I15" s="59" t="s">
        <v>259</v>
      </c>
      <c r="J15" s="59" t="s">
        <v>258</v>
      </c>
    </row>
    <row r="16" spans="1:10" ht="127.5" customHeight="1">
      <c r="A16" s="73" t="s">
        <v>264</v>
      </c>
      <c r="B16" s="74" t="s">
        <v>234</v>
      </c>
      <c r="C16" s="74" t="s">
        <v>37</v>
      </c>
      <c r="D16" s="67" t="s">
        <v>260</v>
      </c>
      <c r="E16" s="68" t="str">
        <f>LOWER("EJECUTAR EL PLAN DE ADQUISICIONES DEL  RUBRO 477- FORMACION PARA LA DEMOCRACIA , EN LO RELACIONADO CON BIBLIOTECA DE ACUERDO A LO PROGRAMADO PARA LA VIGENCIA")</f>
        <v>ejecutar el plan de adquisiciones del  rubro 477- formacion para la democracia , en lo relacionado con biblioteca de acuerdo a lo programado para la vigencia</v>
      </c>
      <c r="F16" s="69" t="s">
        <v>247</v>
      </c>
      <c r="G16" s="60">
        <v>42705</v>
      </c>
      <c r="H16" s="69"/>
      <c r="I16" s="59" t="s">
        <v>212</v>
      </c>
      <c r="J16" s="65" t="s">
        <v>248</v>
      </c>
    </row>
    <row r="17" spans="1:10" ht="120.75" customHeight="1">
      <c r="A17" s="73" t="s">
        <v>264</v>
      </c>
      <c r="B17" s="74" t="s">
        <v>262</v>
      </c>
      <c r="C17" s="74" t="s">
        <v>263</v>
      </c>
      <c r="D17" s="52" t="str">
        <f>LOWER("REALIZAR LA ACTUALIZACION DE LOS PROCEDIMIENTOS, INSTRUCTIVOS Y FORMATOS DEL AREA E INFORMARLO OPORTUNAMENTE AL SIG PARA PUBLICAR EN LA INTRANET LA ULTIMA VERSION DE CADA DOCUMENTO")</f>
        <v>realizar la actualizacion de los procedimientos, instructivos y formatos del area e informarlo oportunamente al sig para publicar en la intranet la ultima version de cada documento</v>
      </c>
      <c r="E17" s="61" t="str">
        <f>LOWER("CONTAR CON  LA ACTUALIZACION  Y PUBLICACIÓN DEL 100% LOS PROCEDIMIENTOS, INSTRUCTIVOS Y FORMATOS DEl  AREA ")</f>
        <v xml:space="preserve">contar con  la actualizacion  y publicación del 100% los procedimientos, instructivos y formatos del  area </v>
      </c>
      <c r="F17" s="70" t="s">
        <v>242</v>
      </c>
      <c r="G17" s="64">
        <v>42522</v>
      </c>
      <c r="H17" s="70"/>
      <c r="I17" s="59" t="s">
        <v>212</v>
      </c>
      <c r="J17" s="70" t="s">
        <v>235</v>
      </c>
    </row>
    <row r="18" spans="1:10" ht="108.75" customHeight="1">
      <c r="A18" s="73" t="s">
        <v>264</v>
      </c>
      <c r="B18" s="74" t="s">
        <v>262</v>
      </c>
      <c r="C18" s="74" t="s">
        <v>263</v>
      </c>
      <c r="D18" s="71" t="str">
        <f>LOWER("DOCUMENTAR LAS ACCIONES CORRECTIVAS, PREVENTIVAS Y DE MEJORA DERIVADAS DE LAS AUDITORIAS INTERNAS Y EXTERNAS REALIZADAS  CUANDO APLIQUE.")</f>
        <v>documentar las acciones correctivas, preventivas y de mejora derivadas de las auditorias internas y externas realizadas  cuando aplique.</v>
      </c>
      <c r="E18" s="71" t="str">
        <f>LOWER("DOCUMENTAR EN UN 100% LAS ACCIONES CORRECTIVAS, PREVENTIVAS Y DE MEJORA DERIVADAS DE LAS AUDITORIAS INTERNAS Y EXTERNAS REALIZADAS")</f>
        <v>documentar en un 100% las acciones correctivas, preventivas y de mejora derivadas de las auditorias internas y externas realizadas</v>
      </c>
      <c r="F18" s="72" t="s">
        <v>236</v>
      </c>
      <c r="G18" s="64">
        <v>42522</v>
      </c>
      <c r="H18" s="70"/>
      <c r="I18" s="59" t="s">
        <v>212</v>
      </c>
      <c r="J18" s="72" t="s">
        <v>237</v>
      </c>
    </row>
    <row r="19" spans="1:10" ht="129" customHeight="1">
      <c r="A19" s="63" t="s">
        <v>264</v>
      </c>
      <c r="B19" s="66" t="s">
        <v>262</v>
      </c>
      <c r="C19" s="74" t="s">
        <v>263</v>
      </c>
      <c r="D19" s="61" t="str">
        <f>LOWER("ACTUALIZAR EL MAPA DE RIESGOS DEL PROCESO A CARGO ")</f>
        <v xml:space="preserve">actualizar el mapa de riesgos del proceso a cargo </v>
      </c>
      <c r="E19" s="61" t="str">
        <f>LOWER("REVISAR Y COMPLEMENTAR EL  MAPA DE RIESGOS DEL .AREA  CON BASE EN LAS DIRECTRICES  IMPARTIDAS  POR  PLANEACION (Sistema Integrado de Gestión)")</f>
        <v>revisar y complementar el  mapa de riesgos del .area  con base en las directrices  impartidas  por  planeacion (sistema integrado de gestión)</v>
      </c>
      <c r="F19" s="70" t="s">
        <v>238</v>
      </c>
      <c r="G19" s="64">
        <v>42430</v>
      </c>
      <c r="H19" s="70"/>
      <c r="I19" s="59" t="s">
        <v>212</v>
      </c>
      <c r="J19" s="70" t="s">
        <v>238</v>
      </c>
    </row>
    <row r="20" spans="1:10" ht="129" customHeight="1">
      <c r="A20" s="63" t="s">
        <v>264</v>
      </c>
      <c r="B20" s="66" t="s">
        <v>262</v>
      </c>
      <c r="C20" s="74" t="s">
        <v>263</v>
      </c>
      <c r="D20" s="61" t="str">
        <f>LOWER("MONITOREAR EL MAPA DE RIESGOS DEL PROCESO A CARGO (SEGUIMIENTO A LAS ACCIONES DEL MAPA DE RIESGOS)")</f>
        <v>monitorear el mapa de riesgos del proceso a cargo (seguimiento a las acciones del mapa de riesgos)</v>
      </c>
      <c r="E20" s="61" t="str">
        <f>LOWER("REALIZAR UN SEGUIMIENTO ANUAL AL MAPA DE RIESGOS DEL  .AREA CON BASE EN  LAS DIRECTRICES IMPARTIDAS POR PLANEACION (Sistema Integrado de Gestión)")</f>
        <v>realizar un seguimiento anual al mapa de riesgos del  .area con base en  las directrices impartidas por planeacion (sistema integrado de gestión)</v>
      </c>
      <c r="F20" s="70" t="s">
        <v>239</v>
      </c>
      <c r="G20" s="60">
        <v>42705</v>
      </c>
      <c r="H20" s="70"/>
      <c r="I20" s="59" t="s">
        <v>212</v>
      </c>
      <c r="J20" s="70" t="s">
        <v>240</v>
      </c>
    </row>
    <row r="21" spans="1:10" ht="62.25" customHeight="1">
      <c r="A21" s="54"/>
      <c r="B21" s="98" t="s">
        <v>232</v>
      </c>
      <c r="C21" s="98"/>
      <c r="D21" s="98"/>
      <c r="E21" s="55"/>
      <c r="F21" s="55"/>
      <c r="G21" s="55"/>
      <c r="H21" s="56"/>
      <c r="I21" s="54"/>
      <c r="J21" s="58"/>
    </row>
    <row r="22" spans="1:10" ht="50.25" customHeight="1">
      <c r="A22" s="55"/>
      <c r="B22" s="99" t="s">
        <v>261</v>
      </c>
      <c r="C22" s="99"/>
      <c r="D22" s="99"/>
      <c r="E22" s="5"/>
      <c r="F22" s="55"/>
      <c r="G22" s="55"/>
      <c r="H22" s="56"/>
      <c r="I22" s="55"/>
      <c r="J22" s="57"/>
    </row>
  </sheetData>
  <mergeCells count="18">
    <mergeCell ref="B21:D21"/>
    <mergeCell ref="B22:D22"/>
    <mergeCell ref="H9:H15"/>
    <mergeCell ref="F7:F8"/>
    <mergeCell ref="G7:G8"/>
    <mergeCell ref="H7:H8"/>
    <mergeCell ref="I7:I8"/>
    <mergeCell ref="J7:J8"/>
    <mergeCell ref="A1:J1"/>
    <mergeCell ref="B2:J2"/>
    <mergeCell ref="B3:J3"/>
    <mergeCell ref="B6:G6"/>
    <mergeCell ref="H6:J6"/>
    <mergeCell ref="A7:A8"/>
    <mergeCell ref="B7:B8"/>
    <mergeCell ref="C7:C8"/>
    <mergeCell ref="D7:D8"/>
    <mergeCell ref="E7:E8"/>
  </mergeCells>
  <printOptions horizontalCentered="1" verticalCentered="1"/>
  <pageMargins left="0.31496062992125984" right="0.31496062992125984" top="0.35433070866141736" bottom="0.35433070866141736" header="0.31496062992125984" footer="0.31496062992125984"/>
  <pageSetup paperSize="14" scale="50"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9</vt:i4>
      </vt:variant>
    </vt:vector>
  </HeadingPairs>
  <TitlesOfParts>
    <vt:vector size="15" baseType="lpstr">
      <vt:lpstr>Artes Plásticas</vt:lpstr>
      <vt:lpstr>Comunicacion</vt:lpstr>
      <vt:lpstr>Clubes y talleres</vt:lpstr>
      <vt:lpstr>Talleres y clubes</vt:lpstr>
      <vt:lpstr>Hoja1</vt:lpstr>
      <vt:lpstr>2016</vt:lpstr>
      <vt:lpstr>'2016'!Área_de_impresión</vt:lpstr>
      <vt:lpstr>'Artes Plásticas'!Área_de_impresión</vt:lpstr>
      <vt:lpstr>'Clubes y talleres'!Área_de_impresión</vt:lpstr>
      <vt:lpstr>Comunicacion!Área_de_impresión</vt:lpstr>
      <vt:lpstr>'Talleres y clubes'!Área_de_impresión</vt:lpstr>
      <vt:lpstr>'Artes Plásticas'!Títulos_a_imprimir</vt:lpstr>
      <vt:lpstr>'Clubes y talleres'!Títulos_a_imprimir</vt:lpstr>
      <vt:lpstr>Comunicacion!Títulos_a_imprimir</vt:lpstr>
      <vt:lpstr>'Talleres y clubes'!Títulos_a_imprimir</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Santiago Echeverri</dc:creator>
  <cp:lastModifiedBy>sig</cp:lastModifiedBy>
  <cp:lastPrinted>2016-04-25T16:15:54Z</cp:lastPrinted>
  <dcterms:created xsi:type="dcterms:W3CDTF">2012-04-26T20:12:59Z</dcterms:created>
  <dcterms:modified xsi:type="dcterms:W3CDTF">2017-02-17T15:28:51Z</dcterms:modified>
</cp:coreProperties>
</file>