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0" yWindow="0" windowWidth="20490" windowHeight="7455" tabRatio="382" firstSheet="5" activeTab="5"/>
  </bookViews>
  <sheets>
    <sheet name="Artes Plásticas" sheetId="1" state="hidden" r:id="rId1"/>
    <sheet name="Produccion" sheetId="7" state="hidden" r:id="rId2"/>
    <sheet name="Comunicacion" sheetId="4" state="hidden" r:id="rId3"/>
    <sheet name="Clubes y talleres" sheetId="5" state="hidden" r:id="rId4"/>
    <sheet name="Hoja1" sheetId="3" state="hidden" r:id="rId5"/>
    <sheet name="Plan Operativo Integral" sheetId="13" r:id="rId6"/>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5" hidden="1">'Plan Operativo Integral'!$A$6:$DY$270</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5">'Plan Operativo Integral'!$AE$1:$DB$274</definedName>
    <definedName name="_xlnm.Print_Titles" localSheetId="0">'Artes Plásticas'!$7:$8</definedName>
    <definedName name="_xlnm.Print_Titles" localSheetId="3">'Clubes y talleres'!$7:$7</definedName>
    <definedName name="_xlnm.Print_Titles" localSheetId="2">Comunicacion!$7:$7</definedName>
  </definedNames>
  <calcPr calcId="145621"/>
</workbook>
</file>

<file path=xl/calcChain.xml><?xml version="1.0" encoding="utf-8"?>
<calcChain xmlns="http://schemas.openxmlformats.org/spreadsheetml/2006/main">
  <c r="CZ197" i="13" l="1"/>
  <c r="CZ198" i="13"/>
  <c r="CZ199" i="13"/>
  <c r="CZ204" i="13"/>
  <c r="CZ206" i="13"/>
  <c r="CZ208" i="13"/>
  <c r="CZ212" i="13"/>
  <c r="CZ221" i="13"/>
  <c r="CZ226" i="13"/>
  <c r="CZ228" i="13"/>
  <c r="CZ229" i="13"/>
  <c r="CZ237" i="13"/>
  <c r="CZ239" i="13"/>
  <c r="CZ240" i="13"/>
  <c r="CZ241" i="13"/>
  <c r="CZ242" i="13"/>
  <c r="CZ244" i="13"/>
  <c r="CZ245" i="13"/>
  <c r="CZ246" i="13"/>
  <c r="CZ247" i="13"/>
  <c r="CZ248" i="13"/>
  <c r="CZ250" i="13"/>
  <c r="CZ251" i="13"/>
  <c r="CZ196" i="13"/>
  <c r="CN209" i="13" l="1"/>
  <c r="CL209" i="13"/>
  <c r="CM209" i="13" s="1"/>
  <c r="CN208" i="13"/>
  <c r="CL208" i="13"/>
  <c r="CM208" i="13" s="1"/>
  <c r="CN207" i="13"/>
  <c r="CL207" i="13"/>
  <c r="CM207" i="13" s="1"/>
  <c r="CN206" i="13"/>
  <c r="CL206" i="13"/>
  <c r="CM206" i="13" s="1"/>
  <c r="CG209" i="13"/>
  <c r="CI209" i="13" s="1"/>
  <c r="CG208" i="13"/>
  <c r="CG207" i="13"/>
  <c r="CI207" i="13" s="1"/>
  <c r="BX209" i="13"/>
  <c r="BV209" i="13"/>
  <c r="BW209" i="13" s="1"/>
  <c r="BX208" i="13"/>
  <c r="BV208" i="13"/>
  <c r="BW208" i="13" s="1"/>
  <c r="BX207" i="13"/>
  <c r="BV207" i="13"/>
  <c r="BW207" i="13" s="1"/>
  <c r="BX206" i="13"/>
  <c r="BV206" i="13"/>
  <c r="BW206" i="13" s="1"/>
  <c r="BQ210" i="13"/>
  <c r="BQ209" i="13"/>
  <c r="BQ208" i="13"/>
  <c r="BS208" i="13" s="1"/>
  <c r="BQ207" i="13"/>
  <c r="BQ206" i="13"/>
  <c r="BS206" i="13" s="1"/>
  <c r="BQ205" i="13"/>
  <c r="BK209" i="13"/>
  <c r="BI209" i="13"/>
  <c r="BJ209" i="13" s="1"/>
  <c r="BK208" i="13"/>
  <c r="BI208" i="13"/>
  <c r="BJ208" i="13" s="1"/>
  <c r="BK207" i="13"/>
  <c r="BI207" i="13"/>
  <c r="BJ207" i="13" s="1"/>
  <c r="BK206" i="13"/>
  <c r="BI206" i="13"/>
  <c r="BJ206" i="13" s="1"/>
  <c r="CH241" i="13"/>
  <c r="BC185" i="13" l="1"/>
  <c r="AQ184" i="13"/>
  <c r="BC186" i="13"/>
  <c r="BI186" i="13"/>
  <c r="AQ186" i="13"/>
  <c r="BG186" i="13" s="1"/>
  <c r="BC184" i="13"/>
  <c r="AQ185" i="13"/>
  <c r="BD183" i="13"/>
  <c r="BC183" i="13"/>
  <c r="AU183" i="13"/>
  <c r="AS183" i="13"/>
  <c r="AQ149" i="13"/>
  <c r="AQ139" i="13"/>
  <c r="AQ138" i="13"/>
  <c r="AQ137" i="13"/>
  <c r="AQ136" i="13"/>
  <c r="AQ135" i="13"/>
  <c r="AQ134" i="13"/>
  <c r="AQ183" i="13" l="1"/>
  <c r="BR178" i="13"/>
  <c r="CN235" i="13" l="1"/>
  <c r="CL235" i="13"/>
  <c r="CM235" i="13" s="1"/>
  <c r="CG235" i="13"/>
  <c r="BX235" i="13"/>
  <c r="BV235" i="13"/>
  <c r="BW235" i="13" s="1"/>
  <c r="BQ235" i="13"/>
  <c r="BK235" i="13"/>
  <c r="BI235" i="13"/>
  <c r="BJ235" i="13" s="1"/>
  <c r="CN234" i="13" l="1"/>
  <c r="CL234" i="13"/>
  <c r="CM234" i="13" s="1"/>
  <c r="CG234" i="13"/>
  <c r="BX234" i="13"/>
  <c r="BV234" i="13"/>
  <c r="BW234" i="13" s="1"/>
  <c r="BQ234" i="13"/>
  <c r="BK234" i="13"/>
  <c r="BI234" i="13"/>
  <c r="BJ234" i="13" s="1"/>
  <c r="BD234" i="13"/>
  <c r="CN233" i="13"/>
  <c r="CL233" i="13"/>
  <c r="CM233" i="13" s="1"/>
  <c r="CG233" i="13"/>
  <c r="CI233" i="13" s="1"/>
  <c r="BX233" i="13"/>
  <c r="BV233" i="13"/>
  <c r="BW233" i="13" s="1"/>
  <c r="BQ233" i="13"/>
  <c r="BS233" i="13" s="1"/>
  <c r="BK233" i="13"/>
  <c r="BI233" i="13"/>
  <c r="BJ233" i="13" s="1"/>
  <c r="BD233" i="13"/>
  <c r="BF233" i="13" s="1"/>
  <c r="CN232" i="13"/>
  <c r="CL232" i="13"/>
  <c r="CM232" i="13" s="1"/>
  <c r="CG232" i="13"/>
  <c r="CI232" i="13" s="1"/>
  <c r="BX232" i="13"/>
  <c r="BV232" i="13"/>
  <c r="BW232" i="13" s="1"/>
  <c r="BQ232" i="13"/>
  <c r="BS232" i="13" s="1"/>
  <c r="BK232" i="13"/>
  <c r="BI232" i="13"/>
  <c r="BJ232" i="13" s="1"/>
  <c r="BD232" i="13"/>
  <c r="BF232" i="13" s="1"/>
  <c r="CN237" i="13" l="1"/>
  <c r="CL237" i="13"/>
  <c r="CM237" i="13" s="1"/>
  <c r="CG237" i="13"/>
  <c r="CI237" i="13" s="1"/>
  <c r="BX237" i="13"/>
  <c r="BV237" i="13"/>
  <c r="BW237" i="13" s="1"/>
  <c r="BQ237" i="13"/>
  <c r="BK237" i="13"/>
  <c r="BI237" i="13"/>
  <c r="BJ237" i="13" s="1"/>
  <c r="BD237" i="13"/>
  <c r="CN215" i="13" l="1"/>
  <c r="CL215" i="13"/>
  <c r="CM215" i="13" s="1"/>
  <c r="CG215" i="13"/>
  <c r="BV215" i="13"/>
  <c r="BW215" i="13" s="1"/>
  <c r="BX215" i="13"/>
  <c r="BQ215" i="13"/>
  <c r="BK215" i="13"/>
  <c r="BI215" i="13"/>
  <c r="BJ215" i="13" s="1"/>
  <c r="BD215" i="13"/>
  <c r="AO269" i="13" l="1"/>
  <c r="AO270" i="13" s="1"/>
  <c r="CN205" i="13"/>
  <c r="CL205" i="13"/>
  <c r="CM205" i="13" s="1"/>
  <c r="BX205" i="13"/>
  <c r="BV205" i="13"/>
  <c r="BW205" i="13" s="1"/>
  <c r="BK205" i="13"/>
  <c r="BI205" i="13"/>
  <c r="BJ205" i="13" s="1"/>
  <c r="CN198" i="13" l="1"/>
  <c r="CL198" i="13"/>
  <c r="CM198" i="13" s="1"/>
  <c r="BX198" i="13"/>
  <c r="BV198" i="13"/>
  <c r="BW198" i="13" s="1"/>
  <c r="BK198" i="13"/>
  <c r="BI198" i="13"/>
  <c r="BJ198" i="13" s="1"/>
  <c r="CO197" i="13"/>
  <c r="CN197" i="13"/>
  <c r="CL197" i="13"/>
  <c r="CM197" i="13" s="1"/>
  <c r="BY197" i="13"/>
  <c r="BX197" i="13"/>
  <c r="BV197" i="13"/>
  <c r="BW197" i="13" s="1"/>
  <c r="BK197" i="13"/>
  <c r="BI197" i="13"/>
  <c r="BJ197" i="13" s="1"/>
  <c r="CK196" i="13"/>
  <c r="CP197" i="13" l="1"/>
  <c r="BZ197" i="13"/>
  <c r="AQ237" i="13"/>
  <c r="BC237" i="13"/>
  <c r="AH237" i="13"/>
  <c r="AG237" i="13"/>
  <c r="AF237" i="13"/>
  <c r="AE237" i="13"/>
  <c r="AQ235" i="13"/>
  <c r="AQ234" i="13"/>
  <c r="AQ233" i="13"/>
  <c r="AQ232" i="13"/>
  <c r="BC235" i="13"/>
  <c r="BC234" i="13"/>
  <c r="BC233" i="13"/>
  <c r="BC232" i="13"/>
  <c r="AH235" i="13"/>
  <c r="AG235" i="13"/>
  <c r="AF235" i="13"/>
  <c r="AE235" i="13"/>
  <c r="AH234" i="13"/>
  <c r="AG234" i="13"/>
  <c r="AF234" i="13"/>
  <c r="AE234" i="13"/>
  <c r="AH233" i="13"/>
  <c r="AG233" i="13"/>
  <c r="AF233" i="13"/>
  <c r="AE233" i="13"/>
  <c r="AH232" i="13"/>
  <c r="AG232" i="13"/>
  <c r="AF232" i="13"/>
  <c r="AE232" i="13"/>
  <c r="CJ234" i="13" l="1"/>
  <c r="CO234" i="13" s="1"/>
  <c r="CP234" i="13" s="1"/>
  <c r="BT234" i="13"/>
  <c r="BY234" i="13" s="1"/>
  <c r="BZ234" i="13" s="1"/>
  <c r="BG234" i="13"/>
  <c r="BL234" i="13" s="1"/>
  <c r="BM234" i="13" s="1"/>
  <c r="BG233" i="13"/>
  <c r="BL233" i="13" s="1"/>
  <c r="BM233" i="13" s="1"/>
  <c r="BT233" i="13"/>
  <c r="BY233" i="13" s="1"/>
  <c r="BZ233" i="13" s="1"/>
  <c r="CJ233" i="13"/>
  <c r="CO233" i="13" s="1"/>
  <c r="CP233" i="13" s="1"/>
  <c r="CJ235" i="13"/>
  <c r="CO235" i="13" s="1"/>
  <c r="CP235" i="13" s="1"/>
  <c r="BT235" i="13"/>
  <c r="BY235" i="13" s="1"/>
  <c r="BZ235" i="13" s="1"/>
  <c r="BG235" i="13"/>
  <c r="BL235" i="13" s="1"/>
  <c r="BM235" i="13" s="1"/>
  <c r="CJ232" i="13"/>
  <c r="CO232" i="13" s="1"/>
  <c r="CP232" i="13" s="1"/>
  <c r="BT232" i="13"/>
  <c r="BY232" i="13" s="1"/>
  <c r="BZ232" i="13" s="1"/>
  <c r="BG232" i="13"/>
  <c r="BL232" i="13" s="1"/>
  <c r="BM232" i="13" s="1"/>
  <c r="CJ237" i="13"/>
  <c r="CO237" i="13" s="1"/>
  <c r="CP237" i="13" s="1"/>
  <c r="BT237" i="13"/>
  <c r="BY237" i="13" s="1"/>
  <c r="BZ237" i="13" s="1"/>
  <c r="BG237" i="13"/>
  <c r="BL237" i="13" s="1"/>
  <c r="BM237" i="13" s="1"/>
  <c r="AH215" i="13"/>
  <c r="AG215" i="13"/>
  <c r="AF215" i="13"/>
  <c r="AE215" i="13"/>
  <c r="AQ215" i="13"/>
  <c r="BC215" i="13"/>
  <c r="AH209" i="13"/>
  <c r="AG209" i="13"/>
  <c r="AF209" i="13"/>
  <c r="AE209" i="13"/>
  <c r="AH208" i="13"/>
  <c r="AG208" i="13"/>
  <c r="AF208" i="13"/>
  <c r="AE208" i="13"/>
  <c r="AH207" i="13"/>
  <c r="AG207" i="13"/>
  <c r="AF207" i="13"/>
  <c r="AE207" i="13"/>
  <c r="AH206" i="13"/>
  <c r="AG206" i="13"/>
  <c r="AF206" i="13"/>
  <c r="AE206" i="13"/>
  <c r="AH205" i="13"/>
  <c r="AG205" i="13"/>
  <c r="AF205" i="13"/>
  <c r="AE205" i="13"/>
  <c r="AH198" i="13"/>
  <c r="AG198" i="13"/>
  <c r="AF198" i="13"/>
  <c r="AE198" i="13"/>
  <c r="AH197" i="13"/>
  <c r="AG197" i="13"/>
  <c r="AF197" i="13"/>
  <c r="AE197" i="13"/>
  <c r="AQ209" i="13"/>
  <c r="AQ208" i="13"/>
  <c r="BC209" i="13"/>
  <c r="BC208" i="13"/>
  <c r="DC207" i="13"/>
  <c r="DE207" i="13" s="1"/>
  <c r="DC206" i="13"/>
  <c r="DE206" i="13" s="1"/>
  <c r="CG206" i="13"/>
  <c r="AQ207" i="13"/>
  <c r="AQ206" i="13"/>
  <c r="BC207" i="13"/>
  <c r="BC206" i="13"/>
  <c r="BC205" i="13"/>
  <c r="CG205" i="13"/>
  <c r="AQ205" i="13"/>
  <c r="DC205" i="13"/>
  <c r="DE205" i="13" s="1"/>
  <c r="BC198" i="13"/>
  <c r="DC198" i="13"/>
  <c r="DE198" i="13" s="1"/>
  <c r="BQ198" i="13"/>
  <c r="BD198" i="13"/>
  <c r="AQ198" i="13"/>
  <c r="CG198" i="13"/>
  <c r="CI198" i="13" s="1"/>
  <c r="DC197" i="13"/>
  <c r="DE197" i="13" s="1"/>
  <c r="CG197" i="13"/>
  <c r="BQ197" i="13"/>
  <c r="AQ197" i="13"/>
  <c r="BG197" i="13" s="1"/>
  <c r="BL197" i="13" s="1"/>
  <c r="BM197" i="13" s="1"/>
  <c r="BD197" i="13"/>
  <c r="BF197" i="13" s="1"/>
  <c r="BC197" i="13"/>
  <c r="CJ206" i="13" l="1"/>
  <c r="CO206" i="13" s="1"/>
  <c r="CP206" i="13" s="1"/>
  <c r="BT206" i="13"/>
  <c r="BY206" i="13" s="1"/>
  <c r="BZ206" i="13" s="1"/>
  <c r="DF206" i="13"/>
  <c r="DK206" i="13" s="1"/>
  <c r="BG206" i="13"/>
  <c r="BL206" i="13" s="1"/>
  <c r="BM206" i="13" s="1"/>
  <c r="CJ209" i="13"/>
  <c r="CO209" i="13" s="1"/>
  <c r="CP209" i="13" s="1"/>
  <c r="BT209" i="13"/>
  <c r="BY209" i="13" s="1"/>
  <c r="BZ209" i="13" s="1"/>
  <c r="BG209" i="13"/>
  <c r="BL209" i="13" s="1"/>
  <c r="BM209" i="13" s="1"/>
  <c r="DF209" i="13"/>
  <c r="DK209" i="13" s="1"/>
  <c r="CJ207" i="13"/>
  <c r="CO207" i="13" s="1"/>
  <c r="CP207" i="13" s="1"/>
  <c r="BG207" i="13"/>
  <c r="BL207" i="13" s="1"/>
  <c r="BM207" i="13" s="1"/>
  <c r="DF207" i="13"/>
  <c r="DK207" i="13" s="1"/>
  <c r="BT207" i="13"/>
  <c r="BY207" i="13" s="1"/>
  <c r="BZ207" i="13" s="1"/>
  <c r="CJ208" i="13"/>
  <c r="CO208" i="13" s="1"/>
  <c r="CP208" i="13" s="1"/>
  <c r="DF208" i="13"/>
  <c r="DK208" i="13" s="1"/>
  <c r="BT208" i="13"/>
  <c r="BY208" i="13" s="1"/>
  <c r="BZ208" i="13" s="1"/>
  <c r="BG208" i="13"/>
  <c r="BL208" i="13" s="1"/>
  <c r="BM208" i="13" s="1"/>
  <c r="CJ215" i="13"/>
  <c r="CO215" i="13" s="1"/>
  <c r="CP215" i="13" s="1"/>
  <c r="BG215" i="13"/>
  <c r="BL215" i="13" s="1"/>
  <c r="BM215" i="13" s="1"/>
  <c r="BT215" i="13"/>
  <c r="BY215" i="13" s="1"/>
  <c r="BZ215" i="13" s="1"/>
  <c r="CJ205" i="13"/>
  <c r="CO205" i="13" s="1"/>
  <c r="CP205" i="13" s="1"/>
  <c r="BT205" i="13"/>
  <c r="BY205" i="13" s="1"/>
  <c r="BZ205" i="13" s="1"/>
  <c r="BG205" i="13"/>
  <c r="BL205" i="13" s="1"/>
  <c r="BM205" i="13" s="1"/>
  <c r="DF205" i="13"/>
  <c r="DK205" i="13" s="1"/>
  <c r="CJ198" i="13"/>
  <c r="CO198" i="13" s="1"/>
  <c r="CP198" i="13" s="1"/>
  <c r="BG198" i="13"/>
  <c r="BL198" i="13" s="1"/>
  <c r="BM198" i="13" s="1"/>
  <c r="BT198" i="13"/>
  <c r="BY198" i="13" s="1"/>
  <c r="BZ198" i="13" s="1"/>
  <c r="DJ268" i="13"/>
  <c r="DH268" i="13"/>
  <c r="DI268" i="13" s="1"/>
  <c r="DC268" i="13"/>
  <c r="DE268" i="13" s="1"/>
  <c r="CN268" i="13"/>
  <c r="CL268" i="13"/>
  <c r="CM268" i="13" s="1"/>
  <c r="CG268" i="13"/>
  <c r="BX268" i="13"/>
  <c r="BV268" i="13"/>
  <c r="BW268" i="13" s="1"/>
  <c r="BQ268" i="13"/>
  <c r="BS268" i="13" s="1"/>
  <c r="BK268" i="13"/>
  <c r="BI268" i="13"/>
  <c r="BJ268" i="13" s="1"/>
  <c r="BD268" i="13"/>
  <c r="DJ267" i="13"/>
  <c r="DH267" i="13"/>
  <c r="DI267" i="13" s="1"/>
  <c r="DC267" i="13"/>
  <c r="DE267" i="13" s="1"/>
  <c r="CN267" i="13"/>
  <c r="CL267" i="13"/>
  <c r="CM267" i="13" s="1"/>
  <c r="CG267" i="13"/>
  <c r="BX267" i="13"/>
  <c r="BV267" i="13"/>
  <c r="BW267" i="13" s="1"/>
  <c r="BQ267" i="13"/>
  <c r="BS267" i="13" s="1"/>
  <c r="BK267" i="13"/>
  <c r="BI267" i="13"/>
  <c r="BJ267" i="13" s="1"/>
  <c r="BD267" i="13"/>
  <c r="DJ266" i="13"/>
  <c r="DH266" i="13"/>
  <c r="DI266" i="13" s="1"/>
  <c r="DC266" i="13"/>
  <c r="DE266" i="13" s="1"/>
  <c r="CN266" i="13"/>
  <c r="CL266" i="13"/>
  <c r="CM266" i="13" s="1"/>
  <c r="CG266" i="13"/>
  <c r="BX266" i="13"/>
  <c r="BV266" i="13"/>
  <c r="BW266" i="13" s="1"/>
  <c r="BQ266" i="13"/>
  <c r="BS266" i="13" s="1"/>
  <c r="BK266" i="13"/>
  <c r="BI266" i="13"/>
  <c r="BJ266" i="13" s="1"/>
  <c r="BD266" i="13"/>
  <c r="DJ265" i="13"/>
  <c r="DH265" i="13"/>
  <c r="DI265" i="13" s="1"/>
  <c r="DC265" i="13"/>
  <c r="DE265" i="13" s="1"/>
  <c r="CN265" i="13"/>
  <c r="CL265" i="13"/>
  <c r="CM265" i="13" s="1"/>
  <c r="CG265" i="13"/>
  <c r="BX265" i="13"/>
  <c r="BV265" i="13"/>
  <c r="BW265" i="13" s="1"/>
  <c r="BQ265" i="13"/>
  <c r="BS265" i="13" s="1"/>
  <c r="BK265" i="13"/>
  <c r="BI265" i="13"/>
  <c r="BJ265" i="13" s="1"/>
  <c r="BD265" i="13"/>
  <c r="DJ264" i="13"/>
  <c r="DH264" i="13"/>
  <c r="DI264" i="13" s="1"/>
  <c r="DC264" i="13"/>
  <c r="DE264" i="13" s="1"/>
  <c r="CN264" i="13"/>
  <c r="CL264" i="13"/>
  <c r="CM264" i="13" s="1"/>
  <c r="CG264" i="13"/>
  <c r="BX264" i="13"/>
  <c r="BV264" i="13"/>
  <c r="BW264" i="13" s="1"/>
  <c r="BQ264" i="13"/>
  <c r="BS264" i="13" s="1"/>
  <c r="BK264" i="13"/>
  <c r="BI264" i="13"/>
  <c r="BJ264" i="13" s="1"/>
  <c r="BD264" i="13"/>
  <c r="DJ263" i="13"/>
  <c r="DH263" i="13"/>
  <c r="DI263" i="13" s="1"/>
  <c r="DC263" i="13"/>
  <c r="DE263" i="13" s="1"/>
  <c r="CN263" i="13"/>
  <c r="CL263" i="13"/>
  <c r="CM263" i="13" s="1"/>
  <c r="CG263" i="13"/>
  <c r="BX263" i="13"/>
  <c r="BV263" i="13"/>
  <c r="BW263" i="13" s="1"/>
  <c r="BQ263" i="13"/>
  <c r="BS263" i="13" s="1"/>
  <c r="BK263" i="13"/>
  <c r="BI263" i="13"/>
  <c r="BJ263" i="13" s="1"/>
  <c r="BD263" i="13"/>
  <c r="DJ262" i="13"/>
  <c r="DH262" i="13"/>
  <c r="DI262" i="13" s="1"/>
  <c r="DC262" i="13"/>
  <c r="DE262" i="13" s="1"/>
  <c r="CN262" i="13"/>
  <c r="CL262" i="13"/>
  <c r="CM262" i="13" s="1"/>
  <c r="CG262" i="13"/>
  <c r="CI262" i="13" s="1"/>
  <c r="BX262" i="13"/>
  <c r="BV262" i="13"/>
  <c r="BW262" i="13" s="1"/>
  <c r="BQ262" i="13"/>
  <c r="BS262" i="13" s="1"/>
  <c r="BK262" i="13"/>
  <c r="BI262" i="13"/>
  <c r="BJ262" i="13" s="1"/>
  <c r="BD262" i="13"/>
  <c r="DJ261" i="13"/>
  <c r="DH261" i="13"/>
  <c r="DI261" i="13" s="1"/>
  <c r="DC261" i="13"/>
  <c r="DE261" i="13" s="1"/>
  <c r="CN261" i="13"/>
  <c r="CL261" i="13"/>
  <c r="CM261" i="13" s="1"/>
  <c r="CG261" i="13"/>
  <c r="BX261" i="13"/>
  <c r="BV261" i="13"/>
  <c r="BW261" i="13" s="1"/>
  <c r="BQ261" i="13"/>
  <c r="BS261" i="13" s="1"/>
  <c r="BK261" i="13"/>
  <c r="BI261" i="13"/>
  <c r="BJ261" i="13" s="1"/>
  <c r="BD261" i="13"/>
  <c r="DJ260" i="13"/>
  <c r="DH260" i="13"/>
  <c r="DI260" i="13" s="1"/>
  <c r="DC260" i="13"/>
  <c r="DE260" i="13" s="1"/>
  <c r="CN260" i="13"/>
  <c r="CL260" i="13"/>
  <c r="CM260" i="13" s="1"/>
  <c r="CG260" i="13"/>
  <c r="CI260" i="13" s="1"/>
  <c r="BX260" i="13"/>
  <c r="BV260" i="13"/>
  <c r="BW260" i="13" s="1"/>
  <c r="BQ260" i="13"/>
  <c r="BK260" i="13"/>
  <c r="BI260" i="13"/>
  <c r="BJ260" i="13" s="1"/>
  <c r="BD260" i="13"/>
  <c r="DJ259" i="13"/>
  <c r="DH259" i="13"/>
  <c r="DI259" i="13" s="1"/>
  <c r="DC259" i="13"/>
  <c r="DE259" i="13" s="1"/>
  <c r="CN259" i="13"/>
  <c r="CL259" i="13"/>
  <c r="CM259" i="13" s="1"/>
  <c r="CG259" i="13"/>
  <c r="BX259" i="13"/>
  <c r="BV259" i="13"/>
  <c r="BW259" i="13" s="1"/>
  <c r="BQ259" i="13"/>
  <c r="BK259" i="13"/>
  <c r="BI259" i="13"/>
  <c r="BJ259" i="13" s="1"/>
  <c r="BD259" i="13"/>
  <c r="DJ258" i="13"/>
  <c r="DH258" i="13"/>
  <c r="DI258" i="13" s="1"/>
  <c r="DC258" i="13"/>
  <c r="DE258" i="13" s="1"/>
  <c r="CN258" i="13"/>
  <c r="CL258" i="13"/>
  <c r="CM258" i="13" s="1"/>
  <c r="CG258" i="13"/>
  <c r="BX258" i="13"/>
  <c r="BV258" i="13"/>
  <c r="BW258" i="13" s="1"/>
  <c r="BQ258" i="13"/>
  <c r="BK258" i="13"/>
  <c r="BI258" i="13"/>
  <c r="BJ258" i="13" s="1"/>
  <c r="BD258" i="13"/>
  <c r="BC268" i="13"/>
  <c r="BC267" i="13"/>
  <c r="BC266" i="13"/>
  <c r="BC265" i="13"/>
  <c r="BC264" i="13"/>
  <c r="BC263" i="13"/>
  <c r="BC262" i="13"/>
  <c r="BC261" i="13"/>
  <c r="BC260" i="13"/>
  <c r="BC259" i="13"/>
  <c r="BC258" i="13"/>
  <c r="AQ268" i="13"/>
  <c r="CJ268" i="13" s="1"/>
  <c r="CO268" i="13" s="1"/>
  <c r="CP268" i="13" s="1"/>
  <c r="AQ267" i="13"/>
  <c r="DF267" i="13" s="1"/>
  <c r="DK267" i="13" s="1"/>
  <c r="DL267" i="13" s="1"/>
  <c r="AQ266" i="13"/>
  <c r="CJ266" i="13" s="1"/>
  <c r="CO266" i="13" s="1"/>
  <c r="AQ265" i="13"/>
  <c r="CJ265" i="13" s="1"/>
  <c r="CO265" i="13" s="1"/>
  <c r="AQ264" i="13"/>
  <c r="CJ264" i="13" s="1"/>
  <c r="CO264" i="13" s="1"/>
  <c r="AQ263" i="13"/>
  <c r="DF263" i="13" s="1"/>
  <c r="DK263" i="13" s="1"/>
  <c r="DL263" i="13" s="1"/>
  <c r="AQ262" i="13"/>
  <c r="CJ262" i="13" s="1"/>
  <c r="CO262" i="13" s="1"/>
  <c r="AQ261" i="13"/>
  <c r="CJ261" i="13" s="1"/>
  <c r="AQ260" i="13"/>
  <c r="BG260" i="13" s="1"/>
  <c r="BL260" i="13" s="1"/>
  <c r="BM260" i="13" s="1"/>
  <c r="AQ259" i="13"/>
  <c r="DF259" i="13" s="1"/>
  <c r="DK259" i="13" s="1"/>
  <c r="DL259" i="13" s="1"/>
  <c r="AQ258" i="13"/>
  <c r="DF258" i="13" s="1"/>
  <c r="DK258" i="13" s="1"/>
  <c r="DL258" i="13" s="1"/>
  <c r="AH268" i="13"/>
  <c r="AG268" i="13"/>
  <c r="AF268" i="13"/>
  <c r="AE268" i="13"/>
  <c r="AH267" i="13"/>
  <c r="AG267" i="13"/>
  <c r="AF267" i="13"/>
  <c r="AE267" i="13"/>
  <c r="AH266" i="13"/>
  <c r="AG266" i="13"/>
  <c r="AF266" i="13"/>
  <c r="AE266" i="13"/>
  <c r="AH265" i="13"/>
  <c r="AG265" i="13"/>
  <c r="AF265" i="13"/>
  <c r="AE265" i="13"/>
  <c r="AH264" i="13"/>
  <c r="AG264" i="13"/>
  <c r="AF264" i="13"/>
  <c r="AE264" i="13"/>
  <c r="AH263" i="13"/>
  <c r="AG263" i="13"/>
  <c r="AF263" i="13"/>
  <c r="AE263" i="13"/>
  <c r="AH262" i="13"/>
  <c r="AG262" i="13"/>
  <c r="AF262" i="13"/>
  <c r="AE262" i="13"/>
  <c r="AH261" i="13"/>
  <c r="AG261" i="13"/>
  <c r="AF261" i="13"/>
  <c r="AE261" i="13"/>
  <c r="AH260" i="13"/>
  <c r="AG260" i="13"/>
  <c r="AF260" i="13"/>
  <c r="AE260" i="13"/>
  <c r="AH259" i="13"/>
  <c r="AG259" i="13"/>
  <c r="AF259" i="13"/>
  <c r="AE259" i="13"/>
  <c r="AH258" i="13"/>
  <c r="AG258" i="13"/>
  <c r="AF258" i="13"/>
  <c r="AE258" i="13"/>
  <c r="BG267" i="13" l="1"/>
  <c r="BL267" i="13" s="1"/>
  <c r="BM267" i="13" s="1"/>
  <c r="CJ267" i="13"/>
  <c r="CO267" i="13" s="1"/>
  <c r="BT268" i="13"/>
  <c r="BY268" i="13" s="1"/>
  <c r="BZ268" i="13" s="1"/>
  <c r="DF268" i="13"/>
  <c r="DK268" i="13" s="1"/>
  <c r="DL268" i="13" s="1"/>
  <c r="BG268" i="13"/>
  <c r="BL268" i="13" s="1"/>
  <c r="BM268" i="13" s="1"/>
  <c r="BT267" i="13"/>
  <c r="BY267" i="13" s="1"/>
  <c r="BZ267" i="13" s="1"/>
  <c r="BT266" i="13"/>
  <c r="BY266" i="13" s="1"/>
  <c r="BZ266" i="13" s="1"/>
  <c r="DF266" i="13"/>
  <c r="DK266" i="13" s="1"/>
  <c r="DL266" i="13" s="1"/>
  <c r="BG266" i="13"/>
  <c r="BL266" i="13" s="1"/>
  <c r="BM266" i="13" s="1"/>
  <c r="BG265" i="13"/>
  <c r="BL265" i="13" s="1"/>
  <c r="BM265" i="13" s="1"/>
  <c r="BT265" i="13"/>
  <c r="BY265" i="13" s="1"/>
  <c r="BZ265" i="13" s="1"/>
  <c r="DF265" i="13"/>
  <c r="DK265" i="13" s="1"/>
  <c r="DL265" i="13" s="1"/>
  <c r="BG264" i="13"/>
  <c r="BL264" i="13" s="1"/>
  <c r="BM264" i="13" s="1"/>
  <c r="BT264" i="13"/>
  <c r="BY264" i="13" s="1"/>
  <c r="BZ264" i="13" s="1"/>
  <c r="DF264" i="13"/>
  <c r="DK264" i="13" s="1"/>
  <c r="DL264" i="13" s="1"/>
  <c r="BG263" i="13"/>
  <c r="BL263" i="13" s="1"/>
  <c r="BM263" i="13" s="1"/>
  <c r="CJ263" i="13"/>
  <c r="CO263" i="13" s="1"/>
  <c r="BT263" i="13"/>
  <c r="BY263" i="13" s="1"/>
  <c r="BZ263" i="13" s="1"/>
  <c r="DF262" i="13"/>
  <c r="DK262" i="13" s="1"/>
  <c r="DL262" i="13" s="1"/>
  <c r="BT262" i="13"/>
  <c r="BY262" i="13" s="1"/>
  <c r="BZ262" i="13" s="1"/>
  <c r="BG262" i="13"/>
  <c r="BL262" i="13" s="1"/>
  <c r="BM262" i="13" s="1"/>
  <c r="DF261" i="13"/>
  <c r="DK261" i="13" s="1"/>
  <c r="DL261" i="13" s="1"/>
  <c r="BG261" i="13"/>
  <c r="BL261" i="13" s="1"/>
  <c r="BM261" i="13" s="1"/>
  <c r="BT261" i="13"/>
  <c r="BY261" i="13" s="1"/>
  <c r="BZ261" i="13" s="1"/>
  <c r="CJ260" i="13"/>
  <c r="BT260" i="13"/>
  <c r="BY260" i="13" s="1"/>
  <c r="DF260" i="13"/>
  <c r="DK260" i="13" s="1"/>
  <c r="DL260" i="13" s="1"/>
  <c r="BG259" i="13"/>
  <c r="BL259" i="13" s="1"/>
  <c r="BM259" i="13" s="1"/>
  <c r="CJ259" i="13"/>
  <c r="BT259" i="13"/>
  <c r="BY259" i="13" s="1"/>
  <c r="CJ258" i="13"/>
  <c r="BG258" i="13"/>
  <c r="BL258" i="13" s="1"/>
  <c r="BM258" i="13" s="1"/>
  <c r="BT258" i="13"/>
  <c r="BZ258" i="13" s="1"/>
  <c r="AE181" i="13"/>
  <c r="AF181" i="13"/>
  <c r="AG181" i="13"/>
  <c r="AH181" i="13"/>
  <c r="AQ181" i="13"/>
  <c r="BG181" i="13" s="1"/>
  <c r="BL181" i="13" s="1"/>
  <c r="BM181" i="13" s="1"/>
  <c r="BC181" i="13"/>
  <c r="BD181" i="13"/>
  <c r="BI181" i="13"/>
  <c r="BJ181" i="13" s="1"/>
  <c r="BK181" i="13"/>
  <c r="BQ181" i="13"/>
  <c r="BS181" i="13" s="1"/>
  <c r="BV181" i="13"/>
  <c r="BW181" i="13" s="1"/>
  <c r="BX181" i="13"/>
  <c r="CG181" i="13"/>
  <c r="CI181" i="13" s="1"/>
  <c r="CL181" i="13"/>
  <c r="CM181" i="13" s="1"/>
  <c r="CN181" i="13"/>
  <c r="DC181" i="13"/>
  <c r="DE181" i="13" s="1"/>
  <c r="DH181" i="13"/>
  <c r="DI181" i="13" s="1"/>
  <c r="DJ181" i="13"/>
  <c r="AE182" i="13"/>
  <c r="AF182" i="13"/>
  <c r="AG182" i="13"/>
  <c r="AH182" i="13"/>
  <c r="AQ182" i="13"/>
  <c r="BG182" i="13" s="1"/>
  <c r="BL182" i="13" s="1"/>
  <c r="BM182" i="13" s="1"/>
  <c r="BC182" i="13"/>
  <c r="BD182" i="13"/>
  <c r="BI182" i="13"/>
  <c r="BJ182" i="13" s="1"/>
  <c r="BK182" i="13"/>
  <c r="BQ182" i="13"/>
  <c r="BV182" i="13"/>
  <c r="BW182" i="13" s="1"/>
  <c r="BX182" i="13"/>
  <c r="CG182" i="13"/>
  <c r="CI182" i="13" s="1"/>
  <c r="CL182" i="13"/>
  <c r="CM182" i="13" s="1"/>
  <c r="CN182" i="13"/>
  <c r="DC182" i="13"/>
  <c r="DE182" i="13" s="1"/>
  <c r="DH182" i="13"/>
  <c r="DI182" i="13" s="1"/>
  <c r="DJ182" i="13"/>
  <c r="AE168" i="13"/>
  <c r="AF168" i="13"/>
  <c r="AG168" i="13"/>
  <c r="AH168" i="13"/>
  <c r="AQ168" i="13"/>
  <c r="BG168" i="13" s="1"/>
  <c r="BL168" i="13" s="1"/>
  <c r="BM168" i="13" s="1"/>
  <c r="BC168" i="13"/>
  <c r="BD168" i="13"/>
  <c r="BI168" i="13"/>
  <c r="BJ168" i="13" s="1"/>
  <c r="BK168" i="13"/>
  <c r="BQ168" i="13"/>
  <c r="BV168" i="13"/>
  <c r="BW168" i="13" s="1"/>
  <c r="BX168" i="13"/>
  <c r="CG168" i="13"/>
  <c r="CI168" i="13" s="1"/>
  <c r="CL168" i="13"/>
  <c r="CM168" i="13" s="1"/>
  <c r="CN168" i="13"/>
  <c r="DC168" i="13"/>
  <c r="DE168" i="13" s="1"/>
  <c r="DH168" i="13"/>
  <c r="DI168" i="13" s="1"/>
  <c r="DJ168" i="13"/>
  <c r="AE169" i="13"/>
  <c r="AF169" i="13"/>
  <c r="AG169" i="13"/>
  <c r="AH169" i="13"/>
  <c r="AQ169" i="13"/>
  <c r="BY169" i="13" s="1"/>
  <c r="BC169" i="13"/>
  <c r="BD169" i="13"/>
  <c r="BF169" i="13" s="1"/>
  <c r="BI169" i="13"/>
  <c r="BJ169" i="13" s="1"/>
  <c r="BK169" i="13"/>
  <c r="BQ169" i="13"/>
  <c r="BV169" i="13"/>
  <c r="BW169" i="13" s="1"/>
  <c r="BX169" i="13"/>
  <c r="CG169" i="13"/>
  <c r="CL169" i="13"/>
  <c r="CM169" i="13" s="1"/>
  <c r="CN169" i="13"/>
  <c r="DC169" i="13"/>
  <c r="DH169" i="13"/>
  <c r="DI169" i="13" s="1"/>
  <c r="DJ169" i="13"/>
  <c r="AE170" i="13"/>
  <c r="AF170" i="13"/>
  <c r="AG170" i="13"/>
  <c r="AH170" i="13"/>
  <c r="AQ170" i="13"/>
  <c r="BG170" i="13" s="1"/>
  <c r="BL170" i="13" s="1"/>
  <c r="BC170" i="13"/>
  <c r="BD170" i="13"/>
  <c r="BF170" i="13" s="1"/>
  <c r="BI170" i="13"/>
  <c r="BJ170" i="13" s="1"/>
  <c r="BK170" i="13"/>
  <c r="BQ170" i="13"/>
  <c r="BS170" i="13" s="1"/>
  <c r="BV170" i="13"/>
  <c r="BW170" i="13" s="1"/>
  <c r="BX170" i="13"/>
  <c r="CG170" i="13"/>
  <c r="CI170" i="13" s="1"/>
  <c r="CL170" i="13"/>
  <c r="CM170" i="13" s="1"/>
  <c r="CN170" i="13"/>
  <c r="DC170" i="13"/>
  <c r="DE170" i="13" s="1"/>
  <c r="DH170" i="13"/>
  <c r="DI170" i="13" s="1"/>
  <c r="DJ170" i="13"/>
  <c r="AE171" i="13"/>
  <c r="AF171" i="13"/>
  <c r="AG171" i="13"/>
  <c r="AH171" i="13"/>
  <c r="AQ171" i="13"/>
  <c r="BG171" i="13" s="1"/>
  <c r="BL171" i="13" s="1"/>
  <c r="BC171" i="13"/>
  <c r="BD171" i="13"/>
  <c r="BF171" i="13" s="1"/>
  <c r="BI171" i="13"/>
  <c r="BJ171" i="13" s="1"/>
  <c r="BK171" i="13"/>
  <c r="BQ171" i="13"/>
  <c r="BS171" i="13" s="1"/>
  <c r="BV171" i="13"/>
  <c r="BW171" i="13" s="1"/>
  <c r="BX171" i="13"/>
  <c r="CG171" i="13"/>
  <c r="CI171" i="13" s="1"/>
  <c r="CL171" i="13"/>
  <c r="CM171" i="13" s="1"/>
  <c r="CN171" i="13"/>
  <c r="DC171" i="13"/>
  <c r="DE171" i="13" s="1"/>
  <c r="DH171" i="13"/>
  <c r="DI171" i="13" s="1"/>
  <c r="DJ171" i="13"/>
  <c r="AE172" i="13"/>
  <c r="AF172" i="13"/>
  <c r="AG172" i="13"/>
  <c r="AH172" i="13"/>
  <c r="AQ172" i="13"/>
  <c r="BG172" i="13" s="1"/>
  <c r="BL172" i="13" s="1"/>
  <c r="BC172" i="13"/>
  <c r="BD172" i="13"/>
  <c r="BF172" i="13" s="1"/>
  <c r="BI172" i="13"/>
  <c r="BJ172" i="13" s="1"/>
  <c r="BK172" i="13"/>
  <c r="BQ172" i="13"/>
  <c r="BV172" i="13"/>
  <c r="BW172" i="13" s="1"/>
  <c r="BX172" i="13"/>
  <c r="CG172" i="13"/>
  <c r="CI172" i="13" s="1"/>
  <c r="CL172" i="13"/>
  <c r="CM172" i="13" s="1"/>
  <c r="CN172" i="13"/>
  <c r="DC172" i="13"/>
  <c r="DE172" i="13" s="1"/>
  <c r="DH172" i="13"/>
  <c r="DI172" i="13" s="1"/>
  <c r="DJ172" i="13"/>
  <c r="AE173" i="13"/>
  <c r="AF173" i="13"/>
  <c r="AG173" i="13"/>
  <c r="AH173" i="13"/>
  <c r="AQ173" i="13"/>
  <c r="BT173" i="13" s="1"/>
  <c r="BY173" i="13" s="1"/>
  <c r="BC173" i="13"/>
  <c r="BD173" i="13"/>
  <c r="BF173" i="13" s="1"/>
  <c r="BI173" i="13"/>
  <c r="BJ173" i="13" s="1"/>
  <c r="BK173" i="13"/>
  <c r="BQ173" i="13"/>
  <c r="BS173" i="13" s="1"/>
  <c r="BV173" i="13"/>
  <c r="BW173" i="13" s="1"/>
  <c r="BX173" i="13"/>
  <c r="CG173" i="13"/>
  <c r="CI173" i="13" s="1"/>
  <c r="CL173" i="13"/>
  <c r="CM173" i="13" s="1"/>
  <c r="CN173" i="13"/>
  <c r="DC173" i="13"/>
  <c r="DE173" i="13" s="1"/>
  <c r="DH173" i="13"/>
  <c r="DI173" i="13" s="1"/>
  <c r="DJ173" i="13"/>
  <c r="AE174" i="13"/>
  <c r="AF174" i="13"/>
  <c r="AG174" i="13"/>
  <c r="AH174" i="13"/>
  <c r="AQ174" i="13"/>
  <c r="BG174" i="13" s="1"/>
  <c r="BL174" i="13" s="1"/>
  <c r="BC174" i="13"/>
  <c r="BD174" i="13"/>
  <c r="BF174" i="13" s="1"/>
  <c r="BI174" i="13"/>
  <c r="BJ174" i="13" s="1"/>
  <c r="BK174" i="13"/>
  <c r="BQ174" i="13"/>
  <c r="BV174" i="13"/>
  <c r="BW174" i="13" s="1"/>
  <c r="BX174" i="13"/>
  <c r="CG174" i="13"/>
  <c r="CI174" i="13" s="1"/>
  <c r="CL174" i="13"/>
  <c r="CM174" i="13" s="1"/>
  <c r="CN174" i="13"/>
  <c r="DC174" i="13"/>
  <c r="DE174" i="13" s="1"/>
  <c r="DH174" i="13"/>
  <c r="DI174" i="13" s="1"/>
  <c r="DJ174" i="13"/>
  <c r="AE175" i="13"/>
  <c r="AF175" i="13"/>
  <c r="AG175" i="13"/>
  <c r="AH175" i="13"/>
  <c r="AQ175" i="13"/>
  <c r="BG175" i="13" s="1"/>
  <c r="BL175" i="13" s="1"/>
  <c r="BC175" i="13"/>
  <c r="BD175" i="13"/>
  <c r="BF175" i="13" s="1"/>
  <c r="BI175" i="13"/>
  <c r="BJ175" i="13" s="1"/>
  <c r="BK175" i="13"/>
  <c r="BQ175" i="13"/>
  <c r="BR175" i="13"/>
  <c r="BV175" i="13"/>
  <c r="BW175" i="13" s="1"/>
  <c r="BX175" i="13"/>
  <c r="CG175" i="13"/>
  <c r="CI175" i="13" s="1"/>
  <c r="CL175" i="13"/>
  <c r="CM175" i="13" s="1"/>
  <c r="CN175" i="13"/>
  <c r="DC175" i="13"/>
  <c r="DE175" i="13" s="1"/>
  <c r="DH175" i="13"/>
  <c r="DI175" i="13" s="1"/>
  <c r="DJ175" i="13"/>
  <c r="AE176" i="13"/>
  <c r="AF176" i="13"/>
  <c r="AG176" i="13"/>
  <c r="AH176" i="13"/>
  <c r="AQ176" i="13"/>
  <c r="BT176" i="13" s="1"/>
  <c r="BY176" i="13" s="1"/>
  <c r="BC176" i="13"/>
  <c r="BD176" i="13"/>
  <c r="BF176" i="13" s="1"/>
  <c r="BI176" i="13"/>
  <c r="BJ176" i="13" s="1"/>
  <c r="BK176" i="13"/>
  <c r="BQ176" i="13"/>
  <c r="BS176" i="13" s="1"/>
  <c r="BV176" i="13"/>
  <c r="BW176" i="13" s="1"/>
  <c r="BX176" i="13"/>
  <c r="CG176" i="13"/>
  <c r="CI176" i="13" s="1"/>
  <c r="CL176" i="13"/>
  <c r="CM176" i="13" s="1"/>
  <c r="CN176" i="13"/>
  <c r="DC176" i="13"/>
  <c r="DE176" i="13" s="1"/>
  <c r="DH176" i="13"/>
  <c r="DI176" i="13" s="1"/>
  <c r="DJ176" i="13"/>
  <c r="AE177" i="13"/>
  <c r="AF177" i="13"/>
  <c r="AG177" i="13"/>
  <c r="AH177" i="13"/>
  <c r="AQ177" i="13"/>
  <c r="BG177" i="13" s="1"/>
  <c r="BL177" i="13" s="1"/>
  <c r="BC177" i="13"/>
  <c r="BD177" i="13"/>
  <c r="BF177" i="13" s="1"/>
  <c r="BI177" i="13"/>
  <c r="BJ177" i="13" s="1"/>
  <c r="BK177" i="13"/>
  <c r="BQ177" i="13"/>
  <c r="BR177" i="13"/>
  <c r="BV177" i="13"/>
  <c r="BW177" i="13" s="1"/>
  <c r="BX177" i="13"/>
  <c r="CG177" i="13"/>
  <c r="CI177" i="13" s="1"/>
  <c r="CL177" i="13"/>
  <c r="CM177" i="13" s="1"/>
  <c r="CN177" i="13"/>
  <c r="DC177" i="13"/>
  <c r="DE177" i="13" s="1"/>
  <c r="DH177" i="13"/>
  <c r="DI177" i="13" s="1"/>
  <c r="DJ177" i="13"/>
  <c r="AE178" i="13"/>
  <c r="AF178" i="13"/>
  <c r="AG178" i="13"/>
  <c r="AH178" i="13"/>
  <c r="AQ178" i="13"/>
  <c r="BG178" i="13" s="1"/>
  <c r="BL178" i="13" s="1"/>
  <c r="BC178" i="13"/>
  <c r="BD178" i="13"/>
  <c r="BF178" i="13" s="1"/>
  <c r="BI178" i="13"/>
  <c r="BJ178" i="13" s="1"/>
  <c r="BK178" i="13"/>
  <c r="BQ178" i="13"/>
  <c r="BV178" i="13"/>
  <c r="BW178" i="13" s="1"/>
  <c r="BX178" i="13"/>
  <c r="CG178" i="13"/>
  <c r="CI178" i="13" s="1"/>
  <c r="CL178" i="13"/>
  <c r="CM178" i="13" s="1"/>
  <c r="CN178" i="13"/>
  <c r="DC178" i="13"/>
  <c r="DE178" i="13" s="1"/>
  <c r="DH178" i="13"/>
  <c r="DI178" i="13" s="1"/>
  <c r="DJ178" i="13"/>
  <c r="AE179" i="13"/>
  <c r="AF179" i="13"/>
  <c r="AG179" i="13"/>
  <c r="AH179" i="13"/>
  <c r="AQ179" i="13"/>
  <c r="BG179" i="13" s="1"/>
  <c r="BL179" i="13" s="1"/>
  <c r="BM179" i="13" s="1"/>
  <c r="BC179" i="13"/>
  <c r="BD179" i="13"/>
  <c r="BI179" i="13"/>
  <c r="BJ179" i="13" s="1"/>
  <c r="BK179" i="13"/>
  <c r="BQ179" i="13"/>
  <c r="BV179" i="13"/>
  <c r="BW179" i="13" s="1"/>
  <c r="BX179" i="13"/>
  <c r="CG179" i="13"/>
  <c r="CI179" i="13" s="1"/>
  <c r="CL179" i="13"/>
  <c r="CM179" i="13" s="1"/>
  <c r="CN179" i="13"/>
  <c r="DC179" i="13"/>
  <c r="DE179" i="13" s="1"/>
  <c r="DH179" i="13"/>
  <c r="DI179" i="13" s="1"/>
  <c r="DJ179" i="13"/>
  <c r="AE180" i="13"/>
  <c r="AF180" i="13"/>
  <c r="AG180" i="13"/>
  <c r="AH180" i="13"/>
  <c r="AQ180" i="13"/>
  <c r="BG180" i="13" s="1"/>
  <c r="BL180" i="13" s="1"/>
  <c r="BM180" i="13" s="1"/>
  <c r="BC180" i="13"/>
  <c r="BD180" i="13"/>
  <c r="BI180" i="13"/>
  <c r="BJ180" i="13" s="1"/>
  <c r="BK180" i="13"/>
  <c r="BQ180" i="13"/>
  <c r="BS180" i="13" s="1"/>
  <c r="BV180" i="13"/>
  <c r="BW180" i="13" s="1"/>
  <c r="BX180" i="13"/>
  <c r="CG180" i="13"/>
  <c r="CL180" i="13"/>
  <c r="CM180" i="13" s="1"/>
  <c r="CN180" i="13"/>
  <c r="DC180" i="13"/>
  <c r="DH180" i="13"/>
  <c r="DI180" i="13" s="1"/>
  <c r="DJ180" i="13"/>
  <c r="DF176" i="13" l="1"/>
  <c r="DK176" i="13" s="1"/>
  <c r="BT179" i="13"/>
  <c r="BY179" i="13" s="1"/>
  <c r="BZ179" i="13" s="1"/>
  <c r="BS172" i="13"/>
  <c r="CJ168" i="13"/>
  <c r="CO168" i="13" s="1"/>
  <c r="CP168" i="13" s="1"/>
  <c r="BG169" i="13"/>
  <c r="BL169" i="13" s="1"/>
  <c r="BM169" i="13" s="1"/>
  <c r="CJ182" i="13"/>
  <c r="CO182" i="13" s="1"/>
  <c r="CP182" i="13" s="1"/>
  <c r="DK169" i="13"/>
  <c r="DL169" i="13" s="1"/>
  <c r="CO169" i="13"/>
  <c r="CP169" i="13" s="1"/>
  <c r="DF168" i="13"/>
  <c r="DK168" i="13" s="1"/>
  <c r="DL168" i="13" s="1"/>
  <c r="BT168" i="13"/>
  <c r="BY168" i="13" s="1"/>
  <c r="BZ168" i="13" s="1"/>
  <c r="DF182" i="13"/>
  <c r="DK182" i="13" s="1"/>
  <c r="DL182" i="13" s="1"/>
  <c r="BT182" i="13"/>
  <c r="BY182" i="13" s="1"/>
  <c r="BZ182" i="13" s="1"/>
  <c r="DF173" i="13"/>
  <c r="DK173" i="13" s="1"/>
  <c r="DL173" i="13" s="1"/>
  <c r="BG173" i="13"/>
  <c r="BL173" i="13" s="1"/>
  <c r="BM173" i="13" s="1"/>
  <c r="DF179" i="13"/>
  <c r="DK179" i="13" s="1"/>
  <c r="DL179" i="13" s="1"/>
  <c r="CJ179" i="13"/>
  <c r="CO179" i="13" s="1"/>
  <c r="CP179" i="13" s="1"/>
  <c r="CJ180" i="13"/>
  <c r="CO180" i="13" s="1"/>
  <c r="CP180" i="13" s="1"/>
  <c r="BS175" i="13"/>
  <c r="CJ173" i="13"/>
  <c r="CO173" i="13" s="1"/>
  <c r="CP173" i="13" s="1"/>
  <c r="BM172" i="13"/>
  <c r="DL176" i="13"/>
  <c r="BZ176" i="13"/>
  <c r="BG176" i="13"/>
  <c r="BL176" i="13" s="1"/>
  <c r="BM176" i="13" s="1"/>
  <c r="BS178" i="13"/>
  <c r="BM178" i="13"/>
  <c r="BS177" i="13"/>
  <c r="CJ176" i="13"/>
  <c r="CO176" i="13" s="1"/>
  <c r="CP176" i="13" s="1"/>
  <c r="BM175" i="13"/>
  <c r="BS174" i="13"/>
  <c r="BM171" i="13"/>
  <c r="BM177" i="13"/>
  <c r="BM174" i="13"/>
  <c r="BZ173" i="13"/>
  <c r="DF178" i="13"/>
  <c r="DK178" i="13" s="1"/>
  <c r="DL178" i="13" s="1"/>
  <c r="CJ178" i="13"/>
  <c r="CO178" i="13" s="1"/>
  <c r="CP178" i="13" s="1"/>
  <c r="BT178" i="13"/>
  <c r="BY178" i="13" s="1"/>
  <c r="BZ169" i="13"/>
  <c r="BM170" i="13"/>
  <c r="DF180" i="13"/>
  <c r="DK180" i="13" s="1"/>
  <c r="DL180" i="13" s="1"/>
  <c r="BT180" i="13"/>
  <c r="BY180" i="13" s="1"/>
  <c r="BZ180" i="13" s="1"/>
  <c r="DF177" i="13"/>
  <c r="DK177" i="13" s="1"/>
  <c r="DL177" i="13" s="1"/>
  <c r="CJ177" i="13"/>
  <c r="CO177" i="13" s="1"/>
  <c r="CP177" i="13" s="1"/>
  <c r="BT177" i="13"/>
  <c r="BY177" i="13" s="1"/>
  <c r="DF174" i="13"/>
  <c r="DK174" i="13" s="1"/>
  <c r="DL174" i="13" s="1"/>
  <c r="CJ174" i="13"/>
  <c r="CO174" i="13" s="1"/>
  <c r="CP174" i="13" s="1"/>
  <c r="BT174" i="13"/>
  <c r="BY174" i="13" s="1"/>
  <c r="DF171" i="13"/>
  <c r="DK171" i="13" s="1"/>
  <c r="DL171" i="13" s="1"/>
  <c r="CJ171" i="13"/>
  <c r="CO171" i="13" s="1"/>
  <c r="CP171" i="13" s="1"/>
  <c r="BT171" i="13"/>
  <c r="BY171" i="13" s="1"/>
  <c r="BZ171" i="13" s="1"/>
  <c r="DF170" i="13"/>
  <c r="DK170" i="13" s="1"/>
  <c r="DL170" i="13" s="1"/>
  <c r="CJ170" i="13"/>
  <c r="CO170" i="13" s="1"/>
  <c r="CP170" i="13" s="1"/>
  <c r="BT170" i="13"/>
  <c r="BY170" i="13" s="1"/>
  <c r="BZ170" i="13" s="1"/>
  <c r="BT175" i="13"/>
  <c r="BY175" i="13" s="1"/>
  <c r="CJ175" i="13"/>
  <c r="CO175" i="13" s="1"/>
  <c r="CP175" i="13" s="1"/>
  <c r="DF175" i="13"/>
  <c r="DK175" i="13" s="1"/>
  <c r="DL175" i="13" s="1"/>
  <c r="BT172" i="13"/>
  <c r="BY172" i="13" s="1"/>
  <c r="CJ172" i="13"/>
  <c r="CO172" i="13" s="1"/>
  <c r="CP172" i="13" s="1"/>
  <c r="DF172" i="13"/>
  <c r="DK172" i="13" s="1"/>
  <c r="DL172" i="13" s="1"/>
  <c r="DF181" i="13"/>
  <c r="DK181" i="13" s="1"/>
  <c r="DL181" i="13" s="1"/>
  <c r="CJ181" i="13"/>
  <c r="CO181" i="13" s="1"/>
  <c r="CP181" i="13" s="1"/>
  <c r="BT181" i="13"/>
  <c r="BY181" i="13" s="1"/>
  <c r="BZ181" i="13" s="1"/>
  <c r="BZ172" i="13" l="1"/>
  <c r="BZ175" i="13"/>
  <c r="BZ178" i="13"/>
  <c r="BZ174" i="13"/>
  <c r="BZ177" i="13"/>
  <c r="AE157" i="13" l="1"/>
  <c r="AF157" i="13"/>
  <c r="AG157" i="13"/>
  <c r="AH157" i="13"/>
  <c r="BC157" i="13"/>
  <c r="BD157" i="13"/>
  <c r="BF157" i="13" s="1"/>
  <c r="BG157" i="13"/>
  <c r="BL157" i="13" s="1"/>
  <c r="BI157" i="13"/>
  <c r="BJ157" i="13" s="1"/>
  <c r="BK157" i="13"/>
  <c r="BQ157" i="13"/>
  <c r="BT157" i="13"/>
  <c r="BY157" i="13" s="1"/>
  <c r="BV157" i="13"/>
  <c r="BW157" i="13" s="1"/>
  <c r="BX157" i="13"/>
  <c r="CG157" i="13"/>
  <c r="CJ157" i="13"/>
  <c r="CO157" i="13" s="1"/>
  <c r="CL157" i="13"/>
  <c r="CM157" i="13" s="1"/>
  <c r="CN157" i="13"/>
  <c r="DC157" i="13"/>
  <c r="DF157" i="13"/>
  <c r="DK157" i="13" s="1"/>
  <c r="DH157" i="13"/>
  <c r="DI157" i="13" s="1"/>
  <c r="DJ157" i="13"/>
  <c r="AE158" i="13"/>
  <c r="AF158" i="13"/>
  <c r="AG158" i="13"/>
  <c r="AH158" i="13"/>
  <c r="AQ158" i="13"/>
  <c r="BG158" i="13" s="1"/>
  <c r="BL158" i="13" s="1"/>
  <c r="BC158" i="13"/>
  <c r="BD158" i="13"/>
  <c r="BF158" i="13" s="1"/>
  <c r="BI158" i="13"/>
  <c r="BJ158" i="13" s="1"/>
  <c r="BK158" i="13"/>
  <c r="BQ158" i="13"/>
  <c r="BS158" i="13" s="1"/>
  <c r="BV158" i="13"/>
  <c r="BW158" i="13" s="1"/>
  <c r="BX158" i="13"/>
  <c r="CG158" i="13"/>
  <c r="CI158" i="13" s="1"/>
  <c r="CL158" i="13"/>
  <c r="CM158" i="13" s="1"/>
  <c r="CN158" i="13"/>
  <c r="DC158" i="13"/>
  <c r="DE158" i="13" s="1"/>
  <c r="DH158" i="13"/>
  <c r="DJ158" i="13"/>
  <c r="AE159" i="13"/>
  <c r="AF159" i="13"/>
  <c r="AG159" i="13"/>
  <c r="AH159" i="13"/>
  <c r="AQ159" i="13"/>
  <c r="BG159" i="13" s="1"/>
  <c r="BL159" i="13" s="1"/>
  <c r="BC159" i="13"/>
  <c r="BD159" i="13"/>
  <c r="BF159" i="13" s="1"/>
  <c r="BI159" i="13"/>
  <c r="BJ159" i="13" s="1"/>
  <c r="BK159" i="13"/>
  <c r="BQ159" i="13"/>
  <c r="BS159" i="13" s="1"/>
  <c r="BV159" i="13"/>
  <c r="BW159" i="13" s="1"/>
  <c r="BX159" i="13"/>
  <c r="CG159" i="13"/>
  <c r="CI159" i="13" s="1"/>
  <c r="CL159" i="13"/>
  <c r="CM159" i="13" s="1"/>
  <c r="CN159" i="13"/>
  <c r="DC159" i="13"/>
  <c r="DE159" i="13" s="1"/>
  <c r="DH159" i="13"/>
  <c r="DJ159" i="13"/>
  <c r="AE160" i="13"/>
  <c r="AF160" i="13"/>
  <c r="AG160" i="13"/>
  <c r="AH160" i="13"/>
  <c r="BC160" i="13"/>
  <c r="BD160" i="13"/>
  <c r="BF160" i="13" s="1"/>
  <c r="BG160" i="13"/>
  <c r="BL160" i="13" s="1"/>
  <c r="BI160" i="13"/>
  <c r="BJ160" i="13" s="1"/>
  <c r="BK160" i="13"/>
  <c r="BQ160" i="13"/>
  <c r="BT160" i="13"/>
  <c r="BY160" i="13" s="1"/>
  <c r="BV160" i="13"/>
  <c r="BW160" i="13" s="1"/>
  <c r="BX160" i="13"/>
  <c r="CG160" i="13"/>
  <c r="CJ160" i="13"/>
  <c r="CO160" i="13" s="1"/>
  <c r="CL160" i="13"/>
  <c r="CM160" i="13" s="1"/>
  <c r="CN160" i="13"/>
  <c r="DC160" i="13"/>
  <c r="DF160" i="13"/>
  <c r="DK160" i="13" s="1"/>
  <c r="DH160" i="13"/>
  <c r="DJ160" i="13"/>
  <c r="AE161" i="13"/>
  <c r="AF161" i="13"/>
  <c r="AG161" i="13"/>
  <c r="AH161" i="13"/>
  <c r="AQ161" i="13"/>
  <c r="BC161" i="13"/>
  <c r="BD161" i="13"/>
  <c r="BF161" i="13" s="1"/>
  <c r="BI161" i="13"/>
  <c r="BJ161" i="13" s="1"/>
  <c r="BK161" i="13"/>
  <c r="BQ161" i="13"/>
  <c r="BR161" i="13"/>
  <c r="BV161" i="13"/>
  <c r="BW161" i="13" s="1"/>
  <c r="BX161" i="13"/>
  <c r="CG161" i="13"/>
  <c r="CI161" i="13" s="1"/>
  <c r="CL161" i="13"/>
  <c r="CM161" i="13" s="1"/>
  <c r="CN161" i="13"/>
  <c r="DC161" i="13"/>
  <c r="DE161" i="13" s="1"/>
  <c r="DH161" i="13"/>
  <c r="DJ161" i="13"/>
  <c r="AE162" i="13"/>
  <c r="AF162" i="13"/>
  <c r="AG162" i="13"/>
  <c r="AH162" i="13"/>
  <c r="AQ162" i="13"/>
  <c r="BG162" i="13" s="1"/>
  <c r="BL162" i="13" s="1"/>
  <c r="BC162" i="13"/>
  <c r="BD162" i="13"/>
  <c r="BF162" i="13" s="1"/>
  <c r="BI162" i="13"/>
  <c r="BJ162" i="13" s="1"/>
  <c r="BK162" i="13"/>
  <c r="BQ162" i="13"/>
  <c r="BR162" i="13"/>
  <c r="BV162" i="13"/>
  <c r="BW162" i="13" s="1"/>
  <c r="BX162" i="13"/>
  <c r="CG162" i="13"/>
  <c r="CI162" i="13" s="1"/>
  <c r="CL162" i="13"/>
  <c r="CM162" i="13" s="1"/>
  <c r="CN162" i="13"/>
  <c r="DC162" i="13"/>
  <c r="DE162" i="13" s="1"/>
  <c r="DH162" i="13"/>
  <c r="DJ162" i="13"/>
  <c r="AE163" i="13"/>
  <c r="AF163" i="13"/>
  <c r="AG163" i="13"/>
  <c r="AH163" i="13"/>
  <c r="AQ163" i="13"/>
  <c r="BG163" i="13" s="1"/>
  <c r="BL163" i="13" s="1"/>
  <c r="BC163" i="13"/>
  <c r="BD163" i="13"/>
  <c r="BF163" i="13" s="1"/>
  <c r="BI163" i="13"/>
  <c r="BJ163" i="13" s="1"/>
  <c r="BK163" i="13"/>
  <c r="BQ163" i="13"/>
  <c r="BS163" i="13" s="1"/>
  <c r="BV163" i="13"/>
  <c r="BW163" i="13" s="1"/>
  <c r="BX163" i="13"/>
  <c r="CG163" i="13"/>
  <c r="CI163" i="13" s="1"/>
  <c r="CL163" i="13"/>
  <c r="CM163" i="13" s="1"/>
  <c r="CN163" i="13"/>
  <c r="DC163" i="13"/>
  <c r="DE163" i="13" s="1"/>
  <c r="DH163" i="13"/>
  <c r="DJ163" i="13"/>
  <c r="AE164" i="13"/>
  <c r="AF164" i="13"/>
  <c r="AG164" i="13"/>
  <c r="AH164" i="13"/>
  <c r="BC164" i="13"/>
  <c r="BD164" i="13"/>
  <c r="BF164" i="13" s="1"/>
  <c r="BG164" i="13"/>
  <c r="BL164" i="13" s="1"/>
  <c r="BI164" i="13"/>
  <c r="BJ164" i="13" s="1"/>
  <c r="BK164" i="13"/>
  <c r="BQ164" i="13"/>
  <c r="BS164" i="13" s="1"/>
  <c r="BT164" i="13"/>
  <c r="BY164" i="13" s="1"/>
  <c r="BV164" i="13"/>
  <c r="BW164" i="13" s="1"/>
  <c r="BX164" i="13"/>
  <c r="CG164" i="13"/>
  <c r="CI164" i="13" s="1"/>
  <c r="CJ164" i="13"/>
  <c r="CO164" i="13" s="1"/>
  <c r="CL164" i="13"/>
  <c r="CN164" i="13"/>
  <c r="DC164" i="13"/>
  <c r="DE164" i="13" s="1"/>
  <c r="DF164" i="13"/>
  <c r="DK164" i="13" s="1"/>
  <c r="DH164" i="13"/>
  <c r="DJ164" i="13"/>
  <c r="AE165" i="13"/>
  <c r="AF165" i="13"/>
  <c r="AG165" i="13"/>
  <c r="AH165" i="13"/>
  <c r="BC165" i="13"/>
  <c r="BD165" i="13"/>
  <c r="BF165" i="13" s="1"/>
  <c r="BG165" i="13"/>
  <c r="BL165" i="13" s="1"/>
  <c r="BM165" i="13" s="1"/>
  <c r="BI165" i="13"/>
  <c r="BJ165" i="13" s="1"/>
  <c r="BK165" i="13"/>
  <c r="BQ165" i="13"/>
  <c r="BS165" i="13" s="1"/>
  <c r="BT165" i="13"/>
  <c r="BY165" i="13" s="1"/>
  <c r="BZ165" i="13" s="1"/>
  <c r="BV165" i="13"/>
  <c r="BW165" i="13" s="1"/>
  <c r="BX165" i="13"/>
  <c r="CG165" i="13"/>
  <c r="CI165" i="13" s="1"/>
  <c r="CJ165" i="13"/>
  <c r="CO165" i="13" s="1"/>
  <c r="CP165" i="13" s="1"/>
  <c r="CL165" i="13"/>
  <c r="CM165" i="13" s="1"/>
  <c r="CN165" i="13"/>
  <c r="DC165" i="13"/>
  <c r="DE165" i="13" s="1"/>
  <c r="DF165" i="13"/>
  <c r="DK165" i="13" s="1"/>
  <c r="DL165" i="13" s="1"/>
  <c r="DH165" i="13"/>
  <c r="DJ165" i="13"/>
  <c r="AE187" i="13"/>
  <c r="AF187" i="13"/>
  <c r="AG187" i="13"/>
  <c r="AH187" i="13"/>
  <c r="AQ187" i="13"/>
  <c r="BG187" i="13" s="1"/>
  <c r="BL187" i="13" s="1"/>
  <c r="BC187" i="13"/>
  <c r="BD187" i="13"/>
  <c r="BF187" i="13" s="1"/>
  <c r="BI187" i="13"/>
  <c r="BJ187" i="13" s="1"/>
  <c r="BK187" i="13"/>
  <c r="BQ187" i="13"/>
  <c r="BS187" i="13" s="1"/>
  <c r="BV187" i="13"/>
  <c r="BW187" i="13" s="1"/>
  <c r="BX187" i="13"/>
  <c r="CG187" i="13"/>
  <c r="CI187" i="13" s="1"/>
  <c r="CL187" i="13"/>
  <c r="CM187" i="13" s="1"/>
  <c r="CN187" i="13"/>
  <c r="DC187" i="13"/>
  <c r="DE187" i="13" s="1"/>
  <c r="DH187" i="13"/>
  <c r="DJ187" i="13"/>
  <c r="AE166" i="13"/>
  <c r="AF166" i="13"/>
  <c r="AG166" i="13"/>
  <c r="AH166" i="13"/>
  <c r="AQ166" i="13"/>
  <c r="BC166" i="13"/>
  <c r="BD166" i="13"/>
  <c r="BI166" i="13"/>
  <c r="BJ166" i="13" s="1"/>
  <c r="BK166" i="13"/>
  <c r="BQ166" i="13"/>
  <c r="BS166" i="13" s="1"/>
  <c r="BV166" i="13"/>
  <c r="BW166" i="13" s="1"/>
  <c r="BX166" i="13"/>
  <c r="CG166" i="13"/>
  <c r="CI166" i="13" s="1"/>
  <c r="CL166" i="13"/>
  <c r="CN166" i="13"/>
  <c r="DC166" i="13"/>
  <c r="DE166" i="13" s="1"/>
  <c r="DH166" i="13"/>
  <c r="DJ166" i="13"/>
  <c r="AE167" i="13"/>
  <c r="AF167" i="13"/>
  <c r="AG167" i="13"/>
  <c r="AH167" i="13"/>
  <c r="AQ167" i="13"/>
  <c r="BT167" i="13" s="1"/>
  <c r="BY167" i="13" s="1"/>
  <c r="BC167" i="13"/>
  <c r="BD167" i="13"/>
  <c r="BF167" i="13" s="1"/>
  <c r="BI167" i="13"/>
  <c r="BJ167" i="13" s="1"/>
  <c r="BK167" i="13"/>
  <c r="BQ167" i="13"/>
  <c r="BS167" i="13" s="1"/>
  <c r="BV167" i="13"/>
  <c r="BW167" i="13" s="1"/>
  <c r="BX167" i="13"/>
  <c r="CG167" i="13"/>
  <c r="CI167" i="13" s="1"/>
  <c r="CL167" i="13"/>
  <c r="CM167" i="13" s="1"/>
  <c r="CN167" i="13"/>
  <c r="DC167" i="13"/>
  <c r="DE167" i="13" s="1"/>
  <c r="DH167" i="13"/>
  <c r="DJ167" i="13"/>
  <c r="BS161" i="13" l="1"/>
  <c r="BM162" i="13"/>
  <c r="BT162" i="13"/>
  <c r="BY162" i="13" s="1"/>
  <c r="BZ162" i="13" s="1"/>
  <c r="DF159" i="13"/>
  <c r="DK159" i="13" s="1"/>
  <c r="DL159" i="13" s="1"/>
  <c r="CJ159" i="13"/>
  <c r="CO159" i="13" s="1"/>
  <c r="CP159" i="13" s="1"/>
  <c r="BT159" i="13"/>
  <c r="BY159" i="13" s="1"/>
  <c r="BZ159" i="13" s="1"/>
  <c r="DI158" i="13"/>
  <c r="DF158" i="13"/>
  <c r="DK158" i="13" s="1"/>
  <c r="DL158" i="13" s="1"/>
  <c r="CJ158" i="13"/>
  <c r="CO158" i="13" s="1"/>
  <c r="CP158" i="13" s="1"/>
  <c r="BT158" i="13"/>
  <c r="BY158" i="13" s="1"/>
  <c r="BZ158" i="13" s="1"/>
  <c r="DL157" i="13"/>
  <c r="BZ157" i="13"/>
  <c r="DI167" i="13"/>
  <c r="DF167" i="13"/>
  <c r="DK167" i="13" s="1"/>
  <c r="DL167" i="13" s="1"/>
  <c r="BG167" i="13"/>
  <c r="BL167" i="13" s="1"/>
  <c r="BM167" i="13" s="1"/>
  <c r="CP164" i="13"/>
  <c r="CJ167" i="13"/>
  <c r="CO167" i="13" s="1"/>
  <c r="CP167" i="13" s="1"/>
  <c r="BM187" i="13"/>
  <c r="DL164" i="13"/>
  <c r="BM163" i="13"/>
  <c r="CP160" i="13"/>
  <c r="BM160" i="13"/>
  <c r="BZ167" i="13"/>
  <c r="DI163" i="13"/>
  <c r="DF163" i="13"/>
  <c r="DK163" i="13" s="1"/>
  <c r="DL163" i="13" s="1"/>
  <c r="CJ163" i="13"/>
  <c r="CO163" i="13" s="1"/>
  <c r="CP163" i="13" s="1"/>
  <c r="BT163" i="13"/>
  <c r="BY163" i="13" s="1"/>
  <c r="BZ163" i="13" s="1"/>
  <c r="DI162" i="13"/>
  <c r="DF162" i="13"/>
  <c r="DK162" i="13" s="1"/>
  <c r="DL162" i="13" s="1"/>
  <c r="CJ162" i="13"/>
  <c r="CO162" i="13" s="1"/>
  <c r="CP162" i="13" s="1"/>
  <c r="BT161" i="13"/>
  <c r="BY161" i="13" s="1"/>
  <c r="CP157" i="13"/>
  <c r="BM157" i="13"/>
  <c r="BM164" i="13"/>
  <c r="DI187" i="13"/>
  <c r="DF187" i="13"/>
  <c r="DK187" i="13" s="1"/>
  <c r="DL187" i="13" s="1"/>
  <c r="CJ187" i="13"/>
  <c r="CO187" i="13" s="1"/>
  <c r="CP187" i="13" s="1"/>
  <c r="BT187" i="13"/>
  <c r="BY187" i="13" s="1"/>
  <c r="BZ187" i="13" s="1"/>
  <c r="DI165" i="13"/>
  <c r="BS162" i="13"/>
  <c r="BG161" i="13"/>
  <c r="BL161" i="13" s="1"/>
  <c r="BM161" i="13" s="1"/>
  <c r="DL160" i="13"/>
  <c r="DI160" i="13"/>
  <c r="BZ160" i="13"/>
  <c r="DI159" i="13"/>
  <c r="BZ164" i="13"/>
  <c r="CM166" i="13"/>
  <c r="DI166" i="13"/>
  <c r="BG166" i="13"/>
  <c r="BL166" i="13" s="1"/>
  <c r="BM166" i="13" s="1"/>
  <c r="BT166" i="13"/>
  <c r="BY166" i="13" s="1"/>
  <c r="BZ166" i="13" s="1"/>
  <c r="CJ166" i="13"/>
  <c r="CO166" i="13" s="1"/>
  <c r="CP166" i="13" s="1"/>
  <c r="DF166" i="13"/>
  <c r="DK166" i="13" s="1"/>
  <c r="DL166" i="13" s="1"/>
  <c r="CM164" i="13"/>
  <c r="DI164" i="13"/>
  <c r="BM159" i="13"/>
  <c r="BM158" i="13"/>
  <c r="DI161" i="13"/>
  <c r="DF161" i="13"/>
  <c r="DK161" i="13" s="1"/>
  <c r="DL161" i="13" s="1"/>
  <c r="CJ161" i="13"/>
  <c r="CO161" i="13" s="1"/>
  <c r="CP161" i="13" s="1"/>
  <c r="BZ161" i="13" l="1"/>
  <c r="AE132" i="13"/>
  <c r="AF132" i="13"/>
  <c r="AG132" i="13"/>
  <c r="AH132" i="13"/>
  <c r="BC132" i="13"/>
  <c r="BD132" i="13"/>
  <c r="BF132" i="13" s="1"/>
  <c r="BG132" i="13"/>
  <c r="BL132" i="13" s="1"/>
  <c r="BI132" i="13"/>
  <c r="BJ132" i="13" s="1"/>
  <c r="BK132" i="13"/>
  <c r="BQ132" i="13"/>
  <c r="BY132" i="13"/>
  <c r="BV132" i="13"/>
  <c r="BW132" i="13" s="1"/>
  <c r="BX132" i="13"/>
  <c r="CG132" i="13"/>
  <c r="CO132" i="13"/>
  <c r="CL132" i="13"/>
  <c r="CM132" i="13" s="1"/>
  <c r="CN132" i="13"/>
  <c r="DC132" i="13"/>
  <c r="DF132" i="13"/>
  <c r="DK132" i="13" s="1"/>
  <c r="DH132" i="13"/>
  <c r="DI132" i="13" s="1"/>
  <c r="DJ132" i="13"/>
  <c r="AE133" i="13"/>
  <c r="AF133" i="13"/>
  <c r="AG133" i="13"/>
  <c r="AH133" i="13"/>
  <c r="AQ133" i="13"/>
  <c r="BC133" i="13"/>
  <c r="BD133" i="13"/>
  <c r="BI133" i="13"/>
  <c r="BJ133" i="13" s="1"/>
  <c r="BK133" i="13"/>
  <c r="BQ133" i="13"/>
  <c r="BS133" i="13" s="1"/>
  <c r="BV133" i="13"/>
  <c r="BW133" i="13" s="1"/>
  <c r="BX133" i="13"/>
  <c r="CG133" i="13"/>
  <c r="CI133" i="13" s="1"/>
  <c r="CL133" i="13"/>
  <c r="CM133" i="13" s="1"/>
  <c r="CN133" i="13"/>
  <c r="DC133" i="13"/>
  <c r="DE133" i="13" s="1"/>
  <c r="DH133" i="13"/>
  <c r="DI133" i="13" s="1"/>
  <c r="DJ133" i="13"/>
  <c r="AE134" i="13"/>
  <c r="AF134" i="13"/>
  <c r="AG134" i="13"/>
  <c r="AH134" i="13"/>
  <c r="BC134" i="13"/>
  <c r="BD134" i="13"/>
  <c r="BF134" i="13" s="1"/>
  <c r="BG134" i="13"/>
  <c r="BL134" i="13" s="1"/>
  <c r="BI134" i="13"/>
  <c r="BJ134" i="13" s="1"/>
  <c r="BK134" i="13"/>
  <c r="BQ134" i="13"/>
  <c r="BT134" i="13"/>
  <c r="BY134" i="13" s="1"/>
  <c r="BV134" i="13"/>
  <c r="BW134" i="13" s="1"/>
  <c r="BX134" i="13"/>
  <c r="CG134" i="13"/>
  <c r="CI134" i="13" s="1"/>
  <c r="CJ134" i="13"/>
  <c r="CO134" i="13" s="1"/>
  <c r="CL134" i="13"/>
  <c r="CM134" i="13" s="1"/>
  <c r="CN134" i="13"/>
  <c r="DC134" i="13"/>
  <c r="DF134" i="13"/>
  <c r="DK134" i="13" s="1"/>
  <c r="DH134" i="13"/>
  <c r="DI134" i="13" s="1"/>
  <c r="DJ134" i="13"/>
  <c r="AE135" i="13"/>
  <c r="AF135" i="13"/>
  <c r="AG135" i="13"/>
  <c r="AH135" i="13"/>
  <c r="BC135" i="13"/>
  <c r="BD135" i="13"/>
  <c r="BG135" i="13"/>
  <c r="BL135" i="13" s="1"/>
  <c r="BM135" i="13" s="1"/>
  <c r="BI135" i="13"/>
  <c r="BJ135" i="13" s="1"/>
  <c r="BK135" i="13"/>
  <c r="BQ135" i="13"/>
  <c r="BS135" i="13" s="1"/>
  <c r="BT135" i="13"/>
  <c r="BY135" i="13" s="1"/>
  <c r="BV135" i="13"/>
  <c r="BW135" i="13" s="1"/>
  <c r="BX135" i="13"/>
  <c r="CG135" i="13"/>
  <c r="CI135" i="13" s="1"/>
  <c r="CJ135" i="13"/>
  <c r="CO135" i="13" s="1"/>
  <c r="CL135" i="13"/>
  <c r="CM135" i="13" s="1"/>
  <c r="CN135" i="13"/>
  <c r="DC135" i="13"/>
  <c r="DE135" i="13" s="1"/>
  <c r="DF135" i="13"/>
  <c r="DK135" i="13" s="1"/>
  <c r="DH135" i="13"/>
  <c r="DI135" i="13" s="1"/>
  <c r="DJ135" i="13"/>
  <c r="AE136" i="13"/>
  <c r="AF136" i="13"/>
  <c r="AG136" i="13"/>
  <c r="AH136" i="13"/>
  <c r="BC136" i="13"/>
  <c r="BD136" i="13"/>
  <c r="BG136" i="13"/>
  <c r="BL136" i="13" s="1"/>
  <c r="BM136" i="13" s="1"/>
  <c r="BI136" i="13"/>
  <c r="BJ136" i="13" s="1"/>
  <c r="BK136" i="13"/>
  <c r="BQ136" i="13"/>
  <c r="BS136" i="13" s="1"/>
  <c r="BT136" i="13"/>
  <c r="BY136" i="13" s="1"/>
  <c r="BV136" i="13"/>
  <c r="BW136" i="13" s="1"/>
  <c r="BX136" i="13"/>
  <c r="CG136" i="13"/>
  <c r="CI136" i="13" s="1"/>
  <c r="CJ136" i="13"/>
  <c r="CO136" i="13" s="1"/>
  <c r="CL136" i="13"/>
  <c r="CM136" i="13" s="1"/>
  <c r="CN136" i="13"/>
  <c r="DC136" i="13"/>
  <c r="DE136" i="13" s="1"/>
  <c r="DF136" i="13"/>
  <c r="DK136" i="13" s="1"/>
  <c r="DH136" i="13"/>
  <c r="DI136" i="13" s="1"/>
  <c r="DJ136" i="13"/>
  <c r="AE137" i="13"/>
  <c r="AF137" i="13"/>
  <c r="AG137" i="13"/>
  <c r="AH137" i="13"/>
  <c r="BC137" i="13"/>
  <c r="BD137" i="13"/>
  <c r="BG137" i="13"/>
  <c r="BL137" i="13" s="1"/>
  <c r="BM137" i="13" s="1"/>
  <c r="BI137" i="13"/>
  <c r="BJ137" i="13" s="1"/>
  <c r="BK137" i="13"/>
  <c r="BQ137" i="13"/>
  <c r="BS137" i="13" s="1"/>
  <c r="BT137" i="13"/>
  <c r="BY137" i="13" s="1"/>
  <c r="BV137" i="13"/>
  <c r="BW137" i="13" s="1"/>
  <c r="BX137" i="13"/>
  <c r="CG137" i="13"/>
  <c r="CI137" i="13" s="1"/>
  <c r="CJ137" i="13"/>
  <c r="CO137" i="13" s="1"/>
  <c r="CL137" i="13"/>
  <c r="CM137" i="13" s="1"/>
  <c r="CN137" i="13"/>
  <c r="DC137" i="13"/>
  <c r="DE137" i="13" s="1"/>
  <c r="DF137" i="13"/>
  <c r="DK137" i="13" s="1"/>
  <c r="DH137" i="13"/>
  <c r="DI137" i="13" s="1"/>
  <c r="DJ137" i="13"/>
  <c r="AE138" i="13"/>
  <c r="AF138" i="13"/>
  <c r="AG138" i="13"/>
  <c r="AH138" i="13"/>
  <c r="BC138" i="13"/>
  <c r="BD138" i="13"/>
  <c r="BG138" i="13"/>
  <c r="BL138" i="13" s="1"/>
  <c r="BM138" i="13" s="1"/>
  <c r="BI138" i="13"/>
  <c r="BJ138" i="13" s="1"/>
  <c r="BK138" i="13"/>
  <c r="BQ138" i="13"/>
  <c r="BS138" i="13" s="1"/>
  <c r="BT138" i="13"/>
  <c r="BY138" i="13" s="1"/>
  <c r="BV138" i="13"/>
  <c r="BW138" i="13" s="1"/>
  <c r="BX138" i="13"/>
  <c r="CG138" i="13"/>
  <c r="CI138" i="13" s="1"/>
  <c r="CJ138" i="13"/>
  <c r="CO138" i="13" s="1"/>
  <c r="CL138" i="13"/>
  <c r="CM138" i="13" s="1"/>
  <c r="CN138" i="13"/>
  <c r="DC138" i="13"/>
  <c r="DE138" i="13" s="1"/>
  <c r="DF138" i="13"/>
  <c r="DK138" i="13" s="1"/>
  <c r="DH138" i="13"/>
  <c r="DI138" i="13" s="1"/>
  <c r="DJ138" i="13"/>
  <c r="AE139" i="13"/>
  <c r="AF139" i="13"/>
  <c r="AG139" i="13"/>
  <c r="AH139" i="13"/>
  <c r="BC139" i="13"/>
  <c r="BD139" i="13"/>
  <c r="BF139" i="13" s="1"/>
  <c r="BG139" i="13"/>
  <c r="BL139" i="13" s="1"/>
  <c r="BI139" i="13"/>
  <c r="BJ139" i="13" s="1"/>
  <c r="BK139" i="13"/>
  <c r="BQ139" i="13"/>
  <c r="BY139" i="13"/>
  <c r="BV139" i="13"/>
  <c r="BW139" i="13" s="1"/>
  <c r="BX139" i="13"/>
  <c r="CG139" i="13"/>
  <c r="CO139" i="13"/>
  <c r="CL139" i="13"/>
  <c r="CM139" i="13" s="1"/>
  <c r="CN139" i="13"/>
  <c r="DC139" i="13"/>
  <c r="DF139" i="13"/>
  <c r="DK139" i="13" s="1"/>
  <c r="DH139" i="13"/>
  <c r="DI139" i="13" s="1"/>
  <c r="DJ139" i="13"/>
  <c r="AE140" i="13"/>
  <c r="AF140" i="13"/>
  <c r="AG140" i="13"/>
  <c r="AH140" i="13"/>
  <c r="AQ140" i="13"/>
  <c r="BC140" i="13"/>
  <c r="BD140" i="13"/>
  <c r="BF140" i="13" s="1"/>
  <c r="BI140" i="13"/>
  <c r="BJ140" i="13" s="1"/>
  <c r="BK140" i="13"/>
  <c r="BQ140" i="13"/>
  <c r="BV140" i="13"/>
  <c r="BW140" i="13" s="1"/>
  <c r="BX140" i="13"/>
  <c r="CG140" i="13"/>
  <c r="CI140" i="13" s="1"/>
  <c r="CL140" i="13"/>
  <c r="CM140" i="13" s="1"/>
  <c r="CN140" i="13"/>
  <c r="DC140" i="13"/>
  <c r="DE140" i="13" s="1"/>
  <c r="DH140" i="13"/>
  <c r="DI140" i="13" s="1"/>
  <c r="DJ140" i="13"/>
  <c r="AE141" i="13"/>
  <c r="AF141" i="13"/>
  <c r="AG141" i="13"/>
  <c r="AH141" i="13"/>
  <c r="BC141" i="13"/>
  <c r="BD141" i="13"/>
  <c r="BF141" i="13" s="1"/>
  <c r="BG141" i="13"/>
  <c r="BL141" i="13" s="1"/>
  <c r="BI141" i="13"/>
  <c r="BJ141" i="13" s="1"/>
  <c r="BK141" i="13"/>
  <c r="BQ141" i="13"/>
  <c r="BY141" i="13"/>
  <c r="BV141" i="13"/>
  <c r="BW141" i="13" s="1"/>
  <c r="BX141" i="13"/>
  <c r="CG141" i="13"/>
  <c r="CO141" i="13"/>
  <c r="CL141" i="13"/>
  <c r="CM141" i="13" s="1"/>
  <c r="CN141" i="13"/>
  <c r="DC141" i="13"/>
  <c r="DF141" i="13"/>
  <c r="DK141" i="13" s="1"/>
  <c r="DH141" i="13"/>
  <c r="DI141" i="13" s="1"/>
  <c r="DJ141" i="13"/>
  <c r="AE142" i="13"/>
  <c r="AF142" i="13"/>
  <c r="AG142" i="13"/>
  <c r="AH142" i="13"/>
  <c r="AQ142" i="13"/>
  <c r="BG142" i="13" s="1"/>
  <c r="BL142" i="13" s="1"/>
  <c r="BC142" i="13"/>
  <c r="BD142" i="13"/>
  <c r="BF142" i="13" s="1"/>
  <c r="BI142" i="13"/>
  <c r="BJ142" i="13" s="1"/>
  <c r="BK142" i="13"/>
  <c r="BQ142" i="13"/>
  <c r="BS142" i="13" s="1"/>
  <c r="BV142" i="13"/>
  <c r="BW142" i="13" s="1"/>
  <c r="BX142" i="13"/>
  <c r="CG142" i="13"/>
  <c r="CI142" i="13" s="1"/>
  <c r="CL142" i="13"/>
  <c r="CM142" i="13" s="1"/>
  <c r="CN142" i="13"/>
  <c r="DC142" i="13"/>
  <c r="DE142" i="13" s="1"/>
  <c r="DH142" i="13"/>
  <c r="DI142" i="13" s="1"/>
  <c r="DJ142" i="13"/>
  <c r="AE143" i="13"/>
  <c r="AF143" i="13"/>
  <c r="AG143" i="13"/>
  <c r="AH143" i="13"/>
  <c r="BC143" i="13"/>
  <c r="BD143" i="13"/>
  <c r="BF143" i="13" s="1"/>
  <c r="BG143" i="13"/>
  <c r="BL143" i="13" s="1"/>
  <c r="BI143" i="13"/>
  <c r="BJ143" i="13" s="1"/>
  <c r="BK143" i="13"/>
  <c r="BQ143" i="13"/>
  <c r="BS143" i="13" s="1"/>
  <c r="BT143" i="13"/>
  <c r="BY143" i="13" s="1"/>
  <c r="BV143" i="13"/>
  <c r="BW143" i="13" s="1"/>
  <c r="BX143" i="13"/>
  <c r="CG143" i="13"/>
  <c r="CI143" i="13" s="1"/>
  <c r="CJ143" i="13"/>
  <c r="CO143" i="13" s="1"/>
  <c r="CL143" i="13"/>
  <c r="CM143" i="13" s="1"/>
  <c r="CN143" i="13"/>
  <c r="DC143" i="13"/>
  <c r="DE143" i="13" s="1"/>
  <c r="DF143" i="13"/>
  <c r="DK143" i="13" s="1"/>
  <c r="DH143" i="13"/>
  <c r="DI143" i="13" s="1"/>
  <c r="DJ143" i="13"/>
  <c r="AE144" i="13"/>
  <c r="AF144" i="13"/>
  <c r="AG144" i="13"/>
  <c r="AH144" i="13"/>
  <c r="BC144" i="13"/>
  <c r="BD144" i="13"/>
  <c r="BF144" i="13" s="1"/>
  <c r="BG144" i="13"/>
  <c r="BL144" i="13" s="1"/>
  <c r="BI144" i="13"/>
  <c r="BJ144" i="13" s="1"/>
  <c r="BK144" i="13"/>
  <c r="BQ144" i="13"/>
  <c r="BS144" i="13" s="1"/>
  <c r="BT144" i="13"/>
  <c r="BY144" i="13" s="1"/>
  <c r="BV144" i="13"/>
  <c r="BW144" i="13" s="1"/>
  <c r="BX144" i="13"/>
  <c r="CG144" i="13"/>
  <c r="CI144" i="13" s="1"/>
  <c r="CJ144" i="13"/>
  <c r="CO144" i="13" s="1"/>
  <c r="CL144" i="13"/>
  <c r="CM144" i="13" s="1"/>
  <c r="CN144" i="13"/>
  <c r="DC144" i="13"/>
  <c r="DE144" i="13" s="1"/>
  <c r="DF144" i="13"/>
  <c r="DK144" i="13" s="1"/>
  <c r="DH144" i="13"/>
  <c r="DI144" i="13" s="1"/>
  <c r="DJ144" i="13"/>
  <c r="AE145" i="13"/>
  <c r="AF145" i="13"/>
  <c r="AG145" i="13"/>
  <c r="AH145" i="13"/>
  <c r="BC145" i="13"/>
  <c r="BD145" i="13"/>
  <c r="BF145" i="13" s="1"/>
  <c r="BG145" i="13"/>
  <c r="BL145" i="13" s="1"/>
  <c r="BI145" i="13"/>
  <c r="BJ145" i="13" s="1"/>
  <c r="BK145" i="13"/>
  <c r="BQ145" i="13"/>
  <c r="BY145" i="13"/>
  <c r="BV145" i="13"/>
  <c r="BW145" i="13" s="1"/>
  <c r="BX145" i="13"/>
  <c r="CG145" i="13"/>
  <c r="CO145" i="13"/>
  <c r="CL145" i="13"/>
  <c r="CM145" i="13" s="1"/>
  <c r="CN145" i="13"/>
  <c r="DC145" i="13"/>
  <c r="DE145" i="13" s="1"/>
  <c r="DF145" i="13"/>
  <c r="DK145" i="13" s="1"/>
  <c r="DH145" i="13"/>
  <c r="DI145" i="13" s="1"/>
  <c r="DJ145" i="13"/>
  <c r="AE146" i="13"/>
  <c r="AF146" i="13"/>
  <c r="AG146" i="13"/>
  <c r="AH146" i="13"/>
  <c r="BC146" i="13"/>
  <c r="BD146" i="13"/>
  <c r="BF146" i="13" s="1"/>
  <c r="BG146" i="13"/>
  <c r="BL146" i="13" s="1"/>
  <c r="BI146" i="13"/>
  <c r="BJ146" i="13" s="1"/>
  <c r="BK146" i="13"/>
  <c r="BQ146" i="13"/>
  <c r="BY146" i="13"/>
  <c r="BV146" i="13"/>
  <c r="BW146" i="13" s="1"/>
  <c r="BX146" i="13"/>
  <c r="CG146" i="13"/>
  <c r="CO146" i="13"/>
  <c r="CL146" i="13"/>
  <c r="CM146" i="13" s="1"/>
  <c r="CN146" i="13"/>
  <c r="DC146" i="13"/>
  <c r="DF146" i="13"/>
  <c r="DK146" i="13" s="1"/>
  <c r="DH146" i="13"/>
  <c r="DI146" i="13" s="1"/>
  <c r="DJ146" i="13"/>
  <c r="AE147" i="13"/>
  <c r="AF147" i="13"/>
  <c r="AG147" i="13"/>
  <c r="AH147" i="13"/>
  <c r="BC147" i="13"/>
  <c r="BD147" i="13"/>
  <c r="BG147" i="13"/>
  <c r="BL147" i="13" s="1"/>
  <c r="BM147" i="13" s="1"/>
  <c r="BI147" i="13"/>
  <c r="BJ147" i="13" s="1"/>
  <c r="BK147" i="13"/>
  <c r="BQ147" i="13"/>
  <c r="BS147" i="13" s="1"/>
  <c r="BT147" i="13"/>
  <c r="BY147" i="13" s="1"/>
  <c r="BZ147" i="13" s="1"/>
  <c r="BV147" i="13"/>
  <c r="BW147" i="13" s="1"/>
  <c r="BX147" i="13"/>
  <c r="CG147" i="13"/>
  <c r="CI147" i="13" s="1"/>
  <c r="CJ147" i="13"/>
  <c r="CO147" i="13" s="1"/>
  <c r="CL147" i="13"/>
  <c r="CM147" i="13" s="1"/>
  <c r="CN147" i="13"/>
  <c r="DC147" i="13"/>
  <c r="DE147" i="13" s="1"/>
  <c r="DF147" i="13"/>
  <c r="DK147" i="13" s="1"/>
  <c r="DH147" i="13"/>
  <c r="DI147" i="13" s="1"/>
  <c r="DJ147" i="13"/>
  <c r="AE148" i="13"/>
  <c r="AF148" i="13"/>
  <c r="AG148" i="13"/>
  <c r="AH148" i="13"/>
  <c r="BC148" i="13"/>
  <c r="BD148" i="13"/>
  <c r="BE148" i="13"/>
  <c r="BG148" i="13" s="1"/>
  <c r="BL148" i="13" s="1"/>
  <c r="BM148" i="13" s="1"/>
  <c r="BI148" i="13"/>
  <c r="BJ148" i="13" s="1"/>
  <c r="BK148" i="13"/>
  <c r="BQ148" i="13"/>
  <c r="BS148" i="13" s="1"/>
  <c r="BV148" i="13"/>
  <c r="BW148" i="13" s="1"/>
  <c r="BX148" i="13"/>
  <c r="CG148" i="13"/>
  <c r="CI148" i="13" s="1"/>
  <c r="CL148" i="13"/>
  <c r="CM148" i="13" s="1"/>
  <c r="CN148" i="13"/>
  <c r="DC148" i="13"/>
  <c r="DE148" i="13" s="1"/>
  <c r="DH148" i="13"/>
  <c r="DI148" i="13" s="1"/>
  <c r="DJ148" i="13"/>
  <c r="AE149" i="13"/>
  <c r="AF149" i="13"/>
  <c r="AG149" i="13"/>
  <c r="AH149" i="13"/>
  <c r="BC149" i="13"/>
  <c r="BD149" i="13"/>
  <c r="BE149" i="13"/>
  <c r="CJ149" i="13" s="1"/>
  <c r="CO149" i="13" s="1"/>
  <c r="BI149" i="13"/>
  <c r="BJ149" i="13" s="1"/>
  <c r="BK149" i="13"/>
  <c r="BQ149" i="13"/>
  <c r="BV149" i="13"/>
  <c r="BW149" i="13" s="1"/>
  <c r="BX149" i="13"/>
  <c r="CG149" i="13"/>
  <c r="CI149" i="13" s="1"/>
  <c r="CL149" i="13"/>
  <c r="CM149" i="13" s="1"/>
  <c r="CN149" i="13"/>
  <c r="DC149" i="13"/>
  <c r="DE149" i="13" s="1"/>
  <c r="DH149" i="13"/>
  <c r="DI149" i="13" s="1"/>
  <c r="DJ149" i="13"/>
  <c r="AE150" i="13"/>
  <c r="AF150" i="13"/>
  <c r="AG150" i="13"/>
  <c r="AH150" i="13"/>
  <c r="BC150" i="13"/>
  <c r="BD150" i="13"/>
  <c r="BE150" i="13"/>
  <c r="BG150" i="13" s="1"/>
  <c r="BL150" i="13" s="1"/>
  <c r="BI150" i="13"/>
  <c r="BJ150" i="13" s="1"/>
  <c r="BK150" i="13"/>
  <c r="BQ150" i="13"/>
  <c r="BS150" i="13" s="1"/>
  <c r="BV150" i="13"/>
  <c r="BW150" i="13" s="1"/>
  <c r="BX150" i="13"/>
  <c r="CG150" i="13"/>
  <c r="CI150" i="13" s="1"/>
  <c r="CL150" i="13"/>
  <c r="CM150" i="13" s="1"/>
  <c r="CN150" i="13"/>
  <c r="DC150" i="13"/>
  <c r="DE150" i="13" s="1"/>
  <c r="DH150" i="13"/>
  <c r="DI150" i="13" s="1"/>
  <c r="DJ150" i="13"/>
  <c r="AE151" i="13"/>
  <c r="AF151" i="13"/>
  <c r="AG151" i="13"/>
  <c r="AH151" i="13"/>
  <c r="BC151" i="13"/>
  <c r="BD151" i="13"/>
  <c r="BE151" i="13"/>
  <c r="BG151" i="13" s="1"/>
  <c r="BL151" i="13" s="1"/>
  <c r="BI151" i="13"/>
  <c r="BJ151" i="13" s="1"/>
  <c r="BK151" i="13"/>
  <c r="BQ151" i="13"/>
  <c r="BS151" i="13" s="1"/>
  <c r="BV151" i="13"/>
  <c r="BW151" i="13" s="1"/>
  <c r="BX151" i="13"/>
  <c r="CG151" i="13"/>
  <c r="CI151" i="13" s="1"/>
  <c r="CL151" i="13"/>
  <c r="CM151" i="13" s="1"/>
  <c r="CN151" i="13"/>
  <c r="DC151" i="13"/>
  <c r="DE151" i="13" s="1"/>
  <c r="DH151" i="13"/>
  <c r="DI151" i="13" s="1"/>
  <c r="DJ151" i="13"/>
  <c r="AE230" i="13"/>
  <c r="AF230" i="13"/>
  <c r="AG230" i="13"/>
  <c r="AH230" i="13"/>
  <c r="BC230" i="13"/>
  <c r="BD230" i="13"/>
  <c r="BF230" i="13" s="1"/>
  <c r="BG230" i="13"/>
  <c r="BL230" i="13" s="1"/>
  <c r="BI230" i="13"/>
  <c r="BJ230" i="13" s="1"/>
  <c r="BK230" i="13"/>
  <c r="BQ230" i="13"/>
  <c r="BS230" i="13" s="1"/>
  <c r="BT230" i="13"/>
  <c r="BY230" i="13" s="1"/>
  <c r="BV230" i="13"/>
  <c r="BW230" i="13" s="1"/>
  <c r="BX230" i="13"/>
  <c r="CG230" i="13"/>
  <c r="CI230" i="13" s="1"/>
  <c r="CJ230" i="13"/>
  <c r="CO230" i="13" s="1"/>
  <c r="CL230" i="13"/>
  <c r="CM230" i="13" s="1"/>
  <c r="CN230" i="13"/>
  <c r="DC230" i="13"/>
  <c r="DE230" i="13" s="1"/>
  <c r="DF230" i="13"/>
  <c r="DK230" i="13" s="1"/>
  <c r="DH230" i="13"/>
  <c r="DI230" i="13" s="1"/>
  <c r="DJ230" i="13"/>
  <c r="AE152" i="13"/>
  <c r="AF152" i="13"/>
  <c r="AG152" i="13"/>
  <c r="AH152" i="13"/>
  <c r="BC152" i="13"/>
  <c r="BD152" i="13"/>
  <c r="BF152" i="13" s="1"/>
  <c r="BG152" i="13"/>
  <c r="BL152" i="13" s="1"/>
  <c r="BI152" i="13"/>
  <c r="BJ152" i="13" s="1"/>
  <c r="BK152" i="13"/>
  <c r="BQ152" i="13"/>
  <c r="BS152" i="13" s="1"/>
  <c r="BT152" i="13"/>
  <c r="BY152" i="13" s="1"/>
  <c r="BV152" i="13"/>
  <c r="BW152" i="13" s="1"/>
  <c r="BX152" i="13"/>
  <c r="CG152" i="13"/>
  <c r="CI152" i="13" s="1"/>
  <c r="CJ152" i="13"/>
  <c r="CO152" i="13" s="1"/>
  <c r="CL152" i="13"/>
  <c r="CM152" i="13" s="1"/>
  <c r="CN152" i="13"/>
  <c r="DC152" i="13"/>
  <c r="DE152" i="13" s="1"/>
  <c r="DF152" i="13"/>
  <c r="DK152" i="13" s="1"/>
  <c r="DH152" i="13"/>
  <c r="DI152" i="13" s="1"/>
  <c r="DJ152" i="13"/>
  <c r="AE153" i="13"/>
  <c r="AF153" i="13"/>
  <c r="AG153" i="13"/>
  <c r="AH153" i="13"/>
  <c r="BC153" i="13"/>
  <c r="BD153" i="13"/>
  <c r="BF153" i="13" s="1"/>
  <c r="BG153" i="13"/>
  <c r="BL153" i="13" s="1"/>
  <c r="BI153" i="13"/>
  <c r="BJ153" i="13" s="1"/>
  <c r="BK153" i="13"/>
  <c r="BQ153" i="13"/>
  <c r="BS153" i="13" s="1"/>
  <c r="BT153" i="13"/>
  <c r="BY153" i="13" s="1"/>
  <c r="BV153" i="13"/>
  <c r="BW153" i="13" s="1"/>
  <c r="BX153" i="13"/>
  <c r="CG153" i="13"/>
  <c r="CI153" i="13" s="1"/>
  <c r="CJ153" i="13"/>
  <c r="CO153" i="13" s="1"/>
  <c r="CL153" i="13"/>
  <c r="CM153" i="13" s="1"/>
  <c r="CN153" i="13"/>
  <c r="DC153" i="13"/>
  <c r="DE153" i="13" s="1"/>
  <c r="DF153" i="13"/>
  <c r="DK153" i="13" s="1"/>
  <c r="DH153" i="13"/>
  <c r="DI153" i="13" s="1"/>
  <c r="DJ153" i="13"/>
  <c r="AE154" i="13"/>
  <c r="AF154" i="13"/>
  <c r="AG154" i="13"/>
  <c r="AH154" i="13"/>
  <c r="BC154" i="13"/>
  <c r="BD154" i="13"/>
  <c r="BF154" i="13" s="1"/>
  <c r="BG154" i="13"/>
  <c r="BL154" i="13" s="1"/>
  <c r="BI154" i="13"/>
  <c r="BJ154" i="13" s="1"/>
  <c r="BK154" i="13"/>
  <c r="BQ154" i="13"/>
  <c r="BS154" i="13" s="1"/>
  <c r="BT154" i="13"/>
  <c r="BY154" i="13" s="1"/>
  <c r="BV154" i="13"/>
  <c r="BW154" i="13" s="1"/>
  <c r="BX154" i="13"/>
  <c r="CG154" i="13"/>
  <c r="CI154" i="13" s="1"/>
  <c r="CJ154" i="13"/>
  <c r="CO154" i="13" s="1"/>
  <c r="CL154" i="13"/>
  <c r="CM154" i="13" s="1"/>
  <c r="CN154" i="13"/>
  <c r="DC154" i="13"/>
  <c r="DE154" i="13" s="1"/>
  <c r="DF154" i="13"/>
  <c r="DK154" i="13" s="1"/>
  <c r="DH154" i="13"/>
  <c r="DI154" i="13" s="1"/>
  <c r="DJ154" i="13"/>
  <c r="AE183" i="13"/>
  <c r="AF183" i="13"/>
  <c r="AG183" i="13"/>
  <c r="AH183" i="13"/>
  <c r="BG183" i="13"/>
  <c r="BL183" i="13" s="1"/>
  <c r="BM183" i="13" s="1"/>
  <c r="BI183" i="13"/>
  <c r="BJ183" i="13" s="1"/>
  <c r="BK183" i="13"/>
  <c r="BQ183" i="13"/>
  <c r="BS183" i="13" s="1"/>
  <c r="BT183" i="13"/>
  <c r="BY183" i="13" s="1"/>
  <c r="BV183" i="13"/>
  <c r="BW183" i="13" s="1"/>
  <c r="BX183" i="13"/>
  <c r="CG183" i="13"/>
  <c r="CI183" i="13" s="1"/>
  <c r="CJ183" i="13"/>
  <c r="CO183" i="13" s="1"/>
  <c r="CL183" i="13"/>
  <c r="CM183" i="13" s="1"/>
  <c r="CN183" i="13"/>
  <c r="DC183" i="13"/>
  <c r="DE183" i="13" s="1"/>
  <c r="DF183" i="13"/>
  <c r="DK183" i="13" s="1"/>
  <c r="DH183" i="13"/>
  <c r="DI183" i="13" s="1"/>
  <c r="DJ183" i="13"/>
  <c r="AE184" i="13"/>
  <c r="AF184" i="13"/>
  <c r="AG184" i="13"/>
  <c r="AH184" i="13"/>
  <c r="BD184" i="13"/>
  <c r="BF184" i="13" s="1"/>
  <c r="BG184" i="13"/>
  <c r="BL184" i="13" s="1"/>
  <c r="BI184" i="13"/>
  <c r="BJ184" i="13" s="1"/>
  <c r="BK184" i="13"/>
  <c r="BQ184" i="13"/>
  <c r="BS184" i="13" s="1"/>
  <c r="BT184" i="13"/>
  <c r="BY184" i="13" s="1"/>
  <c r="BV184" i="13"/>
  <c r="BW184" i="13" s="1"/>
  <c r="BX184" i="13"/>
  <c r="CG184" i="13"/>
  <c r="CI184" i="13" s="1"/>
  <c r="CJ184" i="13"/>
  <c r="CO184" i="13" s="1"/>
  <c r="CL184" i="13"/>
  <c r="CM184" i="13" s="1"/>
  <c r="CN184" i="13"/>
  <c r="DC184" i="13"/>
  <c r="DE184" i="13" s="1"/>
  <c r="DF184" i="13"/>
  <c r="DK184" i="13" s="1"/>
  <c r="DH184" i="13"/>
  <c r="DI184" i="13" s="1"/>
  <c r="DJ184" i="13"/>
  <c r="AE185" i="13"/>
  <c r="AF185" i="13"/>
  <c r="AG185" i="13"/>
  <c r="AH185" i="13"/>
  <c r="BD185" i="13"/>
  <c r="BF185" i="13" s="1"/>
  <c r="BG185" i="13"/>
  <c r="BL185" i="13" s="1"/>
  <c r="BI185" i="13"/>
  <c r="BJ185" i="13" s="1"/>
  <c r="BK185" i="13"/>
  <c r="BQ185" i="13"/>
  <c r="BS185" i="13" s="1"/>
  <c r="BT185" i="13"/>
  <c r="BY185" i="13" s="1"/>
  <c r="BV185" i="13"/>
  <c r="BW185" i="13" s="1"/>
  <c r="BX185" i="13"/>
  <c r="CG185" i="13"/>
  <c r="CI185" i="13" s="1"/>
  <c r="CJ185" i="13"/>
  <c r="CO185" i="13" s="1"/>
  <c r="CL185" i="13"/>
  <c r="CM185" i="13" s="1"/>
  <c r="CN185" i="13"/>
  <c r="DC185" i="13"/>
  <c r="DE185" i="13" s="1"/>
  <c r="DF185" i="13"/>
  <c r="DK185" i="13" s="1"/>
  <c r="DH185" i="13"/>
  <c r="DI185" i="13" s="1"/>
  <c r="DJ185" i="13"/>
  <c r="AE186" i="13"/>
  <c r="AF186" i="13"/>
  <c r="AG186" i="13"/>
  <c r="AH186" i="13"/>
  <c r="BD186" i="13"/>
  <c r="BF186" i="13" s="1"/>
  <c r="BL186" i="13"/>
  <c r="BJ186" i="13"/>
  <c r="BK186" i="13"/>
  <c r="BQ186" i="13"/>
  <c r="BS186" i="13" s="1"/>
  <c r="BT186" i="13"/>
  <c r="BY186" i="13" s="1"/>
  <c r="BV186" i="13"/>
  <c r="BW186" i="13" s="1"/>
  <c r="BX186" i="13"/>
  <c r="CG186" i="13"/>
  <c r="CI186" i="13" s="1"/>
  <c r="CJ186" i="13"/>
  <c r="CO186" i="13" s="1"/>
  <c r="CL186" i="13"/>
  <c r="CM186" i="13" s="1"/>
  <c r="CN186" i="13"/>
  <c r="DC186" i="13"/>
  <c r="DE186" i="13" s="1"/>
  <c r="DF186" i="13"/>
  <c r="DK186" i="13" s="1"/>
  <c r="DH186" i="13"/>
  <c r="DI186" i="13" s="1"/>
  <c r="DJ186" i="13"/>
  <c r="AE155" i="13"/>
  <c r="AF155" i="13"/>
  <c r="AG155" i="13"/>
  <c r="AH155" i="13"/>
  <c r="AQ155" i="13"/>
  <c r="BC155" i="13"/>
  <c r="BD155" i="13"/>
  <c r="BI155" i="13"/>
  <c r="BJ155" i="13" s="1"/>
  <c r="BK155" i="13"/>
  <c r="BQ155" i="13"/>
  <c r="BV155" i="13"/>
  <c r="BW155" i="13" s="1"/>
  <c r="BX155" i="13"/>
  <c r="CG155" i="13"/>
  <c r="CI155" i="13" s="1"/>
  <c r="CL155" i="13"/>
  <c r="CM155" i="13" s="1"/>
  <c r="CN155" i="13"/>
  <c r="DC155" i="13"/>
  <c r="DE155" i="13" s="1"/>
  <c r="DH155" i="13"/>
  <c r="DI155" i="13" s="1"/>
  <c r="DJ155" i="13"/>
  <c r="AE156" i="13"/>
  <c r="AF156" i="13"/>
  <c r="AG156" i="13"/>
  <c r="AH156" i="13"/>
  <c r="AQ156" i="13"/>
  <c r="BC156" i="13"/>
  <c r="BD156" i="13"/>
  <c r="BF156" i="13" s="1"/>
  <c r="BI156" i="13"/>
  <c r="BJ156" i="13" s="1"/>
  <c r="BK156" i="13"/>
  <c r="BQ156" i="13"/>
  <c r="BS156" i="13" s="1"/>
  <c r="BV156" i="13"/>
  <c r="BW156" i="13" s="1"/>
  <c r="BX156" i="13"/>
  <c r="CG156" i="13"/>
  <c r="CI156" i="13" s="1"/>
  <c r="CL156" i="13"/>
  <c r="CM156" i="13" s="1"/>
  <c r="CN156" i="13"/>
  <c r="DC156" i="13"/>
  <c r="DE156" i="13" s="1"/>
  <c r="DH156" i="13"/>
  <c r="DI156" i="13" s="1"/>
  <c r="DJ156" i="13"/>
  <c r="DF149" i="13" l="1"/>
  <c r="DK149" i="13" s="1"/>
  <c r="DL149" i="13" s="1"/>
  <c r="DL186" i="13"/>
  <c r="DL185" i="13"/>
  <c r="BM185" i="13"/>
  <c r="DL184" i="13"/>
  <c r="BM184" i="13"/>
  <c r="DL183" i="13"/>
  <c r="BM151" i="13"/>
  <c r="BM150" i="13"/>
  <c r="CP185" i="13"/>
  <c r="BZ185" i="13"/>
  <c r="CP184" i="13"/>
  <c r="BZ184" i="13"/>
  <c r="BZ186" i="13"/>
  <c r="CP186" i="13"/>
  <c r="BM186" i="13"/>
  <c r="CP183" i="13"/>
  <c r="BZ183" i="13"/>
  <c r="DL147" i="13"/>
  <c r="CP149" i="13"/>
  <c r="CP147" i="13"/>
  <c r="BG140" i="13"/>
  <c r="BL140" i="13" s="1"/>
  <c r="BM140" i="13" s="1"/>
  <c r="DL138" i="13"/>
  <c r="DL136" i="13"/>
  <c r="DL137" i="13"/>
  <c r="DL135" i="13"/>
  <c r="CP138" i="13"/>
  <c r="BZ138" i="13"/>
  <c r="CP137" i="13"/>
  <c r="BZ137" i="13"/>
  <c r="CP136" i="13"/>
  <c r="CP135" i="13"/>
  <c r="BZ136" i="13"/>
  <c r="BZ135" i="13"/>
  <c r="CJ151" i="13"/>
  <c r="CO151" i="13" s="1"/>
  <c r="CP151" i="13" s="1"/>
  <c r="BM132" i="13"/>
  <c r="DF140" i="13"/>
  <c r="DK140" i="13" s="1"/>
  <c r="DL140" i="13" s="1"/>
  <c r="CJ140" i="13"/>
  <c r="CO140" i="13" s="1"/>
  <c r="CP140" i="13" s="1"/>
  <c r="BT140" i="13"/>
  <c r="BY140" i="13" s="1"/>
  <c r="BZ140" i="13" s="1"/>
  <c r="CP139" i="13"/>
  <c r="BM139" i="13"/>
  <c r="DL145" i="13"/>
  <c r="CP145" i="13"/>
  <c r="DL152" i="13"/>
  <c r="CP152" i="13"/>
  <c r="DF151" i="13"/>
  <c r="DK151" i="13" s="1"/>
  <c r="DL151" i="13" s="1"/>
  <c r="BT151" i="13"/>
  <c r="BY151" i="13" s="1"/>
  <c r="BZ151" i="13" s="1"/>
  <c r="BM146" i="13"/>
  <c r="BG133" i="13"/>
  <c r="BL133" i="13" s="1"/>
  <c r="BM133" i="13" s="1"/>
  <c r="CP132" i="13"/>
  <c r="BZ154" i="13"/>
  <c r="DL154" i="13"/>
  <c r="CP154" i="13"/>
  <c r="BM154" i="13"/>
  <c r="DL230" i="13"/>
  <c r="CP230" i="13"/>
  <c r="BZ230" i="13"/>
  <c r="BM230" i="13"/>
  <c r="DL146" i="13"/>
  <c r="BZ146" i="13"/>
  <c r="BZ145" i="13"/>
  <c r="DL134" i="13"/>
  <c r="BZ152" i="13"/>
  <c r="BM145" i="13"/>
  <c r="CP143" i="13"/>
  <c r="BM143" i="13"/>
  <c r="BM142" i="13"/>
  <c r="BZ134" i="13"/>
  <c r="DL143" i="13"/>
  <c r="DF142" i="13"/>
  <c r="DK142" i="13" s="1"/>
  <c r="DL142" i="13" s="1"/>
  <c r="CJ142" i="13"/>
  <c r="CO142" i="13" s="1"/>
  <c r="CP142" i="13" s="1"/>
  <c r="BT142" i="13"/>
  <c r="BY142" i="13" s="1"/>
  <c r="BZ142" i="13" s="1"/>
  <c r="DL141" i="13"/>
  <c r="CP141" i="13"/>
  <c r="BZ141" i="13"/>
  <c r="BM141" i="13"/>
  <c r="DL153" i="13"/>
  <c r="CP153" i="13"/>
  <c r="BZ153" i="13"/>
  <c r="BM153" i="13"/>
  <c r="BM152" i="13"/>
  <c r="CP146" i="13"/>
  <c r="DL139" i="13"/>
  <c r="BZ139" i="13"/>
  <c r="BG156" i="13"/>
  <c r="BL156" i="13" s="1"/>
  <c r="BM156" i="13" s="1"/>
  <c r="BT156" i="13"/>
  <c r="BY156" i="13" s="1"/>
  <c r="BZ156" i="13" s="1"/>
  <c r="CJ156" i="13"/>
  <c r="CO156" i="13" s="1"/>
  <c r="CP156" i="13" s="1"/>
  <c r="DF156" i="13"/>
  <c r="DK156" i="13" s="1"/>
  <c r="DL156" i="13" s="1"/>
  <c r="BG155" i="13"/>
  <c r="BL155" i="13" s="1"/>
  <c r="BM155" i="13" s="1"/>
  <c r="BT155" i="13"/>
  <c r="BY155" i="13" s="1"/>
  <c r="BZ155" i="13" s="1"/>
  <c r="CJ155" i="13"/>
  <c r="CO155" i="13" s="1"/>
  <c r="CP155" i="13" s="1"/>
  <c r="DF155" i="13"/>
  <c r="DK155" i="13" s="1"/>
  <c r="DL155" i="13" s="1"/>
  <c r="BZ143" i="13"/>
  <c r="BG149" i="13"/>
  <c r="BL149" i="13" s="1"/>
  <c r="BM149" i="13" s="1"/>
  <c r="BT149" i="13"/>
  <c r="BY149" i="13" s="1"/>
  <c r="BZ149" i="13" s="1"/>
  <c r="DL144" i="13"/>
  <c r="CP144" i="13"/>
  <c r="BZ144" i="13"/>
  <c r="BM144" i="13"/>
  <c r="CP134" i="13"/>
  <c r="BM134" i="13"/>
  <c r="DL132" i="13"/>
  <c r="BZ132" i="13"/>
  <c r="DF150" i="13"/>
  <c r="DK150" i="13" s="1"/>
  <c r="DL150" i="13" s="1"/>
  <c r="CJ150" i="13"/>
  <c r="CO150" i="13" s="1"/>
  <c r="CP150" i="13" s="1"/>
  <c r="BT150" i="13"/>
  <c r="BY150" i="13" s="1"/>
  <c r="BZ150" i="13" s="1"/>
  <c r="DF148" i="13"/>
  <c r="DK148" i="13" s="1"/>
  <c r="DL148" i="13" s="1"/>
  <c r="CJ148" i="13"/>
  <c r="CO148" i="13" s="1"/>
  <c r="CP148" i="13" s="1"/>
  <c r="BT148" i="13"/>
  <c r="BY148" i="13" s="1"/>
  <c r="BZ148" i="13" s="1"/>
  <c r="DF133" i="13"/>
  <c r="DK133" i="13" s="1"/>
  <c r="DL133" i="13" s="1"/>
  <c r="CJ133" i="13"/>
  <c r="CO133" i="13" s="1"/>
  <c r="CP133" i="13" s="1"/>
  <c r="BT133" i="13"/>
  <c r="BY133" i="13" s="1"/>
  <c r="BZ133" i="13" s="1"/>
  <c r="AE114" i="13" l="1"/>
  <c r="AF114" i="13"/>
  <c r="AG114" i="13"/>
  <c r="AH114" i="13"/>
  <c r="AQ114" i="13"/>
  <c r="BG114" i="13" s="1"/>
  <c r="BL114" i="13" s="1"/>
  <c r="BC114" i="13"/>
  <c r="BD114" i="13"/>
  <c r="BF114" i="13" s="1"/>
  <c r="BI114" i="13"/>
  <c r="BJ114" i="13" s="1"/>
  <c r="BK114" i="13"/>
  <c r="BQ114" i="13"/>
  <c r="BS114" i="13" s="1"/>
  <c r="BV114" i="13"/>
  <c r="BW114" i="13" s="1"/>
  <c r="BX114" i="13"/>
  <c r="CG114" i="13"/>
  <c r="CI114" i="13" s="1"/>
  <c r="CL114" i="13"/>
  <c r="CM114" i="13" s="1"/>
  <c r="CN114" i="13"/>
  <c r="DC114" i="13"/>
  <c r="DE114" i="13" s="1"/>
  <c r="DH114" i="13"/>
  <c r="DI114" i="13" s="1"/>
  <c r="DJ114" i="13"/>
  <c r="AE115" i="13"/>
  <c r="AF115" i="13"/>
  <c r="AG115" i="13"/>
  <c r="AH115" i="13"/>
  <c r="AQ115" i="13"/>
  <c r="BG115" i="13" s="1"/>
  <c r="BL115" i="13" s="1"/>
  <c r="BC115" i="13"/>
  <c r="BD115" i="13"/>
  <c r="BF115" i="13" s="1"/>
  <c r="BI115" i="13"/>
  <c r="BJ115" i="13" s="1"/>
  <c r="BK115" i="13"/>
  <c r="BQ115" i="13"/>
  <c r="BR115" i="13"/>
  <c r="BV115" i="13"/>
  <c r="BW115" i="13" s="1"/>
  <c r="BX115" i="13"/>
  <c r="CG115" i="13"/>
  <c r="CI115" i="13" s="1"/>
  <c r="CL115" i="13"/>
  <c r="CM115" i="13" s="1"/>
  <c r="CN115" i="13"/>
  <c r="DC115" i="13"/>
  <c r="DE115" i="13" s="1"/>
  <c r="DH115" i="13"/>
  <c r="DI115" i="13" s="1"/>
  <c r="DJ115" i="13"/>
  <c r="AE116" i="13"/>
  <c r="AF116" i="13"/>
  <c r="AG116" i="13"/>
  <c r="AH116" i="13"/>
  <c r="AQ116" i="13"/>
  <c r="BG116" i="13" s="1"/>
  <c r="BL116" i="13" s="1"/>
  <c r="BC116" i="13"/>
  <c r="BD116" i="13"/>
  <c r="BF116" i="13" s="1"/>
  <c r="BI116" i="13"/>
  <c r="BJ116" i="13" s="1"/>
  <c r="BK116" i="13"/>
  <c r="BQ116" i="13"/>
  <c r="BR116" i="13"/>
  <c r="BV116" i="13"/>
  <c r="BW116" i="13" s="1"/>
  <c r="BX116" i="13"/>
  <c r="CG116" i="13"/>
  <c r="CI116" i="13" s="1"/>
  <c r="CL116" i="13"/>
  <c r="CM116" i="13" s="1"/>
  <c r="CN116" i="13"/>
  <c r="DC116" i="13"/>
  <c r="DE116" i="13" s="1"/>
  <c r="DH116" i="13"/>
  <c r="DI116" i="13" s="1"/>
  <c r="DJ116" i="13"/>
  <c r="AE117" i="13"/>
  <c r="AF117" i="13"/>
  <c r="AG117" i="13"/>
  <c r="AH117" i="13"/>
  <c r="AQ117" i="13"/>
  <c r="BC117" i="13"/>
  <c r="BD117" i="13"/>
  <c r="BF117" i="13" s="1"/>
  <c r="BI117" i="13"/>
  <c r="BJ117" i="13" s="1"/>
  <c r="BK117" i="13"/>
  <c r="BQ117" i="13"/>
  <c r="BR117" i="13"/>
  <c r="BV117" i="13"/>
  <c r="BW117" i="13" s="1"/>
  <c r="BX117" i="13"/>
  <c r="CG117" i="13"/>
  <c r="CI117" i="13" s="1"/>
  <c r="CL117" i="13"/>
  <c r="CM117" i="13" s="1"/>
  <c r="CN117" i="13"/>
  <c r="DC117" i="13"/>
  <c r="DE117" i="13" s="1"/>
  <c r="DH117" i="13"/>
  <c r="DI117" i="13" s="1"/>
  <c r="DJ117" i="13"/>
  <c r="AE118" i="13"/>
  <c r="AF118" i="13"/>
  <c r="AG118" i="13"/>
  <c r="AH118" i="13"/>
  <c r="AQ118" i="13"/>
  <c r="BT118" i="13" s="1"/>
  <c r="BY118" i="13" s="1"/>
  <c r="BC118" i="13"/>
  <c r="BD118" i="13"/>
  <c r="BF118" i="13" s="1"/>
  <c r="BI118" i="13"/>
  <c r="BJ118" i="13" s="1"/>
  <c r="BK118" i="13"/>
  <c r="BQ118" i="13"/>
  <c r="BS118" i="13" s="1"/>
  <c r="BV118" i="13"/>
  <c r="BW118" i="13" s="1"/>
  <c r="BX118" i="13"/>
  <c r="CG118" i="13"/>
  <c r="CI118" i="13" s="1"/>
  <c r="CL118" i="13"/>
  <c r="CM118" i="13" s="1"/>
  <c r="CN118" i="13"/>
  <c r="DC118" i="13"/>
  <c r="DE118" i="13" s="1"/>
  <c r="DH118" i="13"/>
  <c r="DI118" i="13" s="1"/>
  <c r="DJ118" i="13"/>
  <c r="AE119" i="13"/>
  <c r="AF119" i="13"/>
  <c r="AG119" i="13"/>
  <c r="AH119" i="13"/>
  <c r="AQ119" i="13"/>
  <c r="BT119" i="13" s="1"/>
  <c r="BY119" i="13" s="1"/>
  <c r="BC119" i="13"/>
  <c r="BD119" i="13"/>
  <c r="BF119" i="13" s="1"/>
  <c r="BI119" i="13"/>
  <c r="BJ119" i="13" s="1"/>
  <c r="BK119" i="13"/>
  <c r="BQ119" i="13"/>
  <c r="BS119" i="13" s="1"/>
  <c r="BV119" i="13"/>
  <c r="BW119" i="13" s="1"/>
  <c r="BX119" i="13"/>
  <c r="CG119" i="13"/>
  <c r="CI119" i="13" s="1"/>
  <c r="CL119" i="13"/>
  <c r="CM119" i="13" s="1"/>
  <c r="CN119" i="13"/>
  <c r="DC119" i="13"/>
  <c r="DE119" i="13" s="1"/>
  <c r="DH119" i="13"/>
  <c r="DI119" i="13" s="1"/>
  <c r="DJ119" i="13"/>
  <c r="AE120" i="13"/>
  <c r="AF120" i="13"/>
  <c r="AG120" i="13"/>
  <c r="AH120" i="13"/>
  <c r="AQ120" i="13"/>
  <c r="CJ120" i="13" s="1"/>
  <c r="CO120" i="13" s="1"/>
  <c r="BC120" i="13"/>
  <c r="BD120" i="13"/>
  <c r="BF120" i="13" s="1"/>
  <c r="BI120" i="13"/>
  <c r="BJ120" i="13" s="1"/>
  <c r="BK120" i="13"/>
  <c r="BQ120" i="13"/>
  <c r="BS120" i="13" s="1"/>
  <c r="BV120" i="13"/>
  <c r="BW120" i="13" s="1"/>
  <c r="BX120" i="13"/>
  <c r="CG120" i="13"/>
  <c r="CI120" i="13" s="1"/>
  <c r="CL120" i="13"/>
  <c r="CM120" i="13" s="1"/>
  <c r="CN120" i="13"/>
  <c r="DC120" i="13"/>
  <c r="DE120" i="13" s="1"/>
  <c r="DH120" i="13"/>
  <c r="DI120" i="13" s="1"/>
  <c r="DJ120" i="13"/>
  <c r="AE121" i="13"/>
  <c r="AF121" i="13"/>
  <c r="AG121" i="13"/>
  <c r="AH121" i="13"/>
  <c r="AQ121" i="13"/>
  <c r="BT121" i="13" s="1"/>
  <c r="BY121" i="13" s="1"/>
  <c r="BC121" i="13"/>
  <c r="BD121" i="13"/>
  <c r="BF121" i="13" s="1"/>
  <c r="BI121" i="13"/>
  <c r="BJ121" i="13" s="1"/>
  <c r="BK121" i="13"/>
  <c r="BQ121" i="13"/>
  <c r="BS121" i="13"/>
  <c r="BV121" i="13"/>
  <c r="BW121" i="13" s="1"/>
  <c r="BX121" i="13"/>
  <c r="CG121" i="13"/>
  <c r="CI121" i="13" s="1"/>
  <c r="CL121" i="13"/>
  <c r="CM121" i="13" s="1"/>
  <c r="CN121" i="13"/>
  <c r="DC121" i="13"/>
  <c r="DE121" i="13" s="1"/>
  <c r="DH121" i="13"/>
  <c r="DI121" i="13" s="1"/>
  <c r="DJ121" i="13"/>
  <c r="AE122" i="13"/>
  <c r="AF122" i="13"/>
  <c r="AG122" i="13"/>
  <c r="AH122" i="13"/>
  <c r="AQ122" i="13"/>
  <c r="BC122" i="13"/>
  <c r="BD122" i="13"/>
  <c r="BI122" i="13"/>
  <c r="BJ122" i="13" s="1"/>
  <c r="BK122" i="13"/>
  <c r="BQ122" i="13"/>
  <c r="BS122" i="13" s="1"/>
  <c r="BV122" i="13"/>
  <c r="BW122" i="13" s="1"/>
  <c r="BX122" i="13"/>
  <c r="CG122" i="13"/>
  <c r="CL122" i="13"/>
  <c r="CM122" i="13" s="1"/>
  <c r="CN122" i="13"/>
  <c r="DC122" i="13"/>
  <c r="DH122" i="13"/>
  <c r="DI122" i="13" s="1"/>
  <c r="DJ122" i="13"/>
  <c r="AE123" i="13"/>
  <c r="AF123" i="13"/>
  <c r="AG123" i="13"/>
  <c r="AH123" i="13"/>
  <c r="AQ123" i="13"/>
  <c r="BC123" i="13"/>
  <c r="BD123" i="13"/>
  <c r="BI123" i="13"/>
  <c r="BJ123" i="13" s="1"/>
  <c r="BK123" i="13"/>
  <c r="BQ123" i="13"/>
  <c r="BV123" i="13"/>
  <c r="BW123" i="13" s="1"/>
  <c r="BX123" i="13"/>
  <c r="CG123" i="13"/>
  <c r="CI123" i="13" s="1"/>
  <c r="CL123" i="13"/>
  <c r="CM123" i="13" s="1"/>
  <c r="CN123" i="13"/>
  <c r="DC123" i="13"/>
  <c r="DE123" i="13" s="1"/>
  <c r="DH123" i="13"/>
  <c r="DI123" i="13" s="1"/>
  <c r="DJ123" i="13"/>
  <c r="AE124" i="13"/>
  <c r="AF124" i="13"/>
  <c r="AG124" i="13"/>
  <c r="AH124" i="13"/>
  <c r="AQ124" i="13"/>
  <c r="BC124" i="13"/>
  <c r="BD124" i="13"/>
  <c r="BI124" i="13"/>
  <c r="BJ124" i="13" s="1"/>
  <c r="BK124" i="13"/>
  <c r="BQ124" i="13"/>
  <c r="BV124" i="13"/>
  <c r="BW124" i="13" s="1"/>
  <c r="BX124" i="13"/>
  <c r="CG124" i="13"/>
  <c r="CI124" i="13" s="1"/>
  <c r="CL124" i="13"/>
  <c r="CM124" i="13" s="1"/>
  <c r="CN124" i="13"/>
  <c r="DC124" i="13"/>
  <c r="DE124" i="13" s="1"/>
  <c r="DH124" i="13"/>
  <c r="DI124" i="13" s="1"/>
  <c r="DJ124" i="13"/>
  <c r="AE125" i="13"/>
  <c r="AF125" i="13"/>
  <c r="AG125" i="13"/>
  <c r="AH125" i="13"/>
  <c r="AQ125" i="13"/>
  <c r="BC125" i="13"/>
  <c r="BD125" i="13"/>
  <c r="BF125" i="13" s="1"/>
  <c r="BI125" i="13"/>
  <c r="BJ125" i="13" s="1"/>
  <c r="BK125" i="13"/>
  <c r="BQ125" i="13"/>
  <c r="BS125" i="13" s="1"/>
  <c r="BV125" i="13"/>
  <c r="BW125" i="13" s="1"/>
  <c r="BX125" i="13"/>
  <c r="CG125" i="13"/>
  <c r="CI125" i="13" s="1"/>
  <c r="CL125" i="13"/>
  <c r="CM125" i="13" s="1"/>
  <c r="CN125" i="13"/>
  <c r="DC125" i="13"/>
  <c r="DE125" i="13" s="1"/>
  <c r="DH125" i="13"/>
  <c r="DI125" i="13" s="1"/>
  <c r="DJ125" i="13"/>
  <c r="AE126" i="13"/>
  <c r="AF126" i="13"/>
  <c r="AG126" i="13"/>
  <c r="AH126" i="13"/>
  <c r="AQ126" i="13"/>
  <c r="BG126" i="13" s="1"/>
  <c r="BL126" i="13" s="1"/>
  <c r="BM126" i="13" s="1"/>
  <c r="BC126" i="13"/>
  <c r="BD126" i="13"/>
  <c r="BI126" i="13"/>
  <c r="BJ126" i="13" s="1"/>
  <c r="BK126" i="13"/>
  <c r="BQ126" i="13"/>
  <c r="BS126" i="13" s="1"/>
  <c r="BV126" i="13"/>
  <c r="BW126" i="13" s="1"/>
  <c r="BX126" i="13"/>
  <c r="CG126" i="13"/>
  <c r="CI126" i="13" s="1"/>
  <c r="CL126" i="13"/>
  <c r="CM126" i="13" s="1"/>
  <c r="CN126" i="13"/>
  <c r="DC126" i="13"/>
  <c r="DE126" i="13" s="1"/>
  <c r="DH126" i="13"/>
  <c r="DI126" i="13" s="1"/>
  <c r="DJ126" i="13"/>
  <c r="AE127" i="13"/>
  <c r="AF127" i="13"/>
  <c r="AG127" i="13"/>
  <c r="AH127" i="13"/>
  <c r="AQ127" i="13"/>
  <c r="BT127" i="13" s="1"/>
  <c r="BY127" i="13" s="1"/>
  <c r="BC127" i="13"/>
  <c r="BD127" i="13"/>
  <c r="BF127" i="13" s="1"/>
  <c r="BI127" i="13"/>
  <c r="BJ127" i="13" s="1"/>
  <c r="BK127" i="13"/>
  <c r="BQ127" i="13"/>
  <c r="BS127" i="13" s="1"/>
  <c r="BV127" i="13"/>
  <c r="BW127" i="13" s="1"/>
  <c r="BX127" i="13"/>
  <c r="CG127" i="13"/>
  <c r="CI127" i="13" s="1"/>
  <c r="CL127" i="13"/>
  <c r="CM127" i="13" s="1"/>
  <c r="CN127" i="13"/>
  <c r="DC127" i="13"/>
  <c r="DE127" i="13" s="1"/>
  <c r="DH127" i="13"/>
  <c r="DI127" i="13" s="1"/>
  <c r="DJ127" i="13"/>
  <c r="AE128" i="13"/>
  <c r="AF128" i="13"/>
  <c r="AG128" i="13"/>
  <c r="AH128" i="13"/>
  <c r="AQ128" i="13"/>
  <c r="BT128" i="13" s="1"/>
  <c r="BY128" i="13" s="1"/>
  <c r="BC128" i="13"/>
  <c r="BD128" i="13"/>
  <c r="BF128" i="13" s="1"/>
  <c r="BI128" i="13"/>
  <c r="BJ128" i="13" s="1"/>
  <c r="BK128" i="13"/>
  <c r="BQ128" i="13"/>
  <c r="BS128" i="13" s="1"/>
  <c r="BV128" i="13"/>
  <c r="BW128" i="13" s="1"/>
  <c r="BX128" i="13"/>
  <c r="CG128" i="13"/>
  <c r="CI128" i="13" s="1"/>
  <c r="CL128" i="13"/>
  <c r="CM128" i="13" s="1"/>
  <c r="CN128" i="13"/>
  <c r="DC128" i="13"/>
  <c r="DE128" i="13" s="1"/>
  <c r="DH128" i="13"/>
  <c r="DI128" i="13" s="1"/>
  <c r="DJ128" i="13"/>
  <c r="AE129" i="13"/>
  <c r="AF129" i="13"/>
  <c r="AG129" i="13"/>
  <c r="AH129" i="13"/>
  <c r="AQ129" i="13"/>
  <c r="BT129" i="13" s="1"/>
  <c r="BY129" i="13" s="1"/>
  <c r="BC129" i="13"/>
  <c r="BD129" i="13"/>
  <c r="BF129" i="13" s="1"/>
  <c r="BI129" i="13"/>
  <c r="BJ129" i="13" s="1"/>
  <c r="BK129" i="13"/>
  <c r="BQ129" i="13"/>
  <c r="BS129" i="13" s="1"/>
  <c r="BV129" i="13"/>
  <c r="BW129" i="13" s="1"/>
  <c r="BX129" i="13"/>
  <c r="CG129" i="13"/>
  <c r="CI129" i="13" s="1"/>
  <c r="CL129" i="13"/>
  <c r="CM129" i="13" s="1"/>
  <c r="CN129" i="13"/>
  <c r="DC129" i="13"/>
  <c r="DE129" i="13" s="1"/>
  <c r="DH129" i="13"/>
  <c r="DI129" i="13" s="1"/>
  <c r="DJ129" i="13"/>
  <c r="AE130" i="13"/>
  <c r="AF130" i="13"/>
  <c r="AG130" i="13"/>
  <c r="AH130" i="13"/>
  <c r="BC130" i="13"/>
  <c r="BD130" i="13"/>
  <c r="BF130" i="13" s="1"/>
  <c r="BG130" i="13"/>
  <c r="BL130" i="13" s="1"/>
  <c r="BI130" i="13"/>
  <c r="BJ130" i="13" s="1"/>
  <c r="BK130" i="13"/>
  <c r="BQ130" i="13"/>
  <c r="BS130" i="13" s="1"/>
  <c r="BT130" i="13"/>
  <c r="BY130" i="13" s="1"/>
  <c r="BV130" i="13"/>
  <c r="BW130" i="13" s="1"/>
  <c r="BX130" i="13"/>
  <c r="CG130" i="13"/>
  <c r="CI130" i="13" s="1"/>
  <c r="CJ130" i="13"/>
  <c r="CO130" i="13" s="1"/>
  <c r="CL130" i="13"/>
  <c r="CM130" i="13" s="1"/>
  <c r="CN130" i="13"/>
  <c r="DC130" i="13"/>
  <c r="DE130" i="13" s="1"/>
  <c r="DF130" i="13"/>
  <c r="DK130" i="13" s="1"/>
  <c r="DH130" i="13"/>
  <c r="DI130" i="13" s="1"/>
  <c r="DJ130" i="13"/>
  <c r="AE131" i="13"/>
  <c r="AF131" i="13"/>
  <c r="AG131" i="13"/>
  <c r="AH131" i="13"/>
  <c r="AQ131" i="13"/>
  <c r="BG131" i="13" s="1"/>
  <c r="BL131" i="13" s="1"/>
  <c r="BC131" i="13"/>
  <c r="BD131" i="13"/>
  <c r="BF131" i="13" s="1"/>
  <c r="BI131" i="13"/>
  <c r="BJ131" i="13" s="1"/>
  <c r="BK131" i="13"/>
  <c r="BQ131" i="13"/>
  <c r="BS131" i="13" s="1"/>
  <c r="BV131" i="13"/>
  <c r="BW131" i="13" s="1"/>
  <c r="BX131" i="13"/>
  <c r="CG131" i="13"/>
  <c r="CI131" i="13" s="1"/>
  <c r="CL131" i="13"/>
  <c r="CM131" i="13" s="1"/>
  <c r="CN131" i="13"/>
  <c r="DC131" i="13"/>
  <c r="DE131" i="13" s="1"/>
  <c r="DH131" i="13"/>
  <c r="DI131" i="13" s="1"/>
  <c r="DJ131" i="13"/>
  <c r="BT126" i="13" l="1"/>
  <c r="BY126" i="13" s="1"/>
  <c r="BZ126" i="13" s="1"/>
  <c r="CJ129" i="13"/>
  <c r="CO129" i="13" s="1"/>
  <c r="CP129" i="13" s="1"/>
  <c r="CJ127" i="13"/>
  <c r="CO127" i="13" s="1"/>
  <c r="CP127" i="13" s="1"/>
  <c r="CJ128" i="13"/>
  <c r="CO128" i="13" s="1"/>
  <c r="CP128" i="13" s="1"/>
  <c r="BG129" i="13"/>
  <c r="BL129" i="13" s="1"/>
  <c r="BM129" i="13" s="1"/>
  <c r="BG128" i="13"/>
  <c r="BL128" i="13" s="1"/>
  <c r="BG127" i="13"/>
  <c r="BL127" i="13" s="1"/>
  <c r="BM127" i="13" s="1"/>
  <c r="DF126" i="13"/>
  <c r="DK126" i="13" s="1"/>
  <c r="DL126" i="13" s="1"/>
  <c r="CJ118" i="13"/>
  <c r="CO118" i="13" s="1"/>
  <c r="CP118" i="13" s="1"/>
  <c r="BM128" i="13"/>
  <c r="BZ121" i="13"/>
  <c r="DF129" i="13"/>
  <c r="DK129" i="13" s="1"/>
  <c r="DL129" i="13" s="1"/>
  <c r="DF128" i="13"/>
  <c r="DK128" i="13" s="1"/>
  <c r="DL128" i="13" s="1"/>
  <c r="DF127" i="13"/>
  <c r="DK127" i="13" s="1"/>
  <c r="DL127" i="13" s="1"/>
  <c r="CJ121" i="13"/>
  <c r="CO121" i="13" s="1"/>
  <c r="CP121" i="13" s="1"/>
  <c r="DF119" i="13"/>
  <c r="DK119" i="13" s="1"/>
  <c r="DL119" i="13" s="1"/>
  <c r="CJ119" i="13"/>
  <c r="CO119" i="13" s="1"/>
  <c r="CP119" i="13" s="1"/>
  <c r="BG118" i="13"/>
  <c r="BL118" i="13" s="1"/>
  <c r="BM118" i="13" s="1"/>
  <c r="BS117" i="13"/>
  <c r="BZ119" i="13"/>
  <c r="BZ118" i="13"/>
  <c r="BM116" i="13"/>
  <c r="BG119" i="13"/>
  <c r="BL119" i="13" s="1"/>
  <c r="BM119" i="13" s="1"/>
  <c r="BM115" i="13"/>
  <c r="BM114" i="13"/>
  <c r="BZ129" i="13"/>
  <c r="BZ128" i="13"/>
  <c r="BZ127" i="13"/>
  <c r="BT117" i="13"/>
  <c r="BY117" i="13" s="1"/>
  <c r="BG121" i="13"/>
  <c r="BL121" i="13" s="1"/>
  <c r="BM121" i="13" s="1"/>
  <c r="BT120" i="13"/>
  <c r="BY120" i="13" s="1"/>
  <c r="BZ120" i="13" s="1"/>
  <c r="BG120" i="13"/>
  <c r="BL120" i="13" s="1"/>
  <c r="DF118" i="13"/>
  <c r="DK118" i="13" s="1"/>
  <c r="DL118" i="13" s="1"/>
  <c r="BS116" i="13"/>
  <c r="BS115" i="13"/>
  <c r="DF114" i="13"/>
  <c r="DK114" i="13" s="1"/>
  <c r="DL114" i="13" s="1"/>
  <c r="CJ114" i="13"/>
  <c r="CO114" i="13" s="1"/>
  <c r="CP114" i="13" s="1"/>
  <c r="BT114" i="13"/>
  <c r="BY114" i="13" s="1"/>
  <c r="BZ114" i="13" s="1"/>
  <c r="BG122" i="13"/>
  <c r="BL122" i="13" s="1"/>
  <c r="BM122" i="13" s="1"/>
  <c r="BT122" i="13"/>
  <c r="BY122" i="13" s="1"/>
  <c r="BZ122" i="13" s="1"/>
  <c r="CJ122" i="13"/>
  <c r="CO122" i="13" s="1"/>
  <c r="CP122" i="13" s="1"/>
  <c r="DF122" i="13"/>
  <c r="DK122" i="13" s="1"/>
  <c r="DL122" i="13" s="1"/>
  <c r="DF131" i="13"/>
  <c r="DK131" i="13" s="1"/>
  <c r="DL131" i="13" s="1"/>
  <c r="CJ131" i="13"/>
  <c r="CO131" i="13" s="1"/>
  <c r="CP131" i="13" s="1"/>
  <c r="BT131" i="13"/>
  <c r="BY131" i="13" s="1"/>
  <c r="BZ131" i="13" s="1"/>
  <c r="DL130" i="13"/>
  <c r="CJ126" i="13"/>
  <c r="CO126" i="13" s="1"/>
  <c r="CP126" i="13" s="1"/>
  <c r="BG125" i="13"/>
  <c r="BL125" i="13" s="1"/>
  <c r="BM125" i="13" s="1"/>
  <c r="BT125" i="13"/>
  <c r="BY125" i="13" s="1"/>
  <c r="BZ125" i="13" s="1"/>
  <c r="CJ125" i="13"/>
  <c r="CO125" i="13" s="1"/>
  <c r="CP125" i="13" s="1"/>
  <c r="DF125" i="13"/>
  <c r="DK125" i="13" s="1"/>
  <c r="DL125" i="13" s="1"/>
  <c r="BG124" i="13"/>
  <c r="BL124" i="13" s="1"/>
  <c r="BM124" i="13" s="1"/>
  <c r="BT124" i="13"/>
  <c r="BY124" i="13" s="1"/>
  <c r="BZ124" i="13" s="1"/>
  <c r="CJ124" i="13"/>
  <c r="CO124" i="13" s="1"/>
  <c r="CP124" i="13" s="1"/>
  <c r="DF124" i="13"/>
  <c r="DK124" i="13" s="1"/>
  <c r="DL124" i="13" s="1"/>
  <c r="BG123" i="13"/>
  <c r="BL123" i="13" s="1"/>
  <c r="BM123" i="13" s="1"/>
  <c r="BT123" i="13"/>
  <c r="BY123" i="13" s="1"/>
  <c r="BZ123" i="13" s="1"/>
  <c r="CJ123" i="13"/>
  <c r="CO123" i="13" s="1"/>
  <c r="CP123" i="13" s="1"/>
  <c r="DF123" i="13"/>
  <c r="DK123" i="13" s="1"/>
  <c r="DL123" i="13" s="1"/>
  <c r="BM120" i="13"/>
  <c r="CP120" i="13"/>
  <c r="DF121" i="13"/>
  <c r="DK121" i="13" s="1"/>
  <c r="DL121" i="13" s="1"/>
  <c r="DF120" i="13"/>
  <c r="DK120" i="13" s="1"/>
  <c r="DL120" i="13" s="1"/>
  <c r="BG117" i="13"/>
  <c r="BL117" i="13" s="1"/>
  <c r="BM117" i="13" s="1"/>
  <c r="DF116" i="13"/>
  <c r="DK116" i="13" s="1"/>
  <c r="DL116" i="13" s="1"/>
  <c r="CJ116" i="13"/>
  <c r="CO116" i="13" s="1"/>
  <c r="CP116" i="13" s="1"/>
  <c r="BT116" i="13"/>
  <c r="BY116" i="13" s="1"/>
  <c r="BT115" i="13"/>
  <c r="BY115" i="13" s="1"/>
  <c r="BM131" i="13"/>
  <c r="CP130" i="13"/>
  <c r="BZ130" i="13"/>
  <c r="BM130" i="13"/>
  <c r="DF117" i="13"/>
  <c r="DK117" i="13" s="1"/>
  <c r="DL117" i="13" s="1"/>
  <c r="CJ117" i="13"/>
  <c r="CO117" i="13" s="1"/>
  <c r="CP117" i="13" s="1"/>
  <c r="DF115" i="13"/>
  <c r="DK115" i="13" s="1"/>
  <c r="DL115" i="13" s="1"/>
  <c r="CJ115" i="13"/>
  <c r="CO115" i="13" s="1"/>
  <c r="CP115" i="13" s="1"/>
  <c r="BZ117" i="13" l="1"/>
  <c r="BZ116" i="13"/>
  <c r="BZ115" i="13"/>
  <c r="AE76" i="13"/>
  <c r="AF76" i="13"/>
  <c r="AG76" i="13"/>
  <c r="AH76" i="13"/>
  <c r="AQ76" i="13"/>
  <c r="BG76" i="13" s="1"/>
  <c r="BC76" i="13"/>
  <c r="BD76" i="13"/>
  <c r="BF76" i="13" s="1"/>
  <c r="BS76" i="13" s="1"/>
  <c r="CI76" i="13" s="1"/>
  <c r="DE76" i="13" s="1"/>
  <c r="BI76" i="13"/>
  <c r="BJ76" i="13" s="1"/>
  <c r="BK76" i="13"/>
  <c r="BR76" i="13"/>
  <c r="CH76" i="13" s="1"/>
  <c r="DD76" i="13" s="1"/>
  <c r="BU76" i="13"/>
  <c r="BV76" i="13" s="1"/>
  <c r="BW76" i="13" s="1"/>
  <c r="CA76" i="13"/>
  <c r="CQ76" i="13" s="1"/>
  <c r="DM76" i="13" s="1"/>
  <c r="CB76" i="13"/>
  <c r="CR76" i="13" s="1"/>
  <c r="DN76" i="13" s="1"/>
  <c r="AE77" i="13"/>
  <c r="AF77" i="13"/>
  <c r="AG77" i="13"/>
  <c r="AH77" i="13"/>
  <c r="AQ77" i="13"/>
  <c r="BG77" i="13" s="1"/>
  <c r="BL77" i="13" s="1"/>
  <c r="BM77" i="13" s="1"/>
  <c r="BC77" i="13"/>
  <c r="BD77" i="13"/>
  <c r="BI77" i="13"/>
  <c r="BJ77" i="13" s="1"/>
  <c r="BK77" i="13"/>
  <c r="BQ77" i="13"/>
  <c r="BS77" i="13" s="1"/>
  <c r="BV77" i="13"/>
  <c r="BW77" i="13" s="1"/>
  <c r="BX77" i="13"/>
  <c r="CG77" i="13"/>
  <c r="CI77" i="13" s="1"/>
  <c r="CL77" i="13"/>
  <c r="CM77" i="13" s="1"/>
  <c r="CN77" i="13"/>
  <c r="DC77" i="13"/>
  <c r="DE77" i="13" s="1"/>
  <c r="DH77" i="13"/>
  <c r="DI77" i="13" s="1"/>
  <c r="DJ77" i="13"/>
  <c r="AE78" i="13"/>
  <c r="AF78" i="13"/>
  <c r="AG78" i="13"/>
  <c r="AH78" i="13"/>
  <c r="AQ78" i="13"/>
  <c r="BT78" i="13" s="1"/>
  <c r="BY78" i="13" s="1"/>
  <c r="BC78" i="13"/>
  <c r="BD78" i="13"/>
  <c r="BF78" i="13" s="1"/>
  <c r="BI78" i="13"/>
  <c r="BJ78" i="13" s="1"/>
  <c r="BK78" i="13"/>
  <c r="BQ78" i="13"/>
  <c r="BS78" i="13" s="1"/>
  <c r="BV78" i="13"/>
  <c r="BW78" i="13" s="1"/>
  <c r="BX78" i="13"/>
  <c r="CG78" i="13"/>
  <c r="CI78" i="13" s="1"/>
  <c r="CL78" i="13"/>
  <c r="CM78" i="13" s="1"/>
  <c r="CN78" i="13"/>
  <c r="DC78" i="13"/>
  <c r="DE78" i="13" s="1"/>
  <c r="DH78" i="13"/>
  <c r="DI78" i="13" s="1"/>
  <c r="DJ78" i="13"/>
  <c r="AE79" i="13"/>
  <c r="AF79" i="13"/>
  <c r="AG79" i="13"/>
  <c r="AH79" i="13"/>
  <c r="BC79" i="13"/>
  <c r="BD79" i="13"/>
  <c r="BG79" i="13"/>
  <c r="BL79" i="13" s="1"/>
  <c r="BM79" i="13" s="1"/>
  <c r="BI79" i="13"/>
  <c r="BJ79" i="13" s="1"/>
  <c r="BK79" i="13"/>
  <c r="BQ79" i="13"/>
  <c r="BT79" i="13"/>
  <c r="BY79" i="13" s="1"/>
  <c r="BZ79" i="13" s="1"/>
  <c r="BV79" i="13"/>
  <c r="BW79" i="13" s="1"/>
  <c r="BX79" i="13"/>
  <c r="CG79" i="13"/>
  <c r="CJ79" i="13"/>
  <c r="CO79" i="13" s="1"/>
  <c r="CP79" i="13" s="1"/>
  <c r="CL79" i="13"/>
  <c r="CM79" i="13" s="1"/>
  <c r="CN79" i="13"/>
  <c r="DC79" i="13"/>
  <c r="DE79" i="13" s="1"/>
  <c r="DF79" i="13"/>
  <c r="DK79" i="13" s="1"/>
  <c r="DL79" i="13" s="1"/>
  <c r="DH79" i="13"/>
  <c r="DI79" i="13" s="1"/>
  <c r="DJ79" i="13"/>
  <c r="AE80" i="13"/>
  <c r="AF80" i="13"/>
  <c r="AG80" i="13"/>
  <c r="AH80" i="13"/>
  <c r="BC80" i="13"/>
  <c r="BD80" i="13"/>
  <c r="BG80" i="13"/>
  <c r="BL80" i="13" s="1"/>
  <c r="BM80" i="13" s="1"/>
  <c r="BI80" i="13"/>
  <c r="BJ80" i="13" s="1"/>
  <c r="BK80" i="13"/>
  <c r="BQ80" i="13"/>
  <c r="BT80" i="13"/>
  <c r="BY80" i="13" s="1"/>
  <c r="BZ80" i="13" s="1"/>
  <c r="BV80" i="13"/>
  <c r="BW80" i="13" s="1"/>
  <c r="BX80" i="13"/>
  <c r="CG80" i="13"/>
  <c r="CI80" i="13" s="1"/>
  <c r="CJ80" i="13"/>
  <c r="CO80" i="13" s="1"/>
  <c r="CP80" i="13" s="1"/>
  <c r="CL80" i="13"/>
  <c r="CM80" i="13" s="1"/>
  <c r="CN80" i="13"/>
  <c r="DC80" i="13"/>
  <c r="DE80" i="13" s="1"/>
  <c r="DF80" i="13"/>
  <c r="DK80" i="13" s="1"/>
  <c r="DL80" i="13" s="1"/>
  <c r="DH80" i="13"/>
  <c r="DI80" i="13" s="1"/>
  <c r="DJ80" i="13"/>
  <c r="AE81" i="13"/>
  <c r="AF81" i="13"/>
  <c r="AG81" i="13"/>
  <c r="AH81" i="13"/>
  <c r="BC81" i="13"/>
  <c r="BD81" i="13"/>
  <c r="BG81" i="13"/>
  <c r="BL81" i="13" s="1"/>
  <c r="BM81" i="13" s="1"/>
  <c r="BI81" i="13"/>
  <c r="BJ81" i="13" s="1"/>
  <c r="BK81" i="13"/>
  <c r="BQ81" i="13"/>
  <c r="BT81" i="13"/>
  <c r="BY81" i="13" s="1"/>
  <c r="BZ81" i="13" s="1"/>
  <c r="BV81" i="13"/>
  <c r="BW81" i="13" s="1"/>
  <c r="BX81" i="13"/>
  <c r="CG81" i="13"/>
  <c r="CI81" i="13" s="1"/>
  <c r="CJ81" i="13"/>
  <c r="CO81" i="13" s="1"/>
  <c r="CP81" i="13" s="1"/>
  <c r="CL81" i="13"/>
  <c r="CM81" i="13" s="1"/>
  <c r="CN81" i="13"/>
  <c r="DC81" i="13"/>
  <c r="DE81" i="13" s="1"/>
  <c r="DF81" i="13"/>
  <c r="DK81" i="13" s="1"/>
  <c r="DL81" i="13" s="1"/>
  <c r="DH81" i="13"/>
  <c r="DI81" i="13" s="1"/>
  <c r="DJ81" i="13"/>
  <c r="AE192" i="13"/>
  <c r="AF192" i="13"/>
  <c r="AG192" i="13"/>
  <c r="AH192" i="13"/>
  <c r="AQ192" i="13"/>
  <c r="BC192" i="13"/>
  <c r="BD192" i="13"/>
  <c r="BI192" i="13"/>
  <c r="BJ192" i="13" s="1"/>
  <c r="BK192" i="13"/>
  <c r="BQ192" i="13"/>
  <c r="BV192" i="13"/>
  <c r="BW192" i="13" s="1"/>
  <c r="BX192" i="13"/>
  <c r="CL192" i="13"/>
  <c r="CM192" i="13" s="1"/>
  <c r="CN192" i="13"/>
  <c r="DH192" i="13"/>
  <c r="DI192" i="13" s="1"/>
  <c r="DJ192" i="13"/>
  <c r="AE82" i="13"/>
  <c r="AF82" i="13"/>
  <c r="AG82" i="13"/>
  <c r="AH82" i="13"/>
  <c r="AQ82" i="13"/>
  <c r="BG82" i="13" s="1"/>
  <c r="BL82" i="13" s="1"/>
  <c r="BM82" i="13" s="1"/>
  <c r="BC82" i="13"/>
  <c r="BD82" i="13"/>
  <c r="BI82" i="13"/>
  <c r="BJ82" i="13" s="1"/>
  <c r="BK82" i="13"/>
  <c r="BQ82" i="13"/>
  <c r="BS82" i="13" s="1"/>
  <c r="BV82" i="13"/>
  <c r="BW82" i="13" s="1"/>
  <c r="BX82" i="13"/>
  <c r="CH82" i="13"/>
  <c r="CK82" i="13"/>
  <c r="DG82" i="13" s="1"/>
  <c r="CQ82" i="13"/>
  <c r="DM82" i="13" s="1"/>
  <c r="CR82" i="13"/>
  <c r="DN82" i="13" s="1"/>
  <c r="AE83" i="13"/>
  <c r="AF83" i="13"/>
  <c r="AG83" i="13"/>
  <c r="AH83" i="13"/>
  <c r="AQ83" i="13"/>
  <c r="BC83" i="13"/>
  <c r="BD83" i="13"/>
  <c r="BI83" i="13"/>
  <c r="BJ83" i="13" s="1"/>
  <c r="BK83" i="13"/>
  <c r="BQ83" i="13"/>
  <c r="BS83" i="13" s="1"/>
  <c r="BV83" i="13"/>
  <c r="BW83" i="13" s="1"/>
  <c r="BX83" i="13"/>
  <c r="CH83" i="13"/>
  <c r="DD83" i="13" s="1"/>
  <c r="CK83" i="13"/>
  <c r="CQ83" i="13"/>
  <c r="DM83" i="13" s="1"/>
  <c r="CR83" i="13"/>
  <c r="DN83" i="13" s="1"/>
  <c r="AE84" i="13"/>
  <c r="AF84" i="13"/>
  <c r="AG84" i="13"/>
  <c r="AH84" i="13"/>
  <c r="AQ84" i="13"/>
  <c r="BG84" i="13" s="1"/>
  <c r="BL84" i="13" s="1"/>
  <c r="BM84" i="13" s="1"/>
  <c r="BC84" i="13"/>
  <c r="BD84" i="13"/>
  <c r="BI84" i="13"/>
  <c r="BJ84" i="13" s="1"/>
  <c r="BK84" i="13"/>
  <c r="BQ84" i="13"/>
  <c r="BS84" i="13" s="1"/>
  <c r="BV84" i="13"/>
  <c r="BW84" i="13" s="1"/>
  <c r="BX84" i="13"/>
  <c r="CH84" i="13"/>
  <c r="CK84" i="13"/>
  <c r="DG84" i="13" s="1"/>
  <c r="CQ84" i="13"/>
  <c r="DM84" i="13" s="1"/>
  <c r="CR84" i="13"/>
  <c r="DN84" i="13" s="1"/>
  <c r="AE85" i="13"/>
  <c r="AF85" i="13"/>
  <c r="AG85" i="13"/>
  <c r="AH85" i="13"/>
  <c r="AQ85" i="13"/>
  <c r="BC85" i="13"/>
  <c r="BD85" i="13"/>
  <c r="BI85" i="13"/>
  <c r="BJ85" i="13" s="1"/>
  <c r="BK85" i="13"/>
  <c r="BQ85" i="13"/>
  <c r="BS85" i="13" s="1"/>
  <c r="BV85" i="13"/>
  <c r="BW85" i="13" s="1"/>
  <c r="BX85" i="13"/>
  <c r="CH85" i="13"/>
  <c r="DD85" i="13" s="1"/>
  <c r="CK85" i="13"/>
  <c r="CQ85" i="13"/>
  <c r="DM85" i="13" s="1"/>
  <c r="CR85" i="13"/>
  <c r="DN85" i="13" s="1"/>
  <c r="AE86" i="13"/>
  <c r="AF86" i="13"/>
  <c r="AG86" i="13"/>
  <c r="AH86" i="13"/>
  <c r="AQ86" i="13"/>
  <c r="BC86" i="13"/>
  <c r="BD86" i="13"/>
  <c r="BI86" i="13"/>
  <c r="BJ86" i="13" s="1"/>
  <c r="BK86" i="13"/>
  <c r="BQ86" i="13"/>
  <c r="BV86" i="13"/>
  <c r="BW86" i="13" s="1"/>
  <c r="BX86" i="13"/>
  <c r="CH86" i="13"/>
  <c r="DD86" i="13" s="1"/>
  <c r="CK86" i="13"/>
  <c r="CL86" i="13" s="1"/>
  <c r="CM86" i="13" s="1"/>
  <c r="CQ86" i="13"/>
  <c r="DM86" i="13" s="1"/>
  <c r="CR86" i="13"/>
  <c r="DN86" i="13" s="1"/>
  <c r="AE87" i="13"/>
  <c r="AF87" i="13"/>
  <c r="AG87" i="13"/>
  <c r="AH87" i="13"/>
  <c r="AQ87" i="13"/>
  <c r="BG87" i="13" s="1"/>
  <c r="BL87" i="13" s="1"/>
  <c r="BM87" i="13" s="1"/>
  <c r="BC87" i="13"/>
  <c r="BD87" i="13"/>
  <c r="BI87" i="13"/>
  <c r="BJ87" i="13" s="1"/>
  <c r="BK87" i="13"/>
  <c r="BQ87" i="13"/>
  <c r="BS87" i="13" s="1"/>
  <c r="BV87" i="13"/>
  <c r="BW87" i="13" s="1"/>
  <c r="BX87" i="13"/>
  <c r="CH87" i="13"/>
  <c r="CK87" i="13"/>
  <c r="CL87" i="13" s="1"/>
  <c r="CM87" i="13" s="1"/>
  <c r="CQ87" i="13"/>
  <c r="DM87" i="13" s="1"/>
  <c r="CR87" i="13"/>
  <c r="DN87" i="13" s="1"/>
  <c r="AE88" i="13"/>
  <c r="AF88" i="13"/>
  <c r="AG88" i="13"/>
  <c r="AH88" i="13"/>
  <c r="AQ88" i="13"/>
  <c r="BG88" i="13" s="1"/>
  <c r="BL88" i="13" s="1"/>
  <c r="BM88" i="13" s="1"/>
  <c r="BC88" i="13"/>
  <c r="BD88" i="13"/>
  <c r="BI88" i="13"/>
  <c r="BJ88" i="13" s="1"/>
  <c r="BK88" i="13"/>
  <c r="BQ88" i="13"/>
  <c r="BS88" i="13" s="1"/>
  <c r="BV88" i="13"/>
  <c r="BW88" i="13" s="1"/>
  <c r="BX88" i="13"/>
  <c r="CH88" i="13"/>
  <c r="CK88" i="13"/>
  <c r="CL88" i="13" s="1"/>
  <c r="CM88" i="13" s="1"/>
  <c r="CQ88" i="13"/>
  <c r="DM88" i="13" s="1"/>
  <c r="CR88" i="13"/>
  <c r="DN88" i="13" s="1"/>
  <c r="AE89" i="13"/>
  <c r="AF89" i="13"/>
  <c r="AG89" i="13"/>
  <c r="AH89" i="13"/>
  <c r="AQ89" i="13"/>
  <c r="BG89" i="13" s="1"/>
  <c r="BL89" i="13" s="1"/>
  <c r="BM89" i="13" s="1"/>
  <c r="BC89" i="13"/>
  <c r="BD89" i="13"/>
  <c r="BI89" i="13"/>
  <c r="BJ89" i="13" s="1"/>
  <c r="BK89" i="13"/>
  <c r="BQ89" i="13"/>
  <c r="BV89" i="13"/>
  <c r="BW89" i="13" s="1"/>
  <c r="BX89" i="13"/>
  <c r="CH89" i="13"/>
  <c r="DD89" i="13" s="1"/>
  <c r="CK89" i="13"/>
  <c r="CN89" i="13" s="1"/>
  <c r="CQ89" i="13"/>
  <c r="DM89" i="13" s="1"/>
  <c r="CR89" i="13"/>
  <c r="DN89" i="13" s="1"/>
  <c r="AE90" i="13"/>
  <c r="AF90" i="13"/>
  <c r="AG90" i="13"/>
  <c r="AH90" i="13"/>
  <c r="AQ90" i="13"/>
  <c r="BC90" i="13"/>
  <c r="BD90" i="13"/>
  <c r="BI90" i="13"/>
  <c r="BJ90" i="13" s="1"/>
  <c r="BK90" i="13"/>
  <c r="BQ90" i="13"/>
  <c r="BS90" i="13" s="1"/>
  <c r="BV90" i="13"/>
  <c r="BW90" i="13" s="1"/>
  <c r="BX90" i="13"/>
  <c r="CH90" i="13"/>
  <c r="DD90" i="13" s="1"/>
  <c r="CK90" i="13"/>
  <c r="CL90" i="13" s="1"/>
  <c r="CM90" i="13" s="1"/>
  <c r="CQ90" i="13"/>
  <c r="DM90" i="13" s="1"/>
  <c r="CR90" i="13"/>
  <c r="DN90" i="13" s="1"/>
  <c r="AE91" i="13"/>
  <c r="AF91" i="13"/>
  <c r="AG91" i="13"/>
  <c r="AH91" i="13"/>
  <c r="AQ91" i="13"/>
  <c r="BG91" i="13" s="1"/>
  <c r="BL91" i="13" s="1"/>
  <c r="BM91" i="13" s="1"/>
  <c r="BC91" i="13"/>
  <c r="BD91" i="13"/>
  <c r="BI91" i="13"/>
  <c r="BJ91" i="13" s="1"/>
  <c r="BK91" i="13"/>
  <c r="BQ91" i="13"/>
  <c r="BS91" i="13" s="1"/>
  <c r="BV91" i="13"/>
  <c r="BW91" i="13" s="1"/>
  <c r="BX91" i="13"/>
  <c r="CH91" i="13"/>
  <c r="CK91" i="13"/>
  <c r="CL91" i="13" s="1"/>
  <c r="CM91" i="13" s="1"/>
  <c r="CQ91" i="13"/>
  <c r="DM91" i="13" s="1"/>
  <c r="CR91" i="13"/>
  <c r="DN91" i="13" s="1"/>
  <c r="AE92" i="13"/>
  <c r="AF92" i="13"/>
  <c r="AG92" i="13"/>
  <c r="AH92" i="13"/>
  <c r="AQ92" i="13"/>
  <c r="BG92" i="13" s="1"/>
  <c r="BL92" i="13" s="1"/>
  <c r="BM92" i="13" s="1"/>
  <c r="BC92" i="13"/>
  <c r="BD92" i="13"/>
  <c r="BI92" i="13"/>
  <c r="BJ92" i="13" s="1"/>
  <c r="BK92" i="13"/>
  <c r="BQ92" i="13"/>
  <c r="BS92" i="13" s="1"/>
  <c r="BV92" i="13"/>
  <c r="BW92" i="13" s="1"/>
  <c r="BX92" i="13"/>
  <c r="CH92" i="13"/>
  <c r="CK92" i="13"/>
  <c r="CQ92" i="13"/>
  <c r="DM92" i="13" s="1"/>
  <c r="CR92" i="13"/>
  <c r="DN92" i="13" s="1"/>
  <c r="AE93" i="13"/>
  <c r="AF93" i="13"/>
  <c r="AG93" i="13"/>
  <c r="AH93" i="13"/>
  <c r="AQ93" i="13"/>
  <c r="BG93" i="13" s="1"/>
  <c r="BL93" i="13" s="1"/>
  <c r="BM93" i="13" s="1"/>
  <c r="BC93" i="13"/>
  <c r="BD93" i="13"/>
  <c r="BI93" i="13"/>
  <c r="BJ93" i="13" s="1"/>
  <c r="BK93" i="13"/>
  <c r="BQ93" i="13"/>
  <c r="BS93" i="13" s="1"/>
  <c r="BV93" i="13"/>
  <c r="BW93" i="13" s="1"/>
  <c r="BX93" i="13"/>
  <c r="CH93" i="13"/>
  <c r="DD93" i="13" s="1"/>
  <c r="CK93" i="13"/>
  <c r="CQ93" i="13"/>
  <c r="DM93" i="13" s="1"/>
  <c r="CR93" i="13"/>
  <c r="DN93" i="13" s="1"/>
  <c r="AE94" i="13"/>
  <c r="AF94" i="13"/>
  <c r="AG94" i="13"/>
  <c r="AH94" i="13"/>
  <c r="AQ94" i="13"/>
  <c r="BC94" i="13"/>
  <c r="BD94" i="13"/>
  <c r="BI94" i="13"/>
  <c r="BJ94" i="13" s="1"/>
  <c r="BK94" i="13"/>
  <c r="BQ94" i="13"/>
  <c r="BV94" i="13"/>
  <c r="BW94" i="13" s="1"/>
  <c r="BX94" i="13"/>
  <c r="CH94" i="13"/>
  <c r="DD94" i="13" s="1"/>
  <c r="CK94" i="13"/>
  <c r="CL94" i="13" s="1"/>
  <c r="CM94" i="13" s="1"/>
  <c r="CQ94" i="13"/>
  <c r="DM94" i="13" s="1"/>
  <c r="CR94" i="13"/>
  <c r="DN94" i="13" s="1"/>
  <c r="AE95" i="13"/>
  <c r="AF95" i="13"/>
  <c r="AG95" i="13"/>
  <c r="AH95" i="13"/>
  <c r="AQ95" i="13"/>
  <c r="BG95" i="13" s="1"/>
  <c r="BL95" i="13" s="1"/>
  <c r="BM95" i="13" s="1"/>
  <c r="BC95" i="13"/>
  <c r="BD95" i="13"/>
  <c r="BI95" i="13"/>
  <c r="BJ95" i="13" s="1"/>
  <c r="BK95" i="13"/>
  <c r="BQ95" i="13"/>
  <c r="BS95" i="13" s="1"/>
  <c r="BV95" i="13"/>
  <c r="BW95" i="13" s="1"/>
  <c r="BX95" i="13"/>
  <c r="CH95" i="13"/>
  <c r="CK95" i="13"/>
  <c r="CL95" i="13" s="1"/>
  <c r="CM95" i="13" s="1"/>
  <c r="CQ95" i="13"/>
  <c r="DM95" i="13" s="1"/>
  <c r="CR95" i="13"/>
  <c r="DN95" i="13" s="1"/>
  <c r="AE96" i="13"/>
  <c r="AF96" i="13"/>
  <c r="AG96" i="13"/>
  <c r="AH96" i="13"/>
  <c r="AQ96" i="13"/>
  <c r="BG96" i="13" s="1"/>
  <c r="BL96" i="13" s="1"/>
  <c r="BM96" i="13" s="1"/>
  <c r="BC96" i="13"/>
  <c r="BD96" i="13"/>
  <c r="BI96" i="13"/>
  <c r="BJ96" i="13" s="1"/>
  <c r="BK96" i="13"/>
  <c r="BQ96" i="13"/>
  <c r="BS96" i="13" s="1"/>
  <c r="BV96" i="13"/>
  <c r="BW96" i="13" s="1"/>
  <c r="BX96" i="13"/>
  <c r="CH96" i="13"/>
  <c r="DD96" i="13" s="1"/>
  <c r="CK96" i="13"/>
  <c r="DG96" i="13" s="1"/>
  <c r="CQ96" i="13"/>
  <c r="DM96" i="13" s="1"/>
  <c r="CR96" i="13"/>
  <c r="DN96" i="13" s="1"/>
  <c r="AE97" i="13"/>
  <c r="AF97" i="13"/>
  <c r="AG97" i="13"/>
  <c r="AH97" i="13"/>
  <c r="AQ97" i="13"/>
  <c r="DF97" i="13" s="1"/>
  <c r="DK97" i="13" s="1"/>
  <c r="BC97" i="13"/>
  <c r="BD97" i="13"/>
  <c r="BI97" i="13"/>
  <c r="BJ97" i="13" s="1"/>
  <c r="BK97" i="13"/>
  <c r="BQ97" i="13"/>
  <c r="BS97" i="13" s="1"/>
  <c r="BV97" i="13"/>
  <c r="BW97" i="13" s="1"/>
  <c r="BX97" i="13"/>
  <c r="CG97" i="13"/>
  <c r="CI97" i="13" s="1"/>
  <c r="CL97" i="13"/>
  <c r="CM97" i="13" s="1"/>
  <c r="CN97" i="13"/>
  <c r="CR97" i="13"/>
  <c r="DN97" i="13" s="1"/>
  <c r="DC97" i="13"/>
  <c r="DE97" i="13" s="1"/>
  <c r="DH97" i="13"/>
  <c r="DI97" i="13" s="1"/>
  <c r="DJ97" i="13"/>
  <c r="AE98" i="13"/>
  <c r="AF98" i="13"/>
  <c r="AG98" i="13"/>
  <c r="AH98" i="13"/>
  <c r="AQ98" i="13"/>
  <c r="BG98" i="13" s="1"/>
  <c r="BL98" i="13" s="1"/>
  <c r="BM98" i="13" s="1"/>
  <c r="BC98" i="13"/>
  <c r="BD98" i="13"/>
  <c r="BI98" i="13"/>
  <c r="BJ98" i="13" s="1"/>
  <c r="BK98" i="13"/>
  <c r="BQ98" i="13"/>
  <c r="BS98" i="13" s="1"/>
  <c r="BV98" i="13"/>
  <c r="BW98" i="13" s="1"/>
  <c r="BX98" i="13"/>
  <c r="CG98" i="13"/>
  <c r="CI98" i="13" s="1"/>
  <c r="CL98" i="13"/>
  <c r="CM98" i="13" s="1"/>
  <c r="CN98" i="13"/>
  <c r="DC98" i="13"/>
  <c r="DE98" i="13" s="1"/>
  <c r="DH98" i="13"/>
  <c r="DI98" i="13" s="1"/>
  <c r="DJ98" i="13"/>
  <c r="AE99" i="13"/>
  <c r="AF99" i="13"/>
  <c r="AG99" i="13"/>
  <c r="AH99" i="13"/>
  <c r="AQ99" i="13"/>
  <c r="BC99" i="13"/>
  <c r="BD99" i="13"/>
  <c r="BI99" i="13"/>
  <c r="BJ99" i="13" s="1"/>
  <c r="BK99" i="13"/>
  <c r="BQ99" i="13"/>
  <c r="BS99" i="13" s="1"/>
  <c r="BV99" i="13"/>
  <c r="BW99" i="13" s="1"/>
  <c r="BX99" i="13"/>
  <c r="CG99" i="13"/>
  <c r="CI99" i="13" s="1"/>
  <c r="CL99" i="13"/>
  <c r="CM99" i="13" s="1"/>
  <c r="CN99" i="13"/>
  <c r="DC99" i="13"/>
  <c r="DE99" i="13" s="1"/>
  <c r="DF99" i="13"/>
  <c r="DK99" i="13" s="1"/>
  <c r="DH99" i="13"/>
  <c r="DI99" i="13" s="1"/>
  <c r="DJ99" i="13"/>
  <c r="AE100" i="13"/>
  <c r="AF100" i="13"/>
  <c r="AG100" i="13"/>
  <c r="AH100" i="13"/>
  <c r="AQ100" i="13"/>
  <c r="BG100" i="13" s="1"/>
  <c r="BL100" i="13" s="1"/>
  <c r="BM100" i="13" s="1"/>
  <c r="BC100" i="13"/>
  <c r="BD100" i="13"/>
  <c r="BI100" i="13"/>
  <c r="BJ100" i="13" s="1"/>
  <c r="BK100" i="13"/>
  <c r="BQ100" i="13"/>
  <c r="BS100" i="13" s="1"/>
  <c r="BV100" i="13"/>
  <c r="BW100" i="13" s="1"/>
  <c r="BX100" i="13"/>
  <c r="CG100" i="13"/>
  <c r="CI100" i="13" s="1"/>
  <c r="CL100" i="13"/>
  <c r="CM100" i="13" s="1"/>
  <c r="CN100" i="13"/>
  <c r="DC100" i="13"/>
  <c r="DE100" i="13" s="1"/>
  <c r="DH100" i="13"/>
  <c r="DI100" i="13" s="1"/>
  <c r="DJ100" i="13"/>
  <c r="AE101" i="13"/>
  <c r="AF101" i="13"/>
  <c r="AG101" i="13"/>
  <c r="AH101" i="13"/>
  <c r="AQ101" i="13"/>
  <c r="BG101" i="13" s="1"/>
  <c r="BL101" i="13" s="1"/>
  <c r="BM101" i="13" s="1"/>
  <c r="BC101" i="13"/>
  <c r="BD101" i="13"/>
  <c r="BI101" i="13"/>
  <c r="BJ101" i="13" s="1"/>
  <c r="BK101" i="13"/>
  <c r="BQ101" i="13"/>
  <c r="BS101" i="13" s="1"/>
  <c r="BV101" i="13"/>
  <c r="BW101" i="13" s="1"/>
  <c r="BX101" i="13"/>
  <c r="CG101" i="13"/>
  <c r="CI101" i="13" s="1"/>
  <c r="CL101" i="13"/>
  <c r="CM101" i="13" s="1"/>
  <c r="CN101" i="13"/>
  <c r="DC101" i="13"/>
  <c r="DE101" i="13" s="1"/>
  <c r="DH101" i="13"/>
  <c r="DI101" i="13" s="1"/>
  <c r="DJ101" i="13"/>
  <c r="AE102" i="13"/>
  <c r="AF102" i="13"/>
  <c r="AG102" i="13"/>
  <c r="AH102" i="13"/>
  <c r="AQ102" i="13"/>
  <c r="BG102" i="13" s="1"/>
  <c r="BL102" i="13" s="1"/>
  <c r="BM102" i="13" s="1"/>
  <c r="BC102" i="13"/>
  <c r="BD102" i="13"/>
  <c r="BI102" i="13"/>
  <c r="BJ102" i="13" s="1"/>
  <c r="BK102" i="13"/>
  <c r="BQ102" i="13"/>
  <c r="BS102" i="13" s="1"/>
  <c r="BV102" i="13"/>
  <c r="BW102" i="13" s="1"/>
  <c r="BX102" i="13"/>
  <c r="CG102" i="13"/>
  <c r="CI102" i="13" s="1"/>
  <c r="CL102" i="13"/>
  <c r="CM102" i="13" s="1"/>
  <c r="CN102" i="13"/>
  <c r="DC102" i="13"/>
  <c r="DE102" i="13" s="1"/>
  <c r="DH102" i="13"/>
  <c r="DI102" i="13" s="1"/>
  <c r="DJ102" i="13"/>
  <c r="AE103" i="13"/>
  <c r="AF103" i="13"/>
  <c r="AG103" i="13"/>
  <c r="AH103" i="13"/>
  <c r="AQ103" i="13"/>
  <c r="BC103" i="13"/>
  <c r="BD103" i="13"/>
  <c r="BI103" i="13"/>
  <c r="BJ103" i="13" s="1"/>
  <c r="BK103" i="13"/>
  <c r="BQ103" i="13"/>
  <c r="BS103" i="13" s="1"/>
  <c r="BV103" i="13"/>
  <c r="BW103" i="13" s="1"/>
  <c r="BX103" i="13"/>
  <c r="CG103" i="13"/>
  <c r="CI103" i="13" s="1"/>
  <c r="CL103" i="13"/>
  <c r="CM103" i="13" s="1"/>
  <c r="CN103" i="13"/>
  <c r="DC103" i="13"/>
  <c r="DE103" i="13" s="1"/>
  <c r="DH103" i="13"/>
  <c r="DI103" i="13" s="1"/>
  <c r="DJ103" i="13"/>
  <c r="AE104" i="13"/>
  <c r="AF104" i="13"/>
  <c r="AG104" i="13"/>
  <c r="AH104" i="13"/>
  <c r="AQ104" i="13"/>
  <c r="BC104" i="13"/>
  <c r="BD104" i="13"/>
  <c r="BI104" i="13"/>
  <c r="BJ104" i="13" s="1"/>
  <c r="BK104" i="13"/>
  <c r="BQ104" i="13"/>
  <c r="BV104" i="13"/>
  <c r="BW104" i="13" s="1"/>
  <c r="BX104" i="13"/>
  <c r="CL104" i="13"/>
  <c r="CM104" i="13" s="1"/>
  <c r="DH104" i="13"/>
  <c r="DI104" i="13" s="1"/>
  <c r="AE105" i="13"/>
  <c r="AF105" i="13"/>
  <c r="AG105" i="13"/>
  <c r="AH105" i="13"/>
  <c r="AQ105" i="13"/>
  <c r="BC105" i="13"/>
  <c r="BD105" i="13"/>
  <c r="BI105" i="13"/>
  <c r="BJ105" i="13" s="1"/>
  <c r="BK105" i="13"/>
  <c r="BQ105" i="13"/>
  <c r="BV105" i="13"/>
  <c r="BW105" i="13" s="1"/>
  <c r="BX105" i="13"/>
  <c r="CL105" i="13"/>
  <c r="CM105" i="13" s="1"/>
  <c r="DH105" i="13"/>
  <c r="DI105" i="13" s="1"/>
  <c r="AE106" i="13"/>
  <c r="AF106" i="13"/>
  <c r="AG106" i="13"/>
  <c r="AH106" i="13"/>
  <c r="AQ106" i="13"/>
  <c r="BT106" i="13" s="1"/>
  <c r="BY106" i="13" s="1"/>
  <c r="BC106" i="13"/>
  <c r="BD106" i="13"/>
  <c r="BI106" i="13"/>
  <c r="BJ106" i="13" s="1"/>
  <c r="BK106" i="13"/>
  <c r="BL106" i="13"/>
  <c r="BM106" i="13" s="1"/>
  <c r="BQ106" i="13"/>
  <c r="BS106" i="13" s="1"/>
  <c r="BV106" i="13"/>
  <c r="BW106" i="13" s="1"/>
  <c r="BX106" i="13"/>
  <c r="CL106" i="13"/>
  <c r="CM106" i="13" s="1"/>
  <c r="DH106" i="13"/>
  <c r="DI106" i="13" s="1"/>
  <c r="AE107" i="13"/>
  <c r="AF107" i="13"/>
  <c r="AG107" i="13"/>
  <c r="AH107" i="13"/>
  <c r="BC107" i="13"/>
  <c r="BD107" i="13"/>
  <c r="BG107" i="13"/>
  <c r="BL107" i="13" s="1"/>
  <c r="BM107" i="13" s="1"/>
  <c r="BI107" i="13"/>
  <c r="BJ107" i="13" s="1"/>
  <c r="BK107" i="13"/>
  <c r="BQ107" i="13"/>
  <c r="BS107" i="13" s="1"/>
  <c r="BT107" i="13"/>
  <c r="BY107" i="13" s="1"/>
  <c r="BV107" i="13"/>
  <c r="BW107" i="13" s="1"/>
  <c r="BX107" i="13"/>
  <c r="CG107" i="13"/>
  <c r="CI107" i="13" s="1"/>
  <c r="CJ107" i="13"/>
  <c r="CO107" i="13" s="1"/>
  <c r="CL107" i="13"/>
  <c r="CM107" i="13" s="1"/>
  <c r="CN107" i="13"/>
  <c r="DC107" i="13"/>
  <c r="DE107" i="13" s="1"/>
  <c r="DF107" i="13"/>
  <c r="DK107" i="13" s="1"/>
  <c r="DH107" i="13"/>
  <c r="DI107" i="13" s="1"/>
  <c r="DJ107" i="13"/>
  <c r="AE108" i="13"/>
  <c r="AF108" i="13"/>
  <c r="AG108" i="13"/>
  <c r="AH108" i="13"/>
  <c r="BC108" i="13"/>
  <c r="BD108" i="13"/>
  <c r="BG108" i="13"/>
  <c r="BL108" i="13" s="1"/>
  <c r="BM108" i="13" s="1"/>
  <c r="BI108" i="13"/>
  <c r="BJ108" i="13" s="1"/>
  <c r="BK108" i="13"/>
  <c r="BQ108" i="13"/>
  <c r="BT108" i="13"/>
  <c r="BY108" i="13" s="1"/>
  <c r="BZ108" i="13" s="1"/>
  <c r="BV108" i="13"/>
  <c r="BW108" i="13" s="1"/>
  <c r="BX108" i="13"/>
  <c r="CG108" i="13"/>
  <c r="CI108" i="13" s="1"/>
  <c r="CJ108" i="13"/>
  <c r="CO108" i="13" s="1"/>
  <c r="CP108" i="13" s="1"/>
  <c r="CL108" i="13"/>
  <c r="CM108" i="13" s="1"/>
  <c r="CN108" i="13"/>
  <c r="DC108" i="13"/>
  <c r="DE108" i="13" s="1"/>
  <c r="DF108" i="13"/>
  <c r="DK108" i="13" s="1"/>
  <c r="DL108" i="13" s="1"/>
  <c r="DH108" i="13"/>
  <c r="DI108" i="13" s="1"/>
  <c r="DJ108" i="13"/>
  <c r="AE109" i="13"/>
  <c r="AF109" i="13"/>
  <c r="AG109" i="13"/>
  <c r="AH109" i="13"/>
  <c r="BC109" i="13"/>
  <c r="BD109" i="13"/>
  <c r="BG109" i="13"/>
  <c r="BL109" i="13" s="1"/>
  <c r="BM109" i="13" s="1"/>
  <c r="BI109" i="13"/>
  <c r="BJ109" i="13" s="1"/>
  <c r="BK109" i="13"/>
  <c r="BQ109" i="13"/>
  <c r="BT109" i="13"/>
  <c r="BY109" i="13" s="1"/>
  <c r="BZ109" i="13" s="1"/>
  <c r="BV109" i="13"/>
  <c r="BW109" i="13" s="1"/>
  <c r="BX109" i="13"/>
  <c r="CG109" i="13"/>
  <c r="CI109" i="13" s="1"/>
  <c r="CJ109" i="13"/>
  <c r="CO109" i="13" s="1"/>
  <c r="CP109" i="13" s="1"/>
  <c r="CL109" i="13"/>
  <c r="CM109" i="13" s="1"/>
  <c r="CN109" i="13"/>
  <c r="DC109" i="13"/>
  <c r="DE109" i="13" s="1"/>
  <c r="DF109" i="13"/>
  <c r="DK109" i="13" s="1"/>
  <c r="DL109" i="13" s="1"/>
  <c r="DH109" i="13"/>
  <c r="DI109" i="13" s="1"/>
  <c r="DJ109" i="13"/>
  <c r="AE110" i="13"/>
  <c r="AF110" i="13"/>
  <c r="AG110" i="13"/>
  <c r="AH110" i="13"/>
  <c r="AQ110" i="13"/>
  <c r="CJ110" i="13" s="1"/>
  <c r="CO110" i="13" s="1"/>
  <c r="CP110" i="13" s="1"/>
  <c r="BC110" i="13"/>
  <c r="BD110" i="13"/>
  <c r="BI110" i="13"/>
  <c r="BJ110" i="13" s="1"/>
  <c r="BK110" i="13"/>
  <c r="BQ110" i="13"/>
  <c r="BV110" i="13"/>
  <c r="BW110" i="13" s="1"/>
  <c r="BX110" i="13"/>
  <c r="CG110" i="13"/>
  <c r="CI110" i="13" s="1"/>
  <c r="CL110" i="13"/>
  <c r="CM110" i="13" s="1"/>
  <c r="CN110" i="13"/>
  <c r="DC110" i="13"/>
  <c r="DE110" i="13" s="1"/>
  <c r="DH110" i="13"/>
  <c r="DI110" i="13" s="1"/>
  <c r="DJ110" i="13"/>
  <c r="AE111" i="13"/>
  <c r="AF111" i="13"/>
  <c r="AG111" i="13"/>
  <c r="AH111" i="13"/>
  <c r="AQ111" i="13"/>
  <c r="BG111" i="13" s="1"/>
  <c r="BL111" i="13" s="1"/>
  <c r="BM111" i="13" s="1"/>
  <c r="BC111" i="13"/>
  <c r="BD111" i="13"/>
  <c r="BI111" i="13"/>
  <c r="BJ111" i="13" s="1"/>
  <c r="BK111" i="13"/>
  <c r="BQ111" i="13"/>
  <c r="BS111" i="13" s="1"/>
  <c r="BV111" i="13"/>
  <c r="BW111" i="13" s="1"/>
  <c r="BX111" i="13"/>
  <c r="CG111" i="13"/>
  <c r="CL111" i="13"/>
  <c r="CM111" i="13" s="1"/>
  <c r="CN111" i="13"/>
  <c r="DC111" i="13"/>
  <c r="DH111" i="13"/>
  <c r="DI111" i="13" s="1"/>
  <c r="DJ111" i="13"/>
  <c r="AE196" i="13"/>
  <c r="AF196" i="13"/>
  <c r="AG196" i="13"/>
  <c r="AH196" i="13"/>
  <c r="AQ196" i="13"/>
  <c r="BT196" i="13" s="1"/>
  <c r="BY196" i="13" s="1"/>
  <c r="BC196" i="13"/>
  <c r="BD196" i="13"/>
  <c r="BF196" i="13" s="1"/>
  <c r="BI196" i="13"/>
  <c r="BJ196" i="13" s="1"/>
  <c r="BK196" i="13"/>
  <c r="BQ196" i="13"/>
  <c r="BV196" i="13"/>
  <c r="BW196" i="13" s="1"/>
  <c r="BX196" i="13"/>
  <c r="CG196" i="13"/>
  <c r="CL196" i="13"/>
  <c r="CM196" i="13" s="1"/>
  <c r="CN196" i="13"/>
  <c r="DC196" i="13"/>
  <c r="DE196" i="13" s="1"/>
  <c r="DH196" i="13"/>
  <c r="DI196" i="13" s="1"/>
  <c r="DJ196" i="13"/>
  <c r="AE199" i="13"/>
  <c r="AF199" i="13"/>
  <c r="AG199" i="13"/>
  <c r="AH199" i="13"/>
  <c r="AQ199" i="13"/>
  <c r="BG199" i="13" s="1"/>
  <c r="BL199" i="13" s="1"/>
  <c r="BM199" i="13" s="1"/>
  <c r="BC199" i="13"/>
  <c r="BD199" i="13"/>
  <c r="BI199" i="13"/>
  <c r="BJ199" i="13" s="1"/>
  <c r="BK199" i="13"/>
  <c r="BQ199" i="13"/>
  <c r="BV199" i="13"/>
  <c r="BW199" i="13" s="1"/>
  <c r="BX199" i="13"/>
  <c r="CG199" i="13"/>
  <c r="CI199" i="13" s="1"/>
  <c r="CL199" i="13"/>
  <c r="CM199" i="13" s="1"/>
  <c r="CN199" i="13"/>
  <c r="DC199" i="13"/>
  <c r="DE199" i="13" s="1"/>
  <c r="DH199" i="13"/>
  <c r="DI199" i="13" s="1"/>
  <c r="DJ199" i="13"/>
  <c r="AE200" i="13"/>
  <c r="AF200" i="13"/>
  <c r="AG200" i="13"/>
  <c r="AH200" i="13"/>
  <c r="AQ200" i="13"/>
  <c r="BG200" i="13" s="1"/>
  <c r="BL200" i="13" s="1"/>
  <c r="BM200" i="13" s="1"/>
  <c r="BC200" i="13"/>
  <c r="BD200" i="13"/>
  <c r="BI200" i="13"/>
  <c r="BJ200" i="13" s="1"/>
  <c r="BK200" i="13"/>
  <c r="BQ200" i="13"/>
  <c r="BV200" i="13"/>
  <c r="BW200" i="13" s="1"/>
  <c r="BX200" i="13"/>
  <c r="CG200" i="13"/>
  <c r="CI200" i="13" s="1"/>
  <c r="CL200" i="13"/>
  <c r="CM200" i="13" s="1"/>
  <c r="CN200" i="13"/>
  <c r="DC200" i="13"/>
  <c r="DE200" i="13" s="1"/>
  <c r="DH200" i="13"/>
  <c r="DI200" i="13" s="1"/>
  <c r="DJ200" i="13"/>
  <c r="AE201" i="13"/>
  <c r="AF201" i="13"/>
  <c r="AG201" i="13"/>
  <c r="AH201" i="13"/>
  <c r="AQ201" i="13"/>
  <c r="BG201" i="13" s="1"/>
  <c r="BL201" i="13" s="1"/>
  <c r="BM201" i="13" s="1"/>
  <c r="BC201" i="13"/>
  <c r="BD201" i="13"/>
  <c r="BI201" i="13"/>
  <c r="BJ201" i="13" s="1"/>
  <c r="BK201" i="13"/>
  <c r="BQ201" i="13"/>
  <c r="BV201" i="13"/>
  <c r="BW201" i="13" s="1"/>
  <c r="BX201" i="13"/>
  <c r="CG201" i="13"/>
  <c r="CL201" i="13"/>
  <c r="CM201" i="13" s="1"/>
  <c r="CN201" i="13"/>
  <c r="DC201" i="13"/>
  <c r="DE201" i="13" s="1"/>
  <c r="DH201" i="13"/>
  <c r="DI201" i="13" s="1"/>
  <c r="DJ201" i="13"/>
  <c r="AE202" i="13"/>
  <c r="AF202" i="13"/>
  <c r="AG202" i="13"/>
  <c r="AH202" i="13"/>
  <c r="AQ202" i="13"/>
  <c r="BG202" i="13" s="1"/>
  <c r="BL202" i="13" s="1"/>
  <c r="BM202" i="13" s="1"/>
  <c r="BC202" i="13"/>
  <c r="BD202" i="13"/>
  <c r="BI202" i="13"/>
  <c r="BJ202" i="13" s="1"/>
  <c r="BK202" i="13"/>
  <c r="BQ202" i="13"/>
  <c r="BV202" i="13"/>
  <c r="BW202" i="13" s="1"/>
  <c r="BX202" i="13"/>
  <c r="CG202" i="13"/>
  <c r="CL202" i="13"/>
  <c r="CM202" i="13" s="1"/>
  <c r="CN202" i="13"/>
  <c r="DC202" i="13"/>
  <c r="DE202" i="13" s="1"/>
  <c r="DH202" i="13"/>
  <c r="DI202" i="13" s="1"/>
  <c r="DJ202" i="13"/>
  <c r="AE203" i="13"/>
  <c r="AF203" i="13"/>
  <c r="AG203" i="13"/>
  <c r="AH203" i="13"/>
  <c r="AQ203" i="13"/>
  <c r="BG203" i="13" s="1"/>
  <c r="BL203" i="13" s="1"/>
  <c r="BM203" i="13" s="1"/>
  <c r="BC203" i="13"/>
  <c r="BD203" i="13"/>
  <c r="BI203" i="13"/>
  <c r="BJ203" i="13" s="1"/>
  <c r="BK203" i="13"/>
  <c r="BQ203" i="13"/>
  <c r="BV203" i="13"/>
  <c r="BW203" i="13" s="1"/>
  <c r="BX203" i="13"/>
  <c r="CG203" i="13"/>
  <c r="CL203" i="13"/>
  <c r="CM203" i="13" s="1"/>
  <c r="CN203" i="13"/>
  <c r="DC203" i="13"/>
  <c r="DE203" i="13" s="1"/>
  <c r="DH203" i="13"/>
  <c r="DI203" i="13" s="1"/>
  <c r="DJ203" i="13"/>
  <c r="AE204" i="13"/>
  <c r="AF204" i="13"/>
  <c r="AG204" i="13"/>
  <c r="AH204" i="13"/>
  <c r="AQ204" i="13"/>
  <c r="BC204" i="13"/>
  <c r="BD204" i="13"/>
  <c r="BI204" i="13"/>
  <c r="BJ204" i="13" s="1"/>
  <c r="BK204" i="13"/>
  <c r="BQ204" i="13"/>
  <c r="BV204" i="13"/>
  <c r="BW204" i="13" s="1"/>
  <c r="BX204" i="13"/>
  <c r="CG204" i="13"/>
  <c r="CL204" i="13"/>
  <c r="CM204" i="13" s="1"/>
  <c r="CN204" i="13"/>
  <c r="DC204" i="13"/>
  <c r="DE204" i="13" s="1"/>
  <c r="DH204" i="13"/>
  <c r="DI204" i="13" s="1"/>
  <c r="DJ204" i="13"/>
  <c r="AE210" i="13"/>
  <c r="AF210" i="13"/>
  <c r="AG210" i="13"/>
  <c r="AH210" i="13"/>
  <c r="AQ210" i="13"/>
  <c r="BG210" i="13" s="1"/>
  <c r="BL210" i="13" s="1"/>
  <c r="BM210" i="13" s="1"/>
  <c r="BC210" i="13"/>
  <c r="BI210" i="13"/>
  <c r="BJ210" i="13" s="1"/>
  <c r="BK210" i="13"/>
  <c r="BV210" i="13"/>
  <c r="BW210" i="13" s="1"/>
  <c r="BX210" i="13"/>
  <c r="CG210" i="13"/>
  <c r="CL210" i="13"/>
  <c r="CM210" i="13" s="1"/>
  <c r="CN210" i="13"/>
  <c r="DC210" i="13"/>
  <c r="DE210" i="13" s="1"/>
  <c r="DH210" i="13"/>
  <c r="DI210" i="13" s="1"/>
  <c r="DJ210" i="13"/>
  <c r="AE211" i="13"/>
  <c r="AF211" i="13"/>
  <c r="AG211" i="13"/>
  <c r="AH211" i="13"/>
  <c r="AQ211" i="13"/>
  <c r="BC211" i="13"/>
  <c r="BD211" i="13"/>
  <c r="BI211" i="13"/>
  <c r="BJ211" i="13" s="1"/>
  <c r="BK211" i="13"/>
  <c r="BQ211" i="13"/>
  <c r="BV211" i="13"/>
  <c r="BW211" i="13" s="1"/>
  <c r="BX211" i="13"/>
  <c r="CG211" i="13"/>
  <c r="CI211" i="13" s="1"/>
  <c r="CL211" i="13"/>
  <c r="CM211" i="13" s="1"/>
  <c r="CN211" i="13"/>
  <c r="DC211" i="13"/>
  <c r="DE211" i="13" s="1"/>
  <c r="DH211" i="13"/>
  <c r="DI211" i="13" s="1"/>
  <c r="DJ211" i="13"/>
  <c r="AE212" i="13"/>
  <c r="AF212" i="13"/>
  <c r="AG212" i="13"/>
  <c r="AH212" i="13"/>
  <c r="AQ212" i="13"/>
  <c r="BG212" i="13" s="1"/>
  <c r="BL212" i="13" s="1"/>
  <c r="BC212" i="13"/>
  <c r="BD212" i="13"/>
  <c r="BF212" i="13" s="1"/>
  <c r="BI212" i="13"/>
  <c r="BJ212" i="13" s="1"/>
  <c r="BK212" i="13"/>
  <c r="BQ212" i="13"/>
  <c r="BV212" i="13"/>
  <c r="BW212" i="13" s="1"/>
  <c r="BX212" i="13"/>
  <c r="CG212" i="13"/>
  <c r="CL212" i="13"/>
  <c r="CM212" i="13" s="1"/>
  <c r="CN212" i="13"/>
  <c r="DC212" i="13"/>
  <c r="DE212" i="13" s="1"/>
  <c r="DH212" i="13"/>
  <c r="DI212" i="13" s="1"/>
  <c r="DJ212" i="13"/>
  <c r="AE213" i="13"/>
  <c r="AF213" i="13"/>
  <c r="AG213" i="13"/>
  <c r="AH213" i="13"/>
  <c r="AQ213" i="13"/>
  <c r="BC213" i="13"/>
  <c r="BD213" i="13"/>
  <c r="BI213" i="13"/>
  <c r="BJ213" i="13" s="1"/>
  <c r="BK213" i="13"/>
  <c r="BQ213" i="13"/>
  <c r="BV213" i="13"/>
  <c r="BW213" i="13" s="1"/>
  <c r="BX213" i="13"/>
  <c r="CG213" i="13"/>
  <c r="CI213" i="13" s="1"/>
  <c r="CL213" i="13"/>
  <c r="CM213" i="13" s="1"/>
  <c r="CN213" i="13"/>
  <c r="DC213" i="13"/>
  <c r="DE213" i="13" s="1"/>
  <c r="DH213" i="13"/>
  <c r="DI213" i="13" s="1"/>
  <c r="DJ213" i="13"/>
  <c r="AE214" i="13"/>
  <c r="AF214" i="13"/>
  <c r="AG214" i="13"/>
  <c r="AH214" i="13"/>
  <c r="AQ214" i="13"/>
  <c r="BG214" i="13" s="1"/>
  <c r="BL214" i="13" s="1"/>
  <c r="BM214" i="13" s="1"/>
  <c r="BC214" i="13"/>
  <c r="BD214" i="13"/>
  <c r="BI214" i="13"/>
  <c r="BJ214" i="13" s="1"/>
  <c r="BK214" i="13"/>
  <c r="BQ214" i="13"/>
  <c r="BV214" i="13"/>
  <c r="BW214" i="13" s="1"/>
  <c r="BX214" i="13"/>
  <c r="CG214" i="13"/>
  <c r="CL214" i="13"/>
  <c r="CM214" i="13" s="1"/>
  <c r="CN214" i="13"/>
  <c r="DC214" i="13"/>
  <c r="DE214" i="13" s="1"/>
  <c r="DH214" i="13"/>
  <c r="DI214" i="13" s="1"/>
  <c r="DJ214" i="13"/>
  <c r="AE216" i="13"/>
  <c r="AF216" i="13"/>
  <c r="AG216" i="13"/>
  <c r="AH216" i="13"/>
  <c r="AQ216" i="13"/>
  <c r="CJ216" i="13" s="1"/>
  <c r="CO216" i="13" s="1"/>
  <c r="CP216" i="13" s="1"/>
  <c r="BC216" i="13"/>
  <c r="BD216" i="13"/>
  <c r="BI216" i="13"/>
  <c r="BJ216" i="13" s="1"/>
  <c r="BK216" i="13"/>
  <c r="BQ216" i="13"/>
  <c r="BV216" i="13"/>
  <c r="BW216" i="13" s="1"/>
  <c r="BX216" i="13"/>
  <c r="CG216" i="13"/>
  <c r="CL216" i="13"/>
  <c r="CM216" i="13" s="1"/>
  <c r="CN216" i="13"/>
  <c r="DC216" i="13"/>
  <c r="DE216" i="13" s="1"/>
  <c r="DH216" i="13"/>
  <c r="DI216" i="13" s="1"/>
  <c r="DJ216" i="13"/>
  <c r="AE217" i="13"/>
  <c r="AF217" i="13"/>
  <c r="AG217" i="13"/>
  <c r="AH217" i="13"/>
  <c r="AQ217" i="13"/>
  <c r="BC217" i="13"/>
  <c r="BD217" i="13"/>
  <c r="BI217" i="13"/>
  <c r="BJ217" i="13" s="1"/>
  <c r="BK217" i="13"/>
  <c r="BQ217" i="13"/>
  <c r="BV217" i="13"/>
  <c r="BW217" i="13" s="1"/>
  <c r="BX217" i="13"/>
  <c r="CG217" i="13"/>
  <c r="CI217" i="13" s="1"/>
  <c r="CL217" i="13"/>
  <c r="CM217" i="13" s="1"/>
  <c r="CN217" i="13"/>
  <c r="DC217" i="13"/>
  <c r="DE217" i="13" s="1"/>
  <c r="DH217" i="13"/>
  <c r="DI217" i="13" s="1"/>
  <c r="DJ217" i="13"/>
  <c r="AE218" i="13"/>
  <c r="AF218" i="13"/>
  <c r="AG218" i="13"/>
  <c r="AH218" i="13"/>
  <c r="AQ218" i="13"/>
  <c r="BC218" i="13"/>
  <c r="BD218" i="13"/>
  <c r="BI218" i="13"/>
  <c r="BJ218" i="13" s="1"/>
  <c r="BK218" i="13"/>
  <c r="BQ218" i="13"/>
  <c r="BV218" i="13"/>
  <c r="BW218" i="13" s="1"/>
  <c r="BX218" i="13"/>
  <c r="CG218" i="13"/>
  <c r="CL218" i="13"/>
  <c r="CM218" i="13" s="1"/>
  <c r="CN218" i="13"/>
  <c r="DC218" i="13"/>
  <c r="DE218" i="13" s="1"/>
  <c r="DH218" i="13"/>
  <c r="DI218" i="13" s="1"/>
  <c r="DJ218" i="13"/>
  <c r="AE219" i="13"/>
  <c r="AF219" i="13"/>
  <c r="AG219" i="13"/>
  <c r="AH219" i="13"/>
  <c r="AQ219" i="13"/>
  <c r="BC219" i="13"/>
  <c r="BD219" i="13"/>
  <c r="BI219" i="13"/>
  <c r="BJ219" i="13" s="1"/>
  <c r="BK219" i="13"/>
  <c r="BQ219" i="13"/>
  <c r="BV219" i="13"/>
  <c r="BW219" i="13" s="1"/>
  <c r="BX219" i="13"/>
  <c r="CG219" i="13"/>
  <c r="CL219" i="13"/>
  <c r="CM219" i="13" s="1"/>
  <c r="CN219" i="13"/>
  <c r="DC219" i="13"/>
  <c r="DE219" i="13" s="1"/>
  <c r="DH219" i="13"/>
  <c r="DI219" i="13" s="1"/>
  <c r="DJ219" i="13"/>
  <c r="AE220" i="13"/>
  <c r="AF220" i="13"/>
  <c r="AG220" i="13"/>
  <c r="AH220" i="13"/>
  <c r="AQ220" i="13"/>
  <c r="CJ220" i="13" s="1"/>
  <c r="CO220" i="13" s="1"/>
  <c r="CP220" i="13" s="1"/>
  <c r="BC220" i="13"/>
  <c r="BD220" i="13"/>
  <c r="BI220" i="13"/>
  <c r="BJ220" i="13" s="1"/>
  <c r="BK220" i="13"/>
  <c r="BQ220" i="13"/>
  <c r="BV220" i="13"/>
  <c r="BW220" i="13" s="1"/>
  <c r="BX220" i="13"/>
  <c r="CG220" i="13"/>
  <c r="CL220" i="13"/>
  <c r="CM220" i="13" s="1"/>
  <c r="CN220" i="13"/>
  <c r="DC220" i="13"/>
  <c r="DE220" i="13" s="1"/>
  <c r="DH220" i="13"/>
  <c r="DI220" i="13" s="1"/>
  <c r="DJ220" i="13"/>
  <c r="AE228" i="13"/>
  <c r="AF228" i="13"/>
  <c r="AG228" i="13"/>
  <c r="AH228" i="13"/>
  <c r="AQ228" i="13"/>
  <c r="CJ228" i="13" s="1"/>
  <c r="BC228" i="13"/>
  <c r="BD228" i="13"/>
  <c r="BI228" i="13"/>
  <c r="BJ228" i="13" s="1"/>
  <c r="BK228" i="13"/>
  <c r="BQ228" i="13"/>
  <c r="BS228" i="13" s="1"/>
  <c r="BV228" i="13"/>
  <c r="BW228" i="13" s="1"/>
  <c r="BX228" i="13"/>
  <c r="CG228" i="13"/>
  <c r="CL228" i="13"/>
  <c r="CM228" i="13" s="1"/>
  <c r="CN228" i="13"/>
  <c r="DC228" i="13"/>
  <c r="DE228" i="13" s="1"/>
  <c r="DH228" i="13"/>
  <c r="DI228" i="13" s="1"/>
  <c r="DJ228" i="13"/>
  <c r="AE229" i="13"/>
  <c r="AF229" i="13"/>
  <c r="AG229" i="13"/>
  <c r="AH229" i="13"/>
  <c r="AQ229" i="13"/>
  <c r="BG229" i="13" s="1"/>
  <c r="BL229" i="13" s="1"/>
  <c r="BC229" i="13"/>
  <c r="BD229" i="13"/>
  <c r="BF229" i="13" s="1"/>
  <c r="BI229" i="13"/>
  <c r="BJ229" i="13" s="1"/>
  <c r="BK229" i="13"/>
  <c r="BQ229" i="13"/>
  <c r="BS229" i="13" s="1"/>
  <c r="BV229" i="13"/>
  <c r="BW229" i="13" s="1"/>
  <c r="BX229" i="13"/>
  <c r="CG229" i="13"/>
  <c r="CI229" i="13" s="1"/>
  <c r="CL229" i="13"/>
  <c r="CM229" i="13" s="1"/>
  <c r="CN229" i="13"/>
  <c r="DC229" i="13"/>
  <c r="DE229" i="13" s="1"/>
  <c r="DH229" i="13"/>
  <c r="DI229" i="13" s="1"/>
  <c r="DJ229" i="13"/>
  <c r="AE231" i="13"/>
  <c r="AF231" i="13"/>
  <c r="AG231" i="13"/>
  <c r="AH231" i="13"/>
  <c r="AQ231" i="13"/>
  <c r="BG231" i="13" s="1"/>
  <c r="BL231" i="13" s="1"/>
  <c r="BM231" i="13" s="1"/>
  <c r="BC231" i="13"/>
  <c r="BD231" i="13"/>
  <c r="BI231" i="13"/>
  <c r="BJ231" i="13" s="1"/>
  <c r="BK231" i="13"/>
  <c r="BQ231" i="13"/>
  <c r="BV231" i="13"/>
  <c r="BW231" i="13" s="1"/>
  <c r="BX231" i="13"/>
  <c r="CG231" i="13"/>
  <c r="CL231" i="13"/>
  <c r="CM231" i="13" s="1"/>
  <c r="CN231" i="13"/>
  <c r="DC231" i="13"/>
  <c r="DE231" i="13" s="1"/>
  <c r="DH231" i="13"/>
  <c r="DI231" i="13" s="1"/>
  <c r="DJ231" i="13"/>
  <c r="AE236" i="13"/>
  <c r="AF236" i="13"/>
  <c r="AG236" i="13"/>
  <c r="AH236" i="13"/>
  <c r="AQ236" i="13"/>
  <c r="BG236" i="13" s="1"/>
  <c r="BL236" i="13" s="1"/>
  <c r="BC236" i="13"/>
  <c r="BD236" i="13"/>
  <c r="BF236" i="13" s="1"/>
  <c r="BI236" i="13"/>
  <c r="BJ236" i="13" s="1"/>
  <c r="BK236" i="13"/>
  <c r="BQ236" i="13"/>
  <c r="BS236" i="13" s="1"/>
  <c r="BV236" i="13"/>
  <c r="BW236" i="13" s="1"/>
  <c r="BX236" i="13"/>
  <c r="CG236" i="13"/>
  <c r="CI236" i="13" s="1"/>
  <c r="CL236" i="13"/>
  <c r="CM236" i="13" s="1"/>
  <c r="CN236" i="13"/>
  <c r="DC236" i="13"/>
  <c r="DE236" i="13" s="1"/>
  <c r="DH236" i="13"/>
  <c r="DI236" i="13" s="1"/>
  <c r="DJ236" i="13"/>
  <c r="AE243" i="13"/>
  <c r="AF243" i="13"/>
  <c r="AG243" i="13"/>
  <c r="AH243" i="13"/>
  <c r="AQ243" i="13"/>
  <c r="BG243" i="13" s="1"/>
  <c r="BL243" i="13" s="1"/>
  <c r="BM243" i="13" s="1"/>
  <c r="BC243" i="13"/>
  <c r="BD243" i="13"/>
  <c r="BI243" i="13"/>
  <c r="BJ243" i="13" s="1"/>
  <c r="BK243" i="13"/>
  <c r="BQ243" i="13"/>
  <c r="BS243" i="13" s="1"/>
  <c r="BV243" i="13"/>
  <c r="BW243" i="13" s="1"/>
  <c r="BX243" i="13"/>
  <c r="CG243" i="13"/>
  <c r="CI243" i="13" s="1"/>
  <c r="CL243" i="13"/>
  <c r="CM243" i="13" s="1"/>
  <c r="CN243" i="13"/>
  <c r="DC243" i="13"/>
  <c r="DE243" i="13" s="1"/>
  <c r="DH243" i="13"/>
  <c r="DI243" i="13" s="1"/>
  <c r="DJ243" i="13"/>
  <c r="AE112" i="13"/>
  <c r="AF112" i="13"/>
  <c r="AG112" i="13"/>
  <c r="AH112" i="13"/>
  <c r="BC112" i="13"/>
  <c r="BD112" i="13"/>
  <c r="BG112" i="13"/>
  <c r="BL112" i="13" s="1"/>
  <c r="BM112" i="13" s="1"/>
  <c r="BI112" i="13"/>
  <c r="BJ112" i="13" s="1"/>
  <c r="BK112" i="13"/>
  <c r="BQ112" i="13"/>
  <c r="BS112" i="13" s="1"/>
  <c r="BT112" i="13"/>
  <c r="BY112" i="13" s="1"/>
  <c r="BV112" i="13"/>
  <c r="BW112" i="13" s="1"/>
  <c r="BX112" i="13"/>
  <c r="CG112" i="13"/>
  <c r="CI112" i="13" s="1"/>
  <c r="CJ112" i="13"/>
  <c r="CO112" i="13" s="1"/>
  <c r="CL112" i="13"/>
  <c r="CM112" i="13" s="1"/>
  <c r="CN112" i="13"/>
  <c r="DC112" i="13"/>
  <c r="DE112" i="13" s="1"/>
  <c r="DF112" i="13"/>
  <c r="DK112" i="13" s="1"/>
  <c r="DH112" i="13"/>
  <c r="DI112" i="13" s="1"/>
  <c r="DJ112" i="13"/>
  <c r="AE113" i="13"/>
  <c r="AF113" i="13"/>
  <c r="AG113" i="13"/>
  <c r="AH113" i="13"/>
  <c r="AQ113" i="13"/>
  <c r="BC113" i="13"/>
  <c r="BD113" i="13"/>
  <c r="BF113" i="13" s="1"/>
  <c r="BI113" i="13"/>
  <c r="BJ113" i="13" s="1"/>
  <c r="BK113" i="13"/>
  <c r="BQ113" i="13"/>
  <c r="BS113" i="13" s="1"/>
  <c r="BV113" i="13"/>
  <c r="BW113" i="13" s="1"/>
  <c r="BX113" i="13"/>
  <c r="CG113" i="13"/>
  <c r="CI113" i="13" s="1"/>
  <c r="CL113" i="13"/>
  <c r="CM113" i="13" s="1"/>
  <c r="CN113" i="13"/>
  <c r="DC113" i="13"/>
  <c r="DE113" i="13" s="1"/>
  <c r="DH113" i="13"/>
  <c r="DI113" i="13" s="1"/>
  <c r="DJ113" i="13"/>
  <c r="BG204" i="13" l="1"/>
  <c r="BL204" i="13" s="1"/>
  <c r="BM204" i="13" s="1"/>
  <c r="CJ204" i="13"/>
  <c r="CO204" i="13" s="1"/>
  <c r="CP204" i="13" s="1"/>
  <c r="DG90" i="13"/>
  <c r="DH90" i="13" s="1"/>
  <c r="DI90" i="13" s="1"/>
  <c r="DG94" i="13"/>
  <c r="DH94" i="13" s="1"/>
  <c r="DI94" i="13" s="1"/>
  <c r="DG86" i="13"/>
  <c r="DH86" i="13" s="1"/>
  <c r="DI86" i="13" s="1"/>
  <c r="BT210" i="13"/>
  <c r="BY210" i="13" s="1"/>
  <c r="BZ210" i="13" s="1"/>
  <c r="BM229" i="13"/>
  <c r="BT204" i="13"/>
  <c r="BY204" i="13" s="1"/>
  <c r="BZ204" i="13" s="1"/>
  <c r="CJ78" i="13"/>
  <c r="CO78" i="13" s="1"/>
  <c r="CP78" i="13" s="1"/>
  <c r="BG196" i="13"/>
  <c r="BL196" i="13" s="1"/>
  <c r="BM196" i="13" s="1"/>
  <c r="DF111" i="13"/>
  <c r="DK111" i="13" s="1"/>
  <c r="DL111" i="13" s="1"/>
  <c r="CJ111" i="13"/>
  <c r="CO111" i="13" s="1"/>
  <c r="CP111" i="13" s="1"/>
  <c r="BT111" i="13"/>
  <c r="BY111" i="13" s="1"/>
  <c r="BZ111" i="13" s="1"/>
  <c r="DF204" i="13"/>
  <c r="DK204" i="13" s="1"/>
  <c r="DL204" i="13" s="1"/>
  <c r="DF201" i="13"/>
  <c r="DK201" i="13" s="1"/>
  <c r="DL201" i="13" s="1"/>
  <c r="CJ201" i="13"/>
  <c r="CO201" i="13" s="1"/>
  <c r="CP201" i="13" s="1"/>
  <c r="BT201" i="13"/>
  <c r="BY201" i="13" s="1"/>
  <c r="BZ201" i="13" s="1"/>
  <c r="DG95" i="13"/>
  <c r="DJ95" i="13" s="1"/>
  <c r="DG87" i="13"/>
  <c r="DJ87" i="13" s="1"/>
  <c r="BM212" i="13"/>
  <c r="CG95" i="13"/>
  <c r="DC95" i="13" s="1"/>
  <c r="CG88" i="13"/>
  <c r="DC88" i="13" s="1"/>
  <c r="CN87" i="13"/>
  <c r="CG96" i="13"/>
  <c r="DC96" i="13" s="1"/>
  <c r="CN95" i="13"/>
  <c r="CG92" i="13"/>
  <c r="DC92" i="13" s="1"/>
  <c r="DG91" i="13"/>
  <c r="DH91" i="13" s="1"/>
  <c r="DI91" i="13" s="1"/>
  <c r="DG88" i="13"/>
  <c r="DH88" i="13" s="1"/>
  <c r="DI88" i="13" s="1"/>
  <c r="CG87" i="13"/>
  <c r="DC87" i="13" s="1"/>
  <c r="BG78" i="13"/>
  <c r="BL78" i="13" s="1"/>
  <c r="BM78" i="13" s="1"/>
  <c r="CK76" i="13"/>
  <c r="CL76" i="13" s="1"/>
  <c r="CM76" i="13" s="1"/>
  <c r="DF243" i="13"/>
  <c r="DK243" i="13" s="1"/>
  <c r="DL243" i="13" s="1"/>
  <c r="CJ243" i="13"/>
  <c r="CO243" i="13" s="1"/>
  <c r="CP243" i="13" s="1"/>
  <c r="BT243" i="13"/>
  <c r="BY243" i="13" s="1"/>
  <c r="BZ243" i="13" s="1"/>
  <c r="DF236" i="13"/>
  <c r="DK236" i="13" s="1"/>
  <c r="DL236" i="13" s="1"/>
  <c r="DF210" i="13"/>
  <c r="DK210" i="13" s="1"/>
  <c r="DL210" i="13" s="1"/>
  <c r="DF98" i="13"/>
  <c r="DK98" i="13" s="1"/>
  <c r="DL98" i="13" s="1"/>
  <c r="CJ98" i="13"/>
  <c r="CO98" i="13" s="1"/>
  <c r="CP98" i="13" s="1"/>
  <c r="BT98" i="13"/>
  <c r="BY98" i="13" s="1"/>
  <c r="BZ98" i="13" s="1"/>
  <c r="DE96" i="13"/>
  <c r="BT96" i="13"/>
  <c r="CG91" i="13"/>
  <c r="DC91" i="13" s="1"/>
  <c r="BT88" i="13"/>
  <c r="CG82" i="13"/>
  <c r="DC82" i="13" s="1"/>
  <c r="DF231" i="13"/>
  <c r="DK231" i="13" s="1"/>
  <c r="DL231" i="13" s="1"/>
  <c r="CJ231" i="13"/>
  <c r="CO231" i="13" s="1"/>
  <c r="CP231" i="13" s="1"/>
  <c r="BT231" i="13"/>
  <c r="BY231" i="13" s="1"/>
  <c r="BZ231" i="13" s="1"/>
  <c r="DF212" i="13"/>
  <c r="DK212" i="13" s="1"/>
  <c r="DL212" i="13" s="1"/>
  <c r="CJ212" i="13"/>
  <c r="CO212" i="13" s="1"/>
  <c r="CP212" i="13" s="1"/>
  <c r="BT212" i="13"/>
  <c r="BY212" i="13" s="1"/>
  <c r="BZ212" i="13" s="1"/>
  <c r="BT92" i="13"/>
  <c r="CN91" i="13"/>
  <c r="CG84" i="13"/>
  <c r="DC84" i="13" s="1"/>
  <c r="DF78" i="13"/>
  <c r="DK78" i="13" s="1"/>
  <c r="DL78" i="13" s="1"/>
  <c r="BQ76" i="13"/>
  <c r="CG76" i="13" s="1"/>
  <c r="DC76" i="13" s="1"/>
  <c r="BM236" i="13"/>
  <c r="BT236" i="13"/>
  <c r="BY236" i="13" s="1"/>
  <c r="BZ236" i="13" s="1"/>
  <c r="CJ236" i="13"/>
  <c r="CO236" i="13" s="1"/>
  <c r="CP236" i="13" s="1"/>
  <c r="BT76" i="13"/>
  <c r="BY76" i="13" s="1"/>
  <c r="BL76" i="13"/>
  <c r="BM76" i="13" s="1"/>
  <c r="CJ210" i="13"/>
  <c r="CO210" i="13" s="1"/>
  <c r="CP210" i="13" s="1"/>
  <c r="DF101" i="13"/>
  <c r="DK101" i="13" s="1"/>
  <c r="DL101" i="13" s="1"/>
  <c r="CJ101" i="13"/>
  <c r="CO101" i="13" s="1"/>
  <c r="CP101" i="13" s="1"/>
  <c r="BT101" i="13"/>
  <c r="BY101" i="13" s="1"/>
  <c r="BZ101" i="13" s="1"/>
  <c r="CG93" i="13"/>
  <c r="DC93" i="13" s="1"/>
  <c r="DE93" i="13" s="1"/>
  <c r="DD92" i="13"/>
  <c r="CG90" i="13"/>
  <c r="DC90" i="13" s="1"/>
  <c r="DE90" i="13" s="1"/>
  <c r="CG85" i="13"/>
  <c r="DC85" i="13" s="1"/>
  <c r="DE85" i="13" s="1"/>
  <c r="BT84" i="13"/>
  <c r="CG83" i="13"/>
  <c r="DC83" i="13" s="1"/>
  <c r="DE83" i="13" s="1"/>
  <c r="BT82" i="13"/>
  <c r="BG113" i="13"/>
  <c r="BL113" i="13" s="1"/>
  <c r="BM113" i="13" s="1"/>
  <c r="BT113" i="13"/>
  <c r="BY113" i="13" s="1"/>
  <c r="BZ113" i="13" s="1"/>
  <c r="CJ113" i="13"/>
  <c r="CO113" i="13" s="1"/>
  <c r="CP113" i="13" s="1"/>
  <c r="DF113" i="13"/>
  <c r="DK113" i="13" s="1"/>
  <c r="DL113" i="13" s="1"/>
  <c r="BG228" i="13"/>
  <c r="BL228" i="13" s="1"/>
  <c r="BM228" i="13" s="1"/>
  <c r="BT228" i="13"/>
  <c r="BY228" i="13" s="1"/>
  <c r="BZ228" i="13" s="1"/>
  <c r="CO228" i="13"/>
  <c r="CP228" i="13" s="1"/>
  <c r="DF228" i="13"/>
  <c r="DK228" i="13" s="1"/>
  <c r="DL228" i="13" s="1"/>
  <c r="BG216" i="13"/>
  <c r="BL216" i="13" s="1"/>
  <c r="BM216" i="13" s="1"/>
  <c r="BT216" i="13"/>
  <c r="BY216" i="13" s="1"/>
  <c r="BZ216" i="13" s="1"/>
  <c r="DF216" i="13"/>
  <c r="DK216" i="13" s="1"/>
  <c r="DL216" i="13" s="1"/>
  <c r="BG220" i="13"/>
  <c r="BL220" i="13" s="1"/>
  <c r="BM220" i="13" s="1"/>
  <c r="BT220" i="13"/>
  <c r="BY220" i="13" s="1"/>
  <c r="BZ220" i="13" s="1"/>
  <c r="DF220" i="13"/>
  <c r="DK220" i="13" s="1"/>
  <c r="DL220" i="13" s="1"/>
  <c r="BG219" i="13"/>
  <c r="BL219" i="13" s="1"/>
  <c r="BM219" i="13" s="1"/>
  <c r="BT219" i="13"/>
  <c r="BY219" i="13" s="1"/>
  <c r="BZ219" i="13" s="1"/>
  <c r="CJ219" i="13"/>
  <c r="CO219" i="13" s="1"/>
  <c r="CP219" i="13" s="1"/>
  <c r="DF219" i="13"/>
  <c r="DK219" i="13" s="1"/>
  <c r="DL219" i="13" s="1"/>
  <c r="BG218" i="13"/>
  <c r="BL218" i="13" s="1"/>
  <c r="BM218" i="13" s="1"/>
  <c r="BT218" i="13"/>
  <c r="BY218" i="13" s="1"/>
  <c r="BZ218" i="13" s="1"/>
  <c r="CJ218" i="13"/>
  <c r="CO218" i="13" s="1"/>
  <c r="CP218" i="13" s="1"/>
  <c r="DF218" i="13"/>
  <c r="DK218" i="13" s="1"/>
  <c r="DL218" i="13" s="1"/>
  <c r="BG217" i="13"/>
  <c r="BL217" i="13" s="1"/>
  <c r="BM217" i="13" s="1"/>
  <c r="BT217" i="13"/>
  <c r="BY217" i="13" s="1"/>
  <c r="BZ217" i="13" s="1"/>
  <c r="CJ217" i="13"/>
  <c r="CO217" i="13" s="1"/>
  <c r="CP217" i="13" s="1"/>
  <c r="DF217" i="13"/>
  <c r="DK217" i="13" s="1"/>
  <c r="DL217" i="13" s="1"/>
  <c r="DD91" i="13"/>
  <c r="DL97" i="13"/>
  <c r="BS94" i="13"/>
  <c r="CG94" i="13"/>
  <c r="CL93" i="13"/>
  <c r="CM93" i="13" s="1"/>
  <c r="DG93" i="13"/>
  <c r="CN93" i="13"/>
  <c r="CL92" i="13"/>
  <c r="CM92" i="13" s="1"/>
  <c r="DG92" i="13"/>
  <c r="DH92" i="13" s="1"/>
  <c r="DI92" i="13" s="1"/>
  <c r="BG90" i="13"/>
  <c r="BL90" i="13" s="1"/>
  <c r="BM90" i="13" s="1"/>
  <c r="BT90" i="13"/>
  <c r="DD88" i="13"/>
  <c r="DD84" i="13"/>
  <c r="CL83" i="13"/>
  <c r="CM83" i="13" s="1"/>
  <c r="DG83" i="13"/>
  <c r="CN83" i="13"/>
  <c r="DL112" i="13"/>
  <c r="CP112" i="13"/>
  <c r="BZ112" i="13"/>
  <c r="DF203" i="13"/>
  <c r="DK203" i="13" s="1"/>
  <c r="DL203" i="13" s="1"/>
  <c r="CJ203" i="13"/>
  <c r="CO203" i="13" s="1"/>
  <c r="CP203" i="13" s="1"/>
  <c r="BT203" i="13"/>
  <c r="BY203" i="13" s="1"/>
  <c r="BZ203" i="13" s="1"/>
  <c r="DF199" i="13"/>
  <c r="DK199" i="13" s="1"/>
  <c r="DL199" i="13" s="1"/>
  <c r="CJ199" i="13"/>
  <c r="BT199" i="13"/>
  <c r="BY199" i="13" s="1"/>
  <c r="BZ199" i="13" s="1"/>
  <c r="BZ196" i="13"/>
  <c r="BG110" i="13"/>
  <c r="BL110" i="13" s="1"/>
  <c r="BM110" i="13" s="1"/>
  <c r="BT110" i="13"/>
  <c r="BY110" i="13" s="1"/>
  <c r="BZ110" i="13" s="1"/>
  <c r="DF110" i="13"/>
  <c r="DK110" i="13" s="1"/>
  <c r="DL110" i="13" s="1"/>
  <c r="BG105" i="13"/>
  <c r="BL105" i="13" s="1"/>
  <c r="BM105" i="13" s="1"/>
  <c r="BT105" i="13"/>
  <c r="BY105" i="13" s="1"/>
  <c r="BZ105" i="13" s="1"/>
  <c r="BG104" i="13"/>
  <c r="BL104" i="13" s="1"/>
  <c r="BM104" i="13" s="1"/>
  <c r="BT104" i="13"/>
  <c r="BY104" i="13" s="1"/>
  <c r="BZ104" i="13" s="1"/>
  <c r="BG103" i="13"/>
  <c r="BL103" i="13" s="1"/>
  <c r="BM103" i="13" s="1"/>
  <c r="BT103" i="13"/>
  <c r="BY103" i="13" s="1"/>
  <c r="BZ103" i="13" s="1"/>
  <c r="CJ103" i="13"/>
  <c r="CO103" i="13" s="1"/>
  <c r="CP103" i="13" s="1"/>
  <c r="DF103" i="13"/>
  <c r="DK103" i="13" s="1"/>
  <c r="DL103" i="13" s="1"/>
  <c r="BS89" i="13"/>
  <c r="CG89" i="13"/>
  <c r="DC89" i="13" s="1"/>
  <c r="DE89" i="13" s="1"/>
  <c r="BS86" i="13"/>
  <c r="CG86" i="13"/>
  <c r="CL85" i="13"/>
  <c r="CM85" i="13" s="1"/>
  <c r="DG85" i="13"/>
  <c r="CN85" i="13"/>
  <c r="DD82" i="13"/>
  <c r="BG192" i="13"/>
  <c r="BL192" i="13" s="1"/>
  <c r="BM192" i="13" s="1"/>
  <c r="BT192" i="13"/>
  <c r="BY192" i="13" s="1"/>
  <c r="BZ192" i="13" s="1"/>
  <c r="DL107" i="13"/>
  <c r="CP107" i="13"/>
  <c r="BZ107" i="13"/>
  <c r="DL99" i="13"/>
  <c r="DD95" i="13"/>
  <c r="BG94" i="13"/>
  <c r="BL94" i="13" s="1"/>
  <c r="BM94" i="13" s="1"/>
  <c r="BT94" i="13"/>
  <c r="CL89" i="13"/>
  <c r="CM89" i="13" s="1"/>
  <c r="DG89" i="13"/>
  <c r="DD87" i="13"/>
  <c r="BG86" i="13"/>
  <c r="BL86" i="13" s="1"/>
  <c r="BM86" i="13" s="1"/>
  <c r="BT86" i="13"/>
  <c r="BZ78" i="13"/>
  <c r="BG211" i="13"/>
  <c r="BL211" i="13" s="1"/>
  <c r="BM211" i="13" s="1"/>
  <c r="BT211" i="13"/>
  <c r="BY211" i="13" s="1"/>
  <c r="BZ211" i="13" s="1"/>
  <c r="CJ211" i="13"/>
  <c r="CO211" i="13" s="1"/>
  <c r="CP211" i="13" s="1"/>
  <c r="DF211" i="13"/>
  <c r="DK211" i="13" s="1"/>
  <c r="DL211" i="13" s="1"/>
  <c r="DF229" i="13"/>
  <c r="DK229" i="13" s="1"/>
  <c r="DL229" i="13" s="1"/>
  <c r="CJ229" i="13"/>
  <c r="CO229" i="13" s="1"/>
  <c r="CP229" i="13" s="1"/>
  <c r="BT229" i="13"/>
  <c r="BY229" i="13" s="1"/>
  <c r="BZ229" i="13" s="1"/>
  <c r="DF214" i="13"/>
  <c r="DK214" i="13" s="1"/>
  <c r="DL214" i="13" s="1"/>
  <c r="CJ214" i="13"/>
  <c r="CO214" i="13" s="1"/>
  <c r="CP214" i="13" s="1"/>
  <c r="BT214" i="13"/>
  <c r="BY214" i="13" s="1"/>
  <c r="BZ214" i="13" s="1"/>
  <c r="BG213" i="13"/>
  <c r="BL213" i="13" s="1"/>
  <c r="BM213" i="13" s="1"/>
  <c r="BT213" i="13"/>
  <c r="BY213" i="13" s="1"/>
  <c r="BZ213" i="13" s="1"/>
  <c r="CJ213" i="13"/>
  <c r="CO213" i="13" s="1"/>
  <c r="CP213" i="13" s="1"/>
  <c r="DF213" i="13"/>
  <c r="DK213" i="13" s="1"/>
  <c r="DL213" i="13" s="1"/>
  <c r="DF202" i="13"/>
  <c r="DK202" i="13" s="1"/>
  <c r="DL202" i="13" s="1"/>
  <c r="CJ202" i="13"/>
  <c r="CO202" i="13" s="1"/>
  <c r="CP202" i="13" s="1"/>
  <c r="BT202" i="13"/>
  <c r="BY202" i="13" s="1"/>
  <c r="BZ202" i="13" s="1"/>
  <c r="DF200" i="13"/>
  <c r="DK200" i="13" s="1"/>
  <c r="DL200" i="13" s="1"/>
  <c r="CJ200" i="13"/>
  <c r="CO200" i="13" s="1"/>
  <c r="BT200" i="13"/>
  <c r="BY200" i="13" s="1"/>
  <c r="BZ200" i="13" s="1"/>
  <c r="DF196" i="13"/>
  <c r="DK196" i="13" s="1"/>
  <c r="DL196" i="13" s="1"/>
  <c r="CO196" i="13"/>
  <c r="CP196" i="13" s="1"/>
  <c r="BZ106" i="13"/>
  <c r="DH96" i="13"/>
  <c r="DI96" i="13" s="1"/>
  <c r="DJ96" i="13"/>
  <c r="CL96" i="13"/>
  <c r="CM96" i="13" s="1"/>
  <c r="CN96" i="13"/>
  <c r="DF102" i="13"/>
  <c r="DK102" i="13" s="1"/>
  <c r="DL102" i="13" s="1"/>
  <c r="CJ102" i="13"/>
  <c r="CO102" i="13" s="1"/>
  <c r="CP102" i="13" s="1"/>
  <c r="BT102" i="13"/>
  <c r="BY102" i="13" s="1"/>
  <c r="BZ102" i="13" s="1"/>
  <c r="DF100" i="13"/>
  <c r="DK100" i="13" s="1"/>
  <c r="DL100" i="13" s="1"/>
  <c r="CJ100" i="13"/>
  <c r="CO100" i="13" s="1"/>
  <c r="CP100" i="13" s="1"/>
  <c r="BT100" i="13"/>
  <c r="BY100" i="13" s="1"/>
  <c r="BZ100" i="13" s="1"/>
  <c r="BG99" i="13"/>
  <c r="BL99" i="13" s="1"/>
  <c r="BM99" i="13" s="1"/>
  <c r="BT99" i="13"/>
  <c r="BY99" i="13" s="1"/>
  <c r="BZ99" i="13" s="1"/>
  <c r="CJ99" i="13"/>
  <c r="CO99" i="13" s="1"/>
  <c r="CP99" i="13" s="1"/>
  <c r="BG97" i="13"/>
  <c r="BL97" i="13" s="1"/>
  <c r="BM97" i="13" s="1"/>
  <c r="BT97" i="13"/>
  <c r="BY97" i="13" s="1"/>
  <c r="BZ97" i="13" s="1"/>
  <c r="CJ97" i="13"/>
  <c r="CO97" i="13" s="1"/>
  <c r="CP97" i="13" s="1"/>
  <c r="BT95" i="13"/>
  <c r="CN94" i="13"/>
  <c r="BT93" i="13"/>
  <c r="CN92" i="13"/>
  <c r="BT91" i="13"/>
  <c r="CN90" i="13"/>
  <c r="BT89" i="13"/>
  <c r="CN88" i="13"/>
  <c r="BT87" i="13"/>
  <c r="CN86" i="13"/>
  <c r="DH84" i="13"/>
  <c r="DI84" i="13" s="1"/>
  <c r="DJ84" i="13"/>
  <c r="CL84" i="13"/>
  <c r="CM84" i="13" s="1"/>
  <c r="CN84" i="13"/>
  <c r="BG83" i="13"/>
  <c r="BL83" i="13" s="1"/>
  <c r="BM83" i="13" s="1"/>
  <c r="BT83" i="13"/>
  <c r="BG85" i="13"/>
  <c r="BL85" i="13" s="1"/>
  <c r="BM85" i="13" s="1"/>
  <c r="BT85" i="13"/>
  <c r="DH82" i="13"/>
  <c r="DI82" i="13" s="1"/>
  <c r="DJ82" i="13"/>
  <c r="CL82" i="13"/>
  <c r="CM82" i="13" s="1"/>
  <c r="CN82" i="13"/>
  <c r="DF77" i="13"/>
  <c r="DK77" i="13" s="1"/>
  <c r="DL77" i="13" s="1"/>
  <c r="CJ77" i="13"/>
  <c r="CO77" i="13" s="1"/>
  <c r="CP77" i="13" s="1"/>
  <c r="BT77" i="13"/>
  <c r="BY77" i="13" s="1"/>
  <c r="BZ77" i="13" s="1"/>
  <c r="BX76" i="13"/>
  <c r="BX43" i="13"/>
  <c r="BV43" i="13"/>
  <c r="BW43" i="13" s="1"/>
  <c r="BQ43" i="13"/>
  <c r="BS43" i="13" s="1"/>
  <c r="BK43" i="13"/>
  <c r="BI43" i="13"/>
  <c r="BJ43" i="13" s="1"/>
  <c r="BD43" i="13"/>
  <c r="BC43" i="13"/>
  <c r="AQ43" i="13"/>
  <c r="BT43" i="13" s="1"/>
  <c r="BY43" i="13" s="1"/>
  <c r="AH43" i="13"/>
  <c r="AG43" i="13"/>
  <c r="AF43" i="13"/>
  <c r="AE43" i="13"/>
  <c r="BX70" i="13"/>
  <c r="BV70" i="13"/>
  <c r="BW70" i="13" s="1"/>
  <c r="BQ70" i="13"/>
  <c r="BS70" i="13" s="1"/>
  <c r="BK70" i="13"/>
  <c r="BI70" i="13"/>
  <c r="BJ70" i="13" s="1"/>
  <c r="BD70" i="13"/>
  <c r="BC70" i="13"/>
  <c r="AQ70" i="13"/>
  <c r="BT70" i="13" s="1"/>
  <c r="BY70" i="13" s="1"/>
  <c r="BZ70" i="13" s="1"/>
  <c r="CG70" i="13"/>
  <c r="CI70" i="13" s="1"/>
  <c r="AH70" i="13"/>
  <c r="AG70" i="13"/>
  <c r="AF70" i="13"/>
  <c r="AE70" i="13"/>
  <c r="AG256" i="13"/>
  <c r="DJ86" i="13" l="1"/>
  <c r="DJ94" i="13"/>
  <c r="CO199" i="13"/>
  <c r="CP199" i="13" s="1"/>
  <c r="DJ90" i="13"/>
  <c r="CI82" i="13"/>
  <c r="CN76" i="13"/>
  <c r="CJ76" i="13"/>
  <c r="CO76" i="13" s="1"/>
  <c r="DE95" i="13"/>
  <c r="DH87" i="13"/>
  <c r="DI87" i="13" s="1"/>
  <c r="CI84" i="13"/>
  <c r="DE87" i="13"/>
  <c r="DJ91" i="13"/>
  <c r="CI92" i="13"/>
  <c r="CI85" i="13"/>
  <c r="DE88" i="13"/>
  <c r="DH95" i="13"/>
  <c r="DI95" i="13" s="1"/>
  <c r="DE91" i="13"/>
  <c r="DG76" i="13"/>
  <c r="CI87" i="13"/>
  <c r="CI95" i="13"/>
  <c r="DE84" i="13"/>
  <c r="DJ88" i="13"/>
  <c r="DJ92" i="13"/>
  <c r="CI83" i="13"/>
  <c r="CI93" i="13"/>
  <c r="DE82" i="13"/>
  <c r="CI88" i="13"/>
  <c r="CI91" i="13"/>
  <c r="DE92" i="13"/>
  <c r="CI96" i="13"/>
  <c r="CI89" i="13"/>
  <c r="CJ88" i="13"/>
  <c r="BY88" i="13"/>
  <c r="BZ88" i="13" s="1"/>
  <c r="CJ96" i="13"/>
  <c r="BY96" i="13"/>
  <c r="BZ96" i="13" s="1"/>
  <c r="CJ92" i="13"/>
  <c r="BY92" i="13"/>
  <c r="BZ92" i="13" s="1"/>
  <c r="CJ82" i="13"/>
  <c r="BY82" i="13"/>
  <c r="BZ82" i="13" s="1"/>
  <c r="CJ84" i="13"/>
  <c r="BY84" i="13"/>
  <c r="BZ84" i="13" s="1"/>
  <c r="CI90" i="13"/>
  <c r="BZ76" i="13"/>
  <c r="CJ86" i="13"/>
  <c r="BY86" i="13"/>
  <c r="BZ86" i="13" s="1"/>
  <c r="DJ89" i="13"/>
  <c r="DH89" i="13"/>
  <c r="DI89" i="13" s="1"/>
  <c r="DJ83" i="13"/>
  <c r="DH83" i="13"/>
  <c r="DI83" i="13" s="1"/>
  <c r="CJ90" i="13"/>
  <c r="BY90" i="13"/>
  <c r="BZ90" i="13" s="1"/>
  <c r="CJ94" i="13"/>
  <c r="BY94" i="13"/>
  <c r="BZ94" i="13" s="1"/>
  <c r="DJ85" i="13"/>
  <c r="DH85" i="13"/>
  <c r="DI85" i="13" s="1"/>
  <c r="CI86" i="13"/>
  <c r="DC86" i="13"/>
  <c r="DE86" i="13" s="1"/>
  <c r="DJ93" i="13"/>
  <c r="DH93" i="13"/>
  <c r="DI93" i="13" s="1"/>
  <c r="CI94" i="13"/>
  <c r="DC94" i="13"/>
  <c r="DE94" i="13" s="1"/>
  <c r="CJ89" i="13"/>
  <c r="BY89" i="13"/>
  <c r="BZ89" i="13" s="1"/>
  <c r="CJ93" i="13"/>
  <c r="BY93" i="13"/>
  <c r="BZ93" i="13" s="1"/>
  <c r="CJ85" i="13"/>
  <c r="BY85" i="13"/>
  <c r="BZ85" i="13" s="1"/>
  <c r="BY83" i="13"/>
  <c r="BZ83" i="13" s="1"/>
  <c r="CJ83" i="13"/>
  <c r="CJ87" i="13"/>
  <c r="BY87" i="13"/>
  <c r="BZ87" i="13" s="1"/>
  <c r="CJ91" i="13"/>
  <c r="BY91" i="13"/>
  <c r="BZ91" i="13" s="1"/>
  <c r="CJ95" i="13"/>
  <c r="BY95" i="13"/>
  <c r="BZ95" i="13" s="1"/>
  <c r="BZ43" i="13"/>
  <c r="BG43" i="13"/>
  <c r="BL43" i="13" s="1"/>
  <c r="BM43" i="13" s="1"/>
  <c r="BG70" i="13"/>
  <c r="BL70" i="13" s="1"/>
  <c r="BM70" i="13" s="1"/>
  <c r="DF76" i="13" l="1"/>
  <c r="DK76" i="13" s="1"/>
  <c r="CP76" i="13"/>
  <c r="DH76" i="13"/>
  <c r="DI76" i="13" s="1"/>
  <c r="DJ76" i="13"/>
  <c r="DF96" i="13"/>
  <c r="DK96" i="13" s="1"/>
  <c r="DL96" i="13" s="1"/>
  <c r="CO96" i="13"/>
  <c r="CP96" i="13" s="1"/>
  <c r="CO88" i="13"/>
  <c r="CP88" i="13" s="1"/>
  <c r="DF88" i="13"/>
  <c r="DK88" i="13" s="1"/>
  <c r="DL88" i="13" s="1"/>
  <c r="CO92" i="13"/>
  <c r="CP92" i="13" s="1"/>
  <c r="DF92" i="13"/>
  <c r="DK92" i="13" s="1"/>
  <c r="DL92" i="13" s="1"/>
  <c r="DF84" i="13"/>
  <c r="DK84" i="13" s="1"/>
  <c r="DL84" i="13" s="1"/>
  <c r="CO84" i="13"/>
  <c r="CP84" i="13" s="1"/>
  <c r="CO82" i="13"/>
  <c r="CP82" i="13" s="1"/>
  <c r="DF82" i="13"/>
  <c r="DK82" i="13" s="1"/>
  <c r="DL82" i="13" s="1"/>
  <c r="CO94" i="13"/>
  <c r="CP94" i="13" s="1"/>
  <c r="DF94" i="13"/>
  <c r="DK94" i="13" s="1"/>
  <c r="DL94" i="13" s="1"/>
  <c r="CO90" i="13"/>
  <c r="CP90" i="13" s="1"/>
  <c r="DF90" i="13"/>
  <c r="DK90" i="13" s="1"/>
  <c r="DL90" i="13" s="1"/>
  <c r="CO86" i="13"/>
  <c r="CP86" i="13" s="1"/>
  <c r="DF86" i="13"/>
  <c r="DK86" i="13" s="1"/>
  <c r="DL86" i="13" s="1"/>
  <c r="CO95" i="13"/>
  <c r="CP95" i="13" s="1"/>
  <c r="DF95" i="13"/>
  <c r="DK95" i="13" s="1"/>
  <c r="DL95" i="13" s="1"/>
  <c r="DF91" i="13"/>
  <c r="DK91" i="13" s="1"/>
  <c r="DL91" i="13" s="1"/>
  <c r="CO91" i="13"/>
  <c r="CP91" i="13" s="1"/>
  <c r="DF87" i="13"/>
  <c r="DK87" i="13" s="1"/>
  <c r="DL87" i="13" s="1"/>
  <c r="CO87" i="13"/>
  <c r="CP87" i="13" s="1"/>
  <c r="DF85" i="13"/>
  <c r="DK85" i="13" s="1"/>
  <c r="DL85" i="13" s="1"/>
  <c r="CO85" i="13"/>
  <c r="CP85" i="13" s="1"/>
  <c r="CO83" i="13"/>
  <c r="CP83" i="13" s="1"/>
  <c r="DF83" i="13"/>
  <c r="DK83" i="13" s="1"/>
  <c r="DL83" i="13" s="1"/>
  <c r="DF93" i="13"/>
  <c r="DK93" i="13" s="1"/>
  <c r="DL93" i="13" s="1"/>
  <c r="CO93" i="13"/>
  <c r="CP93" i="13" s="1"/>
  <c r="DF89" i="13"/>
  <c r="DK89" i="13" s="1"/>
  <c r="DL89" i="13" s="1"/>
  <c r="CO89" i="13"/>
  <c r="CP89" i="13" s="1"/>
  <c r="DL76" i="13" l="1"/>
  <c r="CG248" i="13"/>
  <c r="AQ53" i="13" l="1"/>
  <c r="BR40" i="13" l="1"/>
  <c r="BQ41" i="13" l="1"/>
  <c r="AG29" i="13" l="1"/>
  <c r="DH37" i="13" l="1"/>
  <c r="DI37" i="13" s="1"/>
  <c r="DH75" i="13"/>
  <c r="DI75" i="13" s="1"/>
  <c r="DH74" i="13"/>
  <c r="DI74" i="13" s="1"/>
  <c r="DH71" i="13"/>
  <c r="DI71" i="13" s="1"/>
  <c r="DH69" i="13"/>
  <c r="DI69" i="13" s="1"/>
  <c r="DH68" i="13"/>
  <c r="DI68" i="13" s="1"/>
  <c r="DH62" i="13"/>
  <c r="DI62" i="13" s="1"/>
  <c r="DH61" i="13"/>
  <c r="DI61" i="13" s="1"/>
  <c r="DH60" i="13"/>
  <c r="DI60" i="13" s="1"/>
  <c r="DH59" i="13"/>
  <c r="DI59" i="13" s="1"/>
  <c r="DH58" i="13"/>
  <c r="DI58" i="13" s="1"/>
  <c r="DH51" i="13"/>
  <c r="DI51" i="13" s="1"/>
  <c r="DH50" i="13"/>
  <c r="DI50" i="13" s="1"/>
  <c r="DH49" i="13"/>
  <c r="DI49" i="13" s="1"/>
  <c r="DH45" i="13"/>
  <c r="DI45" i="13" s="1"/>
  <c r="DH44" i="13"/>
  <c r="DI44" i="13" s="1"/>
  <c r="DH36" i="13"/>
  <c r="DI36" i="13" s="1"/>
  <c r="DH35" i="13"/>
  <c r="DI35" i="13" s="1"/>
  <c r="DH34" i="13"/>
  <c r="DI34" i="13" s="1"/>
  <c r="DH33" i="13"/>
  <c r="DI33" i="13" s="1"/>
  <c r="DH28" i="13"/>
  <c r="DI28" i="13" s="1"/>
  <c r="DH27" i="13"/>
  <c r="DI27" i="13" s="1"/>
  <c r="DH24" i="13"/>
  <c r="DI24" i="13" s="1"/>
  <c r="DH23" i="13"/>
  <c r="DI23" i="13" s="1"/>
  <c r="DH22" i="13"/>
  <c r="DI22" i="13" s="1"/>
  <c r="DH18" i="13"/>
  <c r="DI18" i="13" s="1"/>
  <c r="DH17" i="13"/>
  <c r="DI17" i="13" s="1"/>
  <c r="DH16" i="13"/>
  <c r="DI16" i="13" s="1"/>
  <c r="DH11" i="13"/>
  <c r="DI11" i="13" s="1"/>
  <c r="DH10" i="13"/>
  <c r="DI10" i="13" s="1"/>
  <c r="DH9" i="13"/>
  <c r="DI9" i="13" s="1"/>
  <c r="DH57" i="13"/>
  <c r="DI57" i="13" s="1"/>
  <c r="DH56" i="13"/>
  <c r="DI56" i="13" s="1"/>
  <c r="DH55" i="13"/>
  <c r="DI55" i="13" s="1"/>
  <c r="DH32" i="13"/>
  <c r="DI32" i="13" s="1"/>
  <c r="DH257" i="13"/>
  <c r="DI257" i="13" s="1"/>
  <c r="DH256" i="13"/>
  <c r="DI256" i="13" s="1"/>
  <c r="DH255" i="13"/>
  <c r="DI255" i="13" s="1"/>
  <c r="DH254" i="13"/>
  <c r="DI254" i="13" s="1"/>
  <c r="DH253" i="13"/>
  <c r="DI253" i="13" s="1"/>
  <c r="DH252" i="13"/>
  <c r="DI252" i="13" s="1"/>
  <c r="DH251" i="13"/>
  <c r="DI251" i="13" s="1"/>
  <c r="DH250" i="13"/>
  <c r="DI250" i="13" s="1"/>
  <c r="DH249" i="13"/>
  <c r="DI249" i="13" s="1"/>
  <c r="DH248" i="13"/>
  <c r="DI248" i="13" s="1"/>
  <c r="DH247" i="13"/>
  <c r="DI247" i="13" s="1"/>
  <c r="DH246" i="13"/>
  <c r="DI246" i="13" s="1"/>
  <c r="DH245" i="13"/>
  <c r="DI245" i="13" s="1"/>
  <c r="DH244" i="13"/>
  <c r="DI244" i="13" s="1"/>
  <c r="DH242" i="13"/>
  <c r="DI242" i="13" s="1"/>
  <c r="DH241" i="13"/>
  <c r="DI241" i="13" s="1"/>
  <c r="DH240" i="13"/>
  <c r="DI240" i="13" s="1"/>
  <c r="DH239" i="13"/>
  <c r="DI239" i="13" s="1"/>
  <c r="DH238" i="13"/>
  <c r="DI238" i="13" s="1"/>
  <c r="DH227" i="13"/>
  <c r="DI227" i="13" s="1"/>
  <c r="DH226" i="13"/>
  <c r="DI226" i="13" s="1"/>
  <c r="DH225" i="13"/>
  <c r="DI225" i="13" s="1"/>
  <c r="DH224" i="13"/>
  <c r="DI224" i="13" s="1"/>
  <c r="DH223" i="13"/>
  <c r="DI223" i="13" s="1"/>
  <c r="DH222" i="13"/>
  <c r="DI222" i="13" s="1"/>
  <c r="DH221" i="13"/>
  <c r="DI221" i="13" s="1"/>
  <c r="DH73" i="13"/>
  <c r="DI73" i="13" s="1"/>
  <c r="DH67" i="13"/>
  <c r="DI67" i="13" s="1"/>
  <c r="DH66" i="13"/>
  <c r="DI66" i="13" s="1"/>
  <c r="DH65" i="13"/>
  <c r="DI65" i="13" s="1"/>
  <c r="DH64" i="13"/>
  <c r="DI64" i="13" s="1"/>
  <c r="DH54" i="13"/>
  <c r="DI54" i="13" s="1"/>
  <c r="DH53" i="13"/>
  <c r="DI53" i="13" s="1"/>
  <c r="DH48" i="13"/>
  <c r="DI48" i="13" s="1"/>
  <c r="DH47" i="13"/>
  <c r="DI47" i="13" s="1"/>
  <c r="DH42" i="13"/>
  <c r="DI42" i="13" s="1"/>
  <c r="DH41" i="13"/>
  <c r="DI41" i="13" s="1"/>
  <c r="DH40" i="13"/>
  <c r="DI40" i="13" s="1"/>
  <c r="DH39" i="13"/>
  <c r="DI39" i="13" s="1"/>
  <c r="DH31" i="13"/>
  <c r="DI31" i="13" s="1"/>
  <c r="DH30" i="13"/>
  <c r="DI30" i="13" s="1"/>
  <c r="DH26" i="13"/>
  <c r="DI26" i="13" s="1"/>
  <c r="DH21" i="13"/>
  <c r="DI21" i="13" s="1"/>
  <c r="DH20" i="13"/>
  <c r="DI20" i="13" s="1"/>
  <c r="DH15" i="13"/>
  <c r="DI15" i="13" s="1"/>
  <c r="DH14" i="13"/>
  <c r="DI14" i="13" s="1"/>
  <c r="DH8" i="13"/>
  <c r="DI8" i="13" s="1"/>
  <c r="DH72" i="13"/>
  <c r="DI72" i="13" s="1"/>
  <c r="DH63" i="13"/>
  <c r="DI63" i="13" s="1"/>
  <c r="DH52" i="13"/>
  <c r="DI52" i="13" s="1"/>
  <c r="DH46" i="13"/>
  <c r="DI46" i="13" s="1"/>
  <c r="DH38" i="13"/>
  <c r="DI38" i="13" s="1"/>
  <c r="DH29" i="13"/>
  <c r="DI29" i="13" s="1"/>
  <c r="DH25" i="13"/>
  <c r="DI25" i="13" s="1"/>
  <c r="DH19" i="13"/>
  <c r="DI19" i="13" s="1"/>
  <c r="DH13" i="13"/>
  <c r="DI13" i="13" s="1"/>
  <c r="DH7" i="13"/>
  <c r="DI7" i="13" s="1"/>
  <c r="DH195" i="13"/>
  <c r="DI195" i="13" s="1"/>
  <c r="DH194" i="13"/>
  <c r="DI194" i="13" s="1"/>
  <c r="DH193" i="13"/>
  <c r="DI193" i="13" s="1"/>
  <c r="DH191" i="13"/>
  <c r="DI191" i="13" s="1"/>
  <c r="DH190" i="13"/>
  <c r="DI190" i="13" s="1"/>
  <c r="DH189" i="13"/>
  <c r="DI189" i="13" s="1"/>
  <c r="DH188" i="13"/>
  <c r="DI188" i="13" s="1"/>
  <c r="DH12" i="13"/>
  <c r="DI12" i="13" s="1"/>
  <c r="CL37" i="13"/>
  <c r="CM37" i="13" s="1"/>
  <c r="CL75" i="13"/>
  <c r="CM75" i="13" s="1"/>
  <c r="CL74" i="13"/>
  <c r="CM74" i="13" s="1"/>
  <c r="CL71" i="13"/>
  <c r="CM71" i="13" s="1"/>
  <c r="CL69" i="13"/>
  <c r="CM69" i="13" s="1"/>
  <c r="CL68" i="13"/>
  <c r="CM68" i="13" s="1"/>
  <c r="CL62" i="13"/>
  <c r="CM62" i="13" s="1"/>
  <c r="CL61" i="13"/>
  <c r="CM61" i="13" s="1"/>
  <c r="CL60" i="13"/>
  <c r="CM60" i="13" s="1"/>
  <c r="CL59" i="13"/>
  <c r="CM59" i="13" s="1"/>
  <c r="CL58" i="13"/>
  <c r="CM58" i="13" s="1"/>
  <c r="CL51" i="13"/>
  <c r="CM51" i="13" s="1"/>
  <c r="CL50" i="13"/>
  <c r="CM50" i="13" s="1"/>
  <c r="CL49" i="13"/>
  <c r="CM49" i="13" s="1"/>
  <c r="CL45" i="13"/>
  <c r="CM45" i="13" s="1"/>
  <c r="CL44" i="13"/>
  <c r="CM44" i="13" s="1"/>
  <c r="CL36" i="13"/>
  <c r="CM36" i="13" s="1"/>
  <c r="CL35" i="13"/>
  <c r="CM35" i="13" s="1"/>
  <c r="CL34" i="13"/>
  <c r="CM34" i="13" s="1"/>
  <c r="CL33" i="13"/>
  <c r="CM33" i="13" s="1"/>
  <c r="CL28" i="13"/>
  <c r="CM28" i="13" s="1"/>
  <c r="CL27" i="13"/>
  <c r="CM27" i="13" s="1"/>
  <c r="CL24" i="13"/>
  <c r="CM24" i="13" s="1"/>
  <c r="CL23" i="13"/>
  <c r="CM23" i="13" s="1"/>
  <c r="CL22" i="13"/>
  <c r="CM22" i="13" s="1"/>
  <c r="CL18" i="13"/>
  <c r="CM18" i="13" s="1"/>
  <c r="CL17" i="13"/>
  <c r="CM17" i="13" s="1"/>
  <c r="CL16" i="13"/>
  <c r="CM16" i="13" s="1"/>
  <c r="CL11" i="13"/>
  <c r="CM11" i="13" s="1"/>
  <c r="CL10" i="13"/>
  <c r="CM10" i="13" s="1"/>
  <c r="CL9" i="13"/>
  <c r="CM9" i="13" s="1"/>
  <c r="CL57" i="13"/>
  <c r="CM57" i="13" s="1"/>
  <c r="CL56" i="13"/>
  <c r="CM56" i="13" s="1"/>
  <c r="CL55" i="13"/>
  <c r="CM55" i="13" s="1"/>
  <c r="CL32" i="13"/>
  <c r="CM32" i="13" s="1"/>
  <c r="CL257" i="13"/>
  <c r="CM257" i="13" s="1"/>
  <c r="CL256" i="13"/>
  <c r="CM256" i="13" s="1"/>
  <c r="CL255" i="13"/>
  <c r="CM255" i="13" s="1"/>
  <c r="CL254" i="13"/>
  <c r="CM254" i="13" s="1"/>
  <c r="CL253" i="13"/>
  <c r="CM253" i="13" s="1"/>
  <c r="CL252" i="13"/>
  <c r="CM252" i="13" s="1"/>
  <c r="CL251" i="13"/>
  <c r="CM251" i="13" s="1"/>
  <c r="CL250" i="13"/>
  <c r="CM250" i="13" s="1"/>
  <c r="CL249" i="13"/>
  <c r="CM249" i="13" s="1"/>
  <c r="CL248" i="13"/>
  <c r="CM248" i="13" s="1"/>
  <c r="CL247" i="13"/>
  <c r="CM247" i="13" s="1"/>
  <c r="CL246" i="13"/>
  <c r="CM246" i="13" s="1"/>
  <c r="CL245" i="13"/>
  <c r="CM245" i="13" s="1"/>
  <c r="CL244" i="13"/>
  <c r="CM244" i="13" s="1"/>
  <c r="CL242" i="13"/>
  <c r="CM242" i="13" s="1"/>
  <c r="CL241" i="13"/>
  <c r="CM241" i="13" s="1"/>
  <c r="CL240" i="13"/>
  <c r="CM240" i="13" s="1"/>
  <c r="CL239" i="13"/>
  <c r="CM239" i="13" s="1"/>
  <c r="CL238" i="13"/>
  <c r="CM238" i="13" s="1"/>
  <c r="CL227" i="13"/>
  <c r="CM227" i="13" s="1"/>
  <c r="CL226" i="13"/>
  <c r="CM226" i="13" s="1"/>
  <c r="CL225" i="13"/>
  <c r="CM225" i="13" s="1"/>
  <c r="CL224" i="13"/>
  <c r="CM224" i="13" s="1"/>
  <c r="CL223" i="13"/>
  <c r="CM223" i="13" s="1"/>
  <c r="CL222" i="13"/>
  <c r="CM222" i="13" s="1"/>
  <c r="CL221" i="13"/>
  <c r="CM221" i="13" s="1"/>
  <c r="CL73" i="13"/>
  <c r="CM73" i="13" s="1"/>
  <c r="CL67" i="13"/>
  <c r="CM67" i="13" s="1"/>
  <c r="CL66" i="13"/>
  <c r="CM66" i="13" s="1"/>
  <c r="CL65" i="13"/>
  <c r="CM65" i="13" s="1"/>
  <c r="CL64" i="13"/>
  <c r="CM64" i="13" s="1"/>
  <c r="CL54" i="13"/>
  <c r="CM54" i="13" s="1"/>
  <c r="CL53" i="13"/>
  <c r="CM53" i="13" s="1"/>
  <c r="CL48" i="13"/>
  <c r="CM48" i="13" s="1"/>
  <c r="CL47" i="13"/>
  <c r="CM47" i="13" s="1"/>
  <c r="CL42" i="13"/>
  <c r="CM42" i="13" s="1"/>
  <c r="CL41" i="13"/>
  <c r="CM41" i="13" s="1"/>
  <c r="CL40" i="13"/>
  <c r="CM40" i="13" s="1"/>
  <c r="CL39" i="13"/>
  <c r="CM39" i="13" s="1"/>
  <c r="CL31" i="13"/>
  <c r="CM31" i="13" s="1"/>
  <c r="CL30" i="13"/>
  <c r="CM30" i="13" s="1"/>
  <c r="CL26" i="13"/>
  <c r="CM26" i="13" s="1"/>
  <c r="CL21" i="13"/>
  <c r="CM21" i="13" s="1"/>
  <c r="CL20" i="13"/>
  <c r="CM20" i="13" s="1"/>
  <c r="CL15" i="13"/>
  <c r="CM15" i="13" s="1"/>
  <c r="CL14" i="13"/>
  <c r="CM14" i="13" s="1"/>
  <c r="CL8" i="13"/>
  <c r="CM8" i="13" s="1"/>
  <c r="CL72" i="13"/>
  <c r="CM72" i="13" s="1"/>
  <c r="CL63" i="13"/>
  <c r="CM63" i="13" s="1"/>
  <c r="CL52" i="13"/>
  <c r="CM52" i="13" s="1"/>
  <c r="CL46" i="13"/>
  <c r="CM46" i="13" s="1"/>
  <c r="CL38" i="13"/>
  <c r="CM38" i="13" s="1"/>
  <c r="CL29" i="13"/>
  <c r="CM29" i="13" s="1"/>
  <c r="CL25" i="13"/>
  <c r="CM25" i="13" s="1"/>
  <c r="CL19" i="13"/>
  <c r="CM19" i="13" s="1"/>
  <c r="CL13" i="13"/>
  <c r="CM13" i="13" s="1"/>
  <c r="CL7" i="13"/>
  <c r="CM7" i="13" s="1"/>
  <c r="CL195" i="13"/>
  <c r="CM195" i="13" s="1"/>
  <c r="CL194" i="13"/>
  <c r="CM194" i="13" s="1"/>
  <c r="CL193" i="13"/>
  <c r="CM193" i="13" s="1"/>
  <c r="CL191" i="13"/>
  <c r="CM191" i="13" s="1"/>
  <c r="CL190" i="13"/>
  <c r="CM190" i="13" s="1"/>
  <c r="CL189" i="13"/>
  <c r="CM189" i="13" s="1"/>
  <c r="CL188" i="13"/>
  <c r="CM188" i="13" s="1"/>
  <c r="CL12" i="13"/>
  <c r="CM12" i="13" s="1"/>
  <c r="BV37" i="13"/>
  <c r="BW37" i="13" s="1"/>
  <c r="BV75" i="13"/>
  <c r="BW75" i="13" s="1"/>
  <c r="BV74" i="13"/>
  <c r="BW74" i="13" s="1"/>
  <c r="BV71" i="13"/>
  <c r="BW71" i="13" s="1"/>
  <c r="BV69" i="13"/>
  <c r="BW69" i="13" s="1"/>
  <c r="BV68" i="13"/>
  <c r="BW68" i="13" s="1"/>
  <c r="BV62" i="13"/>
  <c r="BW62" i="13" s="1"/>
  <c r="BV61" i="13"/>
  <c r="BW61" i="13" s="1"/>
  <c r="BV60" i="13"/>
  <c r="BW60" i="13" s="1"/>
  <c r="BV59" i="13"/>
  <c r="BW59" i="13" s="1"/>
  <c r="BV58" i="13"/>
  <c r="BW58" i="13" s="1"/>
  <c r="BV51" i="13"/>
  <c r="BW51" i="13" s="1"/>
  <c r="BV50" i="13"/>
  <c r="BW50" i="13" s="1"/>
  <c r="BV49" i="13"/>
  <c r="BW49" i="13" s="1"/>
  <c r="BV45" i="13"/>
  <c r="BW45" i="13" s="1"/>
  <c r="BV44" i="13"/>
  <c r="BW44" i="13" s="1"/>
  <c r="BV36" i="13"/>
  <c r="BW36" i="13" s="1"/>
  <c r="BV35" i="13"/>
  <c r="BW35" i="13" s="1"/>
  <c r="BV34" i="13"/>
  <c r="BW34" i="13" s="1"/>
  <c r="BV33" i="13"/>
  <c r="BW33" i="13" s="1"/>
  <c r="BV28" i="13"/>
  <c r="BW28" i="13" s="1"/>
  <c r="BV27" i="13"/>
  <c r="BW27" i="13" s="1"/>
  <c r="BV24" i="13"/>
  <c r="BW24" i="13" s="1"/>
  <c r="BV23" i="13"/>
  <c r="BW23" i="13" s="1"/>
  <c r="BV22" i="13"/>
  <c r="BW22" i="13" s="1"/>
  <c r="BV18" i="13"/>
  <c r="BW18" i="13" s="1"/>
  <c r="BV17" i="13"/>
  <c r="BW17" i="13" s="1"/>
  <c r="BV16" i="13"/>
  <c r="BW16" i="13" s="1"/>
  <c r="BV11" i="13"/>
  <c r="BW11" i="13" s="1"/>
  <c r="BV10" i="13"/>
  <c r="BW10" i="13" s="1"/>
  <c r="BV9" i="13"/>
  <c r="BW9" i="13" s="1"/>
  <c r="BV57" i="13"/>
  <c r="BW57" i="13" s="1"/>
  <c r="BV56" i="13"/>
  <c r="BW56" i="13" s="1"/>
  <c r="BV55" i="13"/>
  <c r="BW55" i="13" s="1"/>
  <c r="BV32" i="13"/>
  <c r="BW32" i="13" s="1"/>
  <c r="BV257" i="13"/>
  <c r="BW257" i="13" s="1"/>
  <c r="BV256" i="13"/>
  <c r="BW256" i="13" s="1"/>
  <c r="BV255" i="13"/>
  <c r="BW255" i="13" s="1"/>
  <c r="BV254" i="13"/>
  <c r="BW254" i="13" s="1"/>
  <c r="BV253" i="13"/>
  <c r="BW253" i="13" s="1"/>
  <c r="BV252" i="13"/>
  <c r="BW252" i="13" s="1"/>
  <c r="BV251" i="13"/>
  <c r="BW251" i="13" s="1"/>
  <c r="BV250" i="13"/>
  <c r="BW250" i="13" s="1"/>
  <c r="BV249" i="13"/>
  <c r="BW249" i="13" s="1"/>
  <c r="BV248" i="13"/>
  <c r="BW248" i="13" s="1"/>
  <c r="BV247" i="13"/>
  <c r="BW247" i="13" s="1"/>
  <c r="BV246" i="13"/>
  <c r="BW246" i="13" s="1"/>
  <c r="BV245" i="13"/>
  <c r="BW245" i="13" s="1"/>
  <c r="BV244" i="13"/>
  <c r="BW244" i="13" s="1"/>
  <c r="BV242" i="13"/>
  <c r="BW242" i="13" s="1"/>
  <c r="BV241" i="13"/>
  <c r="BW241" i="13" s="1"/>
  <c r="BV240" i="13"/>
  <c r="BW240" i="13" s="1"/>
  <c r="BV239" i="13"/>
  <c r="BW239" i="13" s="1"/>
  <c r="BV238" i="13"/>
  <c r="BW238" i="13" s="1"/>
  <c r="BV227" i="13"/>
  <c r="BW227" i="13" s="1"/>
  <c r="BV226" i="13"/>
  <c r="BW226" i="13" s="1"/>
  <c r="BV225" i="13"/>
  <c r="BW225" i="13" s="1"/>
  <c r="BV224" i="13"/>
  <c r="BW224" i="13" s="1"/>
  <c r="BV223" i="13"/>
  <c r="BW223" i="13" s="1"/>
  <c r="BV222" i="13"/>
  <c r="BW222" i="13" s="1"/>
  <c r="BV221" i="13"/>
  <c r="BW221" i="13" s="1"/>
  <c r="BV73" i="13"/>
  <c r="BW73" i="13" s="1"/>
  <c r="BV67" i="13"/>
  <c r="BW67" i="13" s="1"/>
  <c r="BV66" i="13"/>
  <c r="BW66" i="13" s="1"/>
  <c r="BV65" i="13"/>
  <c r="BW65" i="13" s="1"/>
  <c r="BV64" i="13"/>
  <c r="BW64" i="13" s="1"/>
  <c r="BV54" i="13"/>
  <c r="BW54" i="13" s="1"/>
  <c r="BV53" i="13"/>
  <c r="BW53" i="13" s="1"/>
  <c r="BV48" i="13"/>
  <c r="BW48" i="13" s="1"/>
  <c r="BV47" i="13"/>
  <c r="BW47" i="13" s="1"/>
  <c r="BV42" i="13"/>
  <c r="BW42" i="13" s="1"/>
  <c r="BV41" i="13"/>
  <c r="BW41" i="13" s="1"/>
  <c r="BV40" i="13"/>
  <c r="BW40" i="13" s="1"/>
  <c r="BV39" i="13"/>
  <c r="BW39" i="13" s="1"/>
  <c r="BV31" i="13"/>
  <c r="BW31" i="13" s="1"/>
  <c r="BV30" i="13"/>
  <c r="BW30" i="13" s="1"/>
  <c r="BV26" i="13"/>
  <c r="BW26" i="13" s="1"/>
  <c r="BV21" i="13"/>
  <c r="BW21" i="13" s="1"/>
  <c r="BV20" i="13"/>
  <c r="BW20" i="13" s="1"/>
  <c r="BV15" i="13"/>
  <c r="BW15" i="13" s="1"/>
  <c r="BV14" i="13"/>
  <c r="BW14" i="13" s="1"/>
  <c r="BV8" i="13"/>
  <c r="BW8" i="13" s="1"/>
  <c r="BV72" i="13"/>
  <c r="BW72" i="13" s="1"/>
  <c r="BV63" i="13"/>
  <c r="BW63" i="13" s="1"/>
  <c r="BV52" i="13"/>
  <c r="BW52" i="13" s="1"/>
  <c r="BV46" i="13"/>
  <c r="BW46" i="13" s="1"/>
  <c r="BV38" i="13"/>
  <c r="BW38" i="13" s="1"/>
  <c r="BV29" i="13"/>
  <c r="BW29" i="13" s="1"/>
  <c r="BV25" i="13"/>
  <c r="BW25" i="13" s="1"/>
  <c r="BV19" i="13"/>
  <c r="BW19" i="13" s="1"/>
  <c r="BV13" i="13"/>
  <c r="BW13" i="13" s="1"/>
  <c r="BV7" i="13"/>
  <c r="BW7" i="13" s="1"/>
  <c r="BV195" i="13"/>
  <c r="BW195" i="13" s="1"/>
  <c r="BV194" i="13"/>
  <c r="BW194" i="13" s="1"/>
  <c r="BV193" i="13"/>
  <c r="BW193" i="13" s="1"/>
  <c r="BV191" i="13"/>
  <c r="BW191" i="13" s="1"/>
  <c r="BV190" i="13"/>
  <c r="BW190" i="13" s="1"/>
  <c r="BV189" i="13"/>
  <c r="BW189" i="13" s="1"/>
  <c r="BV188" i="13"/>
  <c r="BW188" i="13" s="1"/>
  <c r="BV12" i="13"/>
  <c r="BW12" i="13" s="1"/>
  <c r="BI37" i="13"/>
  <c r="BJ37" i="13" s="1"/>
  <c r="BI75" i="13"/>
  <c r="BJ75" i="13" s="1"/>
  <c r="BI74" i="13"/>
  <c r="BJ74" i="13" s="1"/>
  <c r="BI71" i="13"/>
  <c r="BJ71" i="13" s="1"/>
  <c r="BI69" i="13"/>
  <c r="BJ69" i="13" s="1"/>
  <c r="BI68" i="13"/>
  <c r="BJ68" i="13" s="1"/>
  <c r="BI62" i="13"/>
  <c r="BJ62" i="13" s="1"/>
  <c r="BI61" i="13"/>
  <c r="BJ61" i="13" s="1"/>
  <c r="BI60" i="13"/>
  <c r="BJ60" i="13" s="1"/>
  <c r="BI59" i="13"/>
  <c r="BJ59" i="13" s="1"/>
  <c r="BI58" i="13"/>
  <c r="BJ58" i="13" s="1"/>
  <c r="BI51" i="13"/>
  <c r="BJ51" i="13" s="1"/>
  <c r="BI50" i="13"/>
  <c r="BJ50" i="13" s="1"/>
  <c r="BI49" i="13"/>
  <c r="BJ49" i="13" s="1"/>
  <c r="BI45" i="13"/>
  <c r="BJ45" i="13" s="1"/>
  <c r="BI44" i="13"/>
  <c r="BJ44" i="13" s="1"/>
  <c r="BI36" i="13"/>
  <c r="BJ36" i="13" s="1"/>
  <c r="BI35" i="13"/>
  <c r="BJ35" i="13" s="1"/>
  <c r="BI34" i="13"/>
  <c r="BJ34" i="13" s="1"/>
  <c r="BI33" i="13"/>
  <c r="BJ33" i="13" s="1"/>
  <c r="BI28" i="13"/>
  <c r="BJ28" i="13" s="1"/>
  <c r="BI27" i="13"/>
  <c r="BJ27" i="13" s="1"/>
  <c r="BI24" i="13"/>
  <c r="BJ24" i="13" s="1"/>
  <c r="BI23" i="13"/>
  <c r="BJ23" i="13" s="1"/>
  <c r="BI22" i="13"/>
  <c r="BJ22" i="13" s="1"/>
  <c r="BI18" i="13"/>
  <c r="BJ18" i="13" s="1"/>
  <c r="BI17" i="13"/>
  <c r="BJ17" i="13" s="1"/>
  <c r="BI16" i="13"/>
  <c r="BJ16" i="13" s="1"/>
  <c r="BI11" i="13"/>
  <c r="BJ11" i="13" s="1"/>
  <c r="BI10" i="13"/>
  <c r="BJ10" i="13" s="1"/>
  <c r="BI9" i="13"/>
  <c r="BJ9" i="13" s="1"/>
  <c r="BI57" i="13"/>
  <c r="BJ57" i="13" s="1"/>
  <c r="BI56" i="13"/>
  <c r="BJ56" i="13" s="1"/>
  <c r="BI55" i="13"/>
  <c r="BJ55" i="13" s="1"/>
  <c r="BI32" i="13"/>
  <c r="BJ32" i="13" s="1"/>
  <c r="BI257" i="13"/>
  <c r="BJ257" i="13" s="1"/>
  <c r="BI256" i="13"/>
  <c r="BJ256" i="13" s="1"/>
  <c r="BI255" i="13"/>
  <c r="BJ255" i="13" s="1"/>
  <c r="BI254" i="13"/>
  <c r="BJ254" i="13" s="1"/>
  <c r="BI253" i="13"/>
  <c r="BJ253" i="13" s="1"/>
  <c r="BI252" i="13"/>
  <c r="BJ252" i="13" s="1"/>
  <c r="BI251" i="13"/>
  <c r="BJ251" i="13" s="1"/>
  <c r="BI250" i="13"/>
  <c r="BJ250" i="13" s="1"/>
  <c r="BI249" i="13"/>
  <c r="BJ249" i="13" s="1"/>
  <c r="BI248" i="13"/>
  <c r="BJ248" i="13" s="1"/>
  <c r="BI247" i="13"/>
  <c r="BJ247" i="13" s="1"/>
  <c r="BI246" i="13"/>
  <c r="BJ246" i="13" s="1"/>
  <c r="BI245" i="13"/>
  <c r="BJ245" i="13" s="1"/>
  <c r="BI244" i="13"/>
  <c r="BJ244" i="13" s="1"/>
  <c r="BI242" i="13"/>
  <c r="BJ242" i="13" s="1"/>
  <c r="BI241" i="13"/>
  <c r="BJ241" i="13" s="1"/>
  <c r="BI240" i="13"/>
  <c r="BJ240" i="13" s="1"/>
  <c r="BI239" i="13"/>
  <c r="BJ239" i="13" s="1"/>
  <c r="BI238" i="13"/>
  <c r="BJ238" i="13" s="1"/>
  <c r="BI227" i="13"/>
  <c r="BJ227" i="13" s="1"/>
  <c r="BI226" i="13"/>
  <c r="BJ226" i="13" s="1"/>
  <c r="BI225" i="13"/>
  <c r="BJ225" i="13" s="1"/>
  <c r="BI224" i="13"/>
  <c r="BJ224" i="13" s="1"/>
  <c r="BI223" i="13"/>
  <c r="BJ223" i="13" s="1"/>
  <c r="BI222" i="13"/>
  <c r="BJ222" i="13" s="1"/>
  <c r="BI221" i="13"/>
  <c r="BJ221" i="13" s="1"/>
  <c r="BI73" i="13"/>
  <c r="BJ73" i="13" s="1"/>
  <c r="BI67" i="13"/>
  <c r="BJ67" i="13" s="1"/>
  <c r="BI66" i="13"/>
  <c r="BJ66" i="13" s="1"/>
  <c r="BI65" i="13"/>
  <c r="BJ65" i="13" s="1"/>
  <c r="BI64" i="13"/>
  <c r="BJ64" i="13" s="1"/>
  <c r="BI54" i="13"/>
  <c r="BJ54" i="13" s="1"/>
  <c r="BI53" i="13"/>
  <c r="BJ53" i="13" s="1"/>
  <c r="BI48" i="13"/>
  <c r="BJ48" i="13" s="1"/>
  <c r="BI47" i="13"/>
  <c r="BJ47" i="13" s="1"/>
  <c r="BI42" i="13"/>
  <c r="BJ42" i="13" s="1"/>
  <c r="BI41" i="13"/>
  <c r="BJ41" i="13" s="1"/>
  <c r="BI40" i="13"/>
  <c r="BJ40" i="13" s="1"/>
  <c r="BI39" i="13"/>
  <c r="BJ39" i="13" s="1"/>
  <c r="BI31" i="13"/>
  <c r="BJ31" i="13" s="1"/>
  <c r="BI30" i="13"/>
  <c r="BJ30" i="13" s="1"/>
  <c r="BI26" i="13"/>
  <c r="BJ26" i="13" s="1"/>
  <c r="BI21" i="13"/>
  <c r="BJ21" i="13" s="1"/>
  <c r="BI20" i="13"/>
  <c r="BJ20" i="13" s="1"/>
  <c r="BI15" i="13"/>
  <c r="BJ15" i="13" s="1"/>
  <c r="BI14" i="13"/>
  <c r="BJ14" i="13" s="1"/>
  <c r="BI8" i="13"/>
  <c r="BJ8" i="13" s="1"/>
  <c r="BI72" i="13"/>
  <c r="BJ72" i="13" s="1"/>
  <c r="BI63" i="13"/>
  <c r="BJ63" i="13" s="1"/>
  <c r="BI52" i="13"/>
  <c r="BJ52" i="13" s="1"/>
  <c r="BI46" i="13"/>
  <c r="BJ46" i="13" s="1"/>
  <c r="BI38" i="13"/>
  <c r="BJ38" i="13" s="1"/>
  <c r="BI29" i="13"/>
  <c r="BJ29" i="13" s="1"/>
  <c r="BI25" i="13"/>
  <c r="BJ25" i="13" s="1"/>
  <c r="BI19" i="13"/>
  <c r="BJ19" i="13" s="1"/>
  <c r="BI13" i="13"/>
  <c r="BJ13" i="13" s="1"/>
  <c r="BI7" i="13"/>
  <c r="BJ7" i="13" s="1"/>
  <c r="BI195" i="13"/>
  <c r="BJ195" i="13" s="1"/>
  <c r="BI194" i="13"/>
  <c r="BJ194" i="13" s="1"/>
  <c r="BI193" i="13"/>
  <c r="BJ193" i="13" s="1"/>
  <c r="BI191" i="13"/>
  <c r="BJ191" i="13" s="1"/>
  <c r="BI190" i="13"/>
  <c r="BJ190" i="13" s="1"/>
  <c r="BI189" i="13"/>
  <c r="BJ189" i="13" s="1"/>
  <c r="BI188" i="13"/>
  <c r="BJ188" i="13" s="1"/>
  <c r="BI12" i="13"/>
  <c r="BJ12" i="13" s="1"/>
  <c r="AH12" i="13" l="1"/>
  <c r="BG47" i="13" l="1"/>
  <c r="BL47" i="13" s="1"/>
  <c r="BM47" i="13" s="1"/>
  <c r="AQ254" i="13"/>
  <c r="AQ253" i="13"/>
  <c r="CJ253" i="13" s="1"/>
  <c r="CO253" i="13" s="1"/>
  <c r="CP253" i="13" s="1"/>
  <c r="AQ252" i="13"/>
  <c r="BG252" i="13" s="1"/>
  <c r="BL252" i="13" s="1"/>
  <c r="BM252" i="13" s="1"/>
  <c r="AQ251" i="13"/>
  <c r="DF251" i="13" s="1"/>
  <c r="DK251" i="13" s="1"/>
  <c r="AQ250" i="13"/>
  <c r="DF250" i="13" s="1"/>
  <c r="DK250" i="13" s="1"/>
  <c r="AQ249" i="13"/>
  <c r="BT249" i="13" s="1"/>
  <c r="BY249" i="13" s="1"/>
  <c r="AQ248" i="13"/>
  <c r="DF248" i="13" s="1"/>
  <c r="DK248" i="13" s="1"/>
  <c r="AQ247" i="13"/>
  <c r="BT247" i="13" s="1"/>
  <c r="BY247" i="13" s="1"/>
  <c r="AQ246" i="13"/>
  <c r="AQ245" i="13"/>
  <c r="BT245" i="13" s="1"/>
  <c r="BY245" i="13" s="1"/>
  <c r="AQ244" i="13"/>
  <c r="DF244" i="13" s="1"/>
  <c r="DK244" i="13" s="1"/>
  <c r="BC244" i="13"/>
  <c r="BC245" i="13"/>
  <c r="BC246" i="13"/>
  <c r="BC247" i="13"/>
  <c r="BC248" i="13"/>
  <c r="BC249" i="13"/>
  <c r="BC250" i="13"/>
  <c r="BC251" i="13"/>
  <c r="BC252" i="13"/>
  <c r="BC253" i="13"/>
  <c r="BC254" i="13"/>
  <c r="AE244" i="13"/>
  <c r="AF244" i="13"/>
  <c r="AG244" i="13"/>
  <c r="AH244" i="13"/>
  <c r="AE245" i="13"/>
  <c r="AF245" i="13"/>
  <c r="AG245" i="13"/>
  <c r="AH245" i="13"/>
  <c r="AE246" i="13"/>
  <c r="AF246" i="13"/>
  <c r="AG246" i="13"/>
  <c r="AH246" i="13"/>
  <c r="AE247" i="13"/>
  <c r="AF247" i="13"/>
  <c r="AG247" i="13"/>
  <c r="AH247" i="13"/>
  <c r="AE248" i="13"/>
  <c r="AF248" i="13"/>
  <c r="AG248" i="13"/>
  <c r="AH248" i="13"/>
  <c r="AE249" i="13"/>
  <c r="AF249" i="13"/>
  <c r="AG249" i="13"/>
  <c r="AH249" i="13"/>
  <c r="AE250" i="13"/>
  <c r="AF250" i="13"/>
  <c r="AG250" i="13"/>
  <c r="AH250" i="13"/>
  <c r="AE251" i="13"/>
  <c r="AF251" i="13"/>
  <c r="AG251" i="13"/>
  <c r="AH251" i="13"/>
  <c r="AE252" i="13"/>
  <c r="AF252" i="13"/>
  <c r="AG252" i="13"/>
  <c r="AH252" i="13"/>
  <c r="AE253" i="13"/>
  <c r="AF253" i="13"/>
  <c r="AG253" i="13"/>
  <c r="AH253" i="13"/>
  <c r="AE254" i="13"/>
  <c r="AF254" i="13"/>
  <c r="AG254" i="13"/>
  <c r="AH254" i="13"/>
  <c r="BD244" i="13"/>
  <c r="BK244" i="13"/>
  <c r="BQ244" i="13"/>
  <c r="BS244" i="13" s="1"/>
  <c r="BX244" i="13"/>
  <c r="CG244" i="13"/>
  <c r="CN244" i="13"/>
  <c r="DC244" i="13"/>
  <c r="DE244" i="13" s="1"/>
  <c r="DJ244" i="13"/>
  <c r="BD245" i="13"/>
  <c r="BK245" i="13"/>
  <c r="BQ245" i="13"/>
  <c r="BS245" i="13" s="1"/>
  <c r="BX245" i="13"/>
  <c r="CG245" i="13"/>
  <c r="CN245" i="13"/>
  <c r="DC245" i="13"/>
  <c r="DE245" i="13" s="1"/>
  <c r="DJ245" i="13"/>
  <c r="BD246" i="13"/>
  <c r="BK246" i="13"/>
  <c r="BQ246" i="13"/>
  <c r="BS246" i="13" s="1"/>
  <c r="BX246" i="13"/>
  <c r="CG246" i="13"/>
  <c r="CN246" i="13"/>
  <c r="DC246" i="13"/>
  <c r="DE246" i="13" s="1"/>
  <c r="DJ246" i="13"/>
  <c r="BD247" i="13"/>
  <c r="BK247" i="13"/>
  <c r="BQ247" i="13"/>
  <c r="BS247" i="13" s="1"/>
  <c r="BX247" i="13"/>
  <c r="CG247" i="13"/>
  <c r="CN247" i="13"/>
  <c r="DC247" i="13"/>
  <c r="DE247" i="13" s="1"/>
  <c r="DJ247" i="13"/>
  <c r="BD248" i="13"/>
  <c r="BK248" i="13"/>
  <c r="BQ248" i="13"/>
  <c r="BS248" i="13" s="1"/>
  <c r="BX248" i="13"/>
  <c r="CN248" i="13"/>
  <c r="DC248" i="13"/>
  <c r="DE248" i="13" s="1"/>
  <c r="DJ248" i="13"/>
  <c r="BD249" i="13"/>
  <c r="BK249" i="13"/>
  <c r="BQ249" i="13"/>
  <c r="BS249" i="13" s="1"/>
  <c r="BX249" i="13"/>
  <c r="CG249" i="13"/>
  <c r="CI249" i="13" s="1"/>
  <c r="CN249" i="13"/>
  <c r="DC249" i="13"/>
  <c r="DE249" i="13" s="1"/>
  <c r="DJ249" i="13"/>
  <c r="BD250" i="13"/>
  <c r="BK250" i="13"/>
  <c r="BQ250" i="13"/>
  <c r="BS250" i="13" s="1"/>
  <c r="BX250" i="13"/>
  <c r="CG250" i="13"/>
  <c r="CN250" i="13"/>
  <c r="DC250" i="13"/>
  <c r="DE250" i="13" s="1"/>
  <c r="DJ250" i="13"/>
  <c r="BD251" i="13"/>
  <c r="BK251" i="13"/>
  <c r="BQ251" i="13"/>
  <c r="BX251" i="13"/>
  <c r="CG251" i="13"/>
  <c r="CI251" i="13" s="1"/>
  <c r="CN251" i="13"/>
  <c r="DC251" i="13"/>
  <c r="DE251" i="13" s="1"/>
  <c r="DJ251" i="13"/>
  <c r="BD252" i="13"/>
  <c r="BK252" i="13"/>
  <c r="BQ252" i="13"/>
  <c r="BX252" i="13"/>
  <c r="CG252" i="13"/>
  <c r="CI252" i="13" s="1"/>
  <c r="CN252" i="13"/>
  <c r="DC252" i="13"/>
  <c r="DE252" i="13" s="1"/>
  <c r="DJ252" i="13"/>
  <c r="BD253" i="13"/>
  <c r="BK253" i="13"/>
  <c r="BQ253" i="13"/>
  <c r="BX253" i="13"/>
  <c r="CG253" i="13"/>
  <c r="CN253" i="13"/>
  <c r="DC253" i="13"/>
  <c r="DE253" i="13" s="1"/>
  <c r="DJ253" i="13"/>
  <c r="BD254" i="13"/>
  <c r="BK254" i="13"/>
  <c r="BQ254" i="13"/>
  <c r="BX254" i="13"/>
  <c r="CG254" i="13"/>
  <c r="CN254" i="13"/>
  <c r="DC254" i="13"/>
  <c r="DE254" i="13" s="1"/>
  <c r="DJ254" i="13"/>
  <c r="BD241" i="13"/>
  <c r="BD242" i="13"/>
  <c r="BD240" i="13"/>
  <c r="BK255" i="13"/>
  <c r="BQ255" i="13"/>
  <c r="BS255" i="13" s="1"/>
  <c r="BX255" i="13"/>
  <c r="CG255" i="13"/>
  <c r="CI255" i="13" s="1"/>
  <c r="CN255" i="13"/>
  <c r="DC255" i="13"/>
  <c r="DE255" i="13" s="1"/>
  <c r="DJ255" i="13"/>
  <c r="BK256" i="13"/>
  <c r="BQ256" i="13"/>
  <c r="BS256" i="13" s="1"/>
  <c r="BX256" i="13"/>
  <c r="CG256" i="13"/>
  <c r="CI256" i="13" s="1"/>
  <c r="CN256" i="13"/>
  <c r="DC256" i="13"/>
  <c r="DE256" i="13" s="1"/>
  <c r="DJ256" i="13"/>
  <c r="BK257" i="13"/>
  <c r="BQ257" i="13"/>
  <c r="BS257" i="13" s="1"/>
  <c r="BX257" i="13"/>
  <c r="CG257" i="13"/>
  <c r="CI257" i="13" s="1"/>
  <c r="CN257" i="13"/>
  <c r="DC257" i="13"/>
  <c r="DE257" i="13" s="1"/>
  <c r="DJ257" i="13"/>
  <c r="BC12" i="13"/>
  <c r="BC188" i="13"/>
  <c r="BC189" i="13"/>
  <c r="BC190" i="13"/>
  <c r="BC191" i="13"/>
  <c r="BC193" i="13"/>
  <c r="BC194" i="13"/>
  <c r="BC195" i="13"/>
  <c r="BC7" i="13"/>
  <c r="BC13" i="13"/>
  <c r="BC19" i="13"/>
  <c r="BC25" i="13"/>
  <c r="BC29" i="13"/>
  <c r="BC38" i="13"/>
  <c r="BC46" i="13"/>
  <c r="BC52" i="13"/>
  <c r="BC63" i="13"/>
  <c r="BC72" i="13"/>
  <c r="BC8" i="13"/>
  <c r="BC14" i="13"/>
  <c r="BC15" i="13"/>
  <c r="BC20" i="13"/>
  <c r="BC21" i="13"/>
  <c r="BC26" i="13"/>
  <c r="BC30" i="13"/>
  <c r="BC31" i="13"/>
  <c r="BC39" i="13"/>
  <c r="BC40" i="13"/>
  <c r="BC41" i="13"/>
  <c r="BC42" i="13"/>
  <c r="BC47" i="13"/>
  <c r="BC48" i="13"/>
  <c r="BC53" i="13"/>
  <c r="BC54" i="13"/>
  <c r="BC64" i="13"/>
  <c r="BC65" i="13"/>
  <c r="BC66" i="13"/>
  <c r="BC67" i="13"/>
  <c r="BC73" i="13"/>
  <c r="BC221" i="13"/>
  <c r="BC222" i="13"/>
  <c r="BC223" i="13"/>
  <c r="BC224" i="13"/>
  <c r="BC225" i="13"/>
  <c r="BC226" i="13"/>
  <c r="BC227" i="13"/>
  <c r="BC238" i="13"/>
  <c r="BC239" i="13"/>
  <c r="BC240" i="13"/>
  <c r="BC241" i="13"/>
  <c r="BC242" i="13"/>
  <c r="BC255" i="13"/>
  <c r="BC256" i="13"/>
  <c r="BC257" i="13"/>
  <c r="BC32" i="13"/>
  <c r="BC55" i="13"/>
  <c r="BC56" i="13"/>
  <c r="BC57" i="13"/>
  <c r="BC9" i="13"/>
  <c r="BC10" i="13"/>
  <c r="BC11" i="13"/>
  <c r="BC16" i="13"/>
  <c r="BC17" i="13"/>
  <c r="BC18" i="13"/>
  <c r="BC22" i="13"/>
  <c r="BC23" i="13"/>
  <c r="BC24" i="13"/>
  <c r="BC27" i="13"/>
  <c r="BC28" i="13"/>
  <c r="BC33" i="13"/>
  <c r="BC34" i="13"/>
  <c r="BC35" i="13"/>
  <c r="BC36" i="13"/>
  <c r="BC44" i="13"/>
  <c r="BC45" i="13"/>
  <c r="BC49" i="13"/>
  <c r="BC50" i="13"/>
  <c r="BC51" i="13"/>
  <c r="BC58" i="13"/>
  <c r="BC59" i="13"/>
  <c r="BC60" i="13"/>
  <c r="BC61" i="13"/>
  <c r="BC62" i="13"/>
  <c r="BC68" i="13"/>
  <c r="BC69" i="13"/>
  <c r="BC71" i="13"/>
  <c r="BC74" i="13"/>
  <c r="BC75" i="13"/>
  <c r="BC37" i="13"/>
  <c r="BD256" i="13"/>
  <c r="BD257" i="13"/>
  <c r="AQ257" i="13"/>
  <c r="AQ256" i="13"/>
  <c r="AQ255" i="13"/>
  <c r="DF255" i="13" s="1"/>
  <c r="DK255" i="13" s="1"/>
  <c r="BD255" i="13"/>
  <c r="AE257" i="13"/>
  <c r="AF257" i="13"/>
  <c r="AG257" i="13"/>
  <c r="AH257" i="13"/>
  <c r="AE255" i="13"/>
  <c r="AF255" i="13"/>
  <c r="AG255" i="13"/>
  <c r="AE256" i="13"/>
  <c r="AF256" i="13"/>
  <c r="AH256" i="13"/>
  <c r="AH255" i="13"/>
  <c r="BQ8" i="13"/>
  <c r="AQ239" i="13"/>
  <c r="BY239" i="13" s="1"/>
  <c r="AQ242" i="13"/>
  <c r="CO242" i="13" s="1"/>
  <c r="AQ241" i="13"/>
  <c r="CJ241" i="13" s="1"/>
  <c r="CO241" i="13" s="1"/>
  <c r="AQ238" i="13"/>
  <c r="CJ238" i="13" s="1"/>
  <c r="CO238" i="13" s="1"/>
  <c r="AQ227" i="13"/>
  <c r="BT227" i="13" s="1"/>
  <c r="BY227" i="13" s="1"/>
  <c r="AQ226" i="13"/>
  <c r="AQ225" i="13"/>
  <c r="BT225" i="13" s="1"/>
  <c r="BY225" i="13" s="1"/>
  <c r="AQ224" i="13"/>
  <c r="BT224" i="13" s="1"/>
  <c r="BY224" i="13" s="1"/>
  <c r="AQ223" i="13"/>
  <c r="AQ222" i="13"/>
  <c r="BG222" i="13" s="1"/>
  <c r="BL222" i="13" s="1"/>
  <c r="BM222" i="13" s="1"/>
  <c r="AQ221" i="13"/>
  <c r="AQ8" i="13"/>
  <c r="DF8" i="13" s="1"/>
  <c r="DK8" i="13" s="1"/>
  <c r="BE193" i="13"/>
  <c r="BE195" i="13"/>
  <c r="BE194" i="13"/>
  <c r="AU195" i="13"/>
  <c r="DC195" i="13" s="1"/>
  <c r="DE195" i="13" s="1"/>
  <c r="AT195" i="13"/>
  <c r="CG195" i="13" s="1"/>
  <c r="CI195" i="13" s="1"/>
  <c r="AS195" i="13"/>
  <c r="BQ195" i="13" s="1"/>
  <c r="BS195" i="13" s="1"/>
  <c r="AR195" i="13"/>
  <c r="BD195" i="13" s="1"/>
  <c r="AU194" i="13"/>
  <c r="DC194" i="13" s="1"/>
  <c r="DE194" i="13" s="1"/>
  <c r="AT194" i="13"/>
  <c r="CG194" i="13" s="1"/>
  <c r="CI194" i="13" s="1"/>
  <c r="AS194" i="13"/>
  <c r="BQ194" i="13" s="1"/>
  <c r="BS194" i="13" s="1"/>
  <c r="AR194" i="13"/>
  <c r="BD194" i="13" s="1"/>
  <c r="AU193" i="13"/>
  <c r="DC193" i="13" s="1"/>
  <c r="DE193" i="13" s="1"/>
  <c r="AT193" i="13"/>
  <c r="CG193" i="13" s="1"/>
  <c r="CI193" i="13" s="1"/>
  <c r="AS193" i="13"/>
  <c r="BQ193" i="13" s="1"/>
  <c r="BS193" i="13" s="1"/>
  <c r="AR193" i="13"/>
  <c r="BD193" i="13" s="1"/>
  <c r="AQ191" i="13"/>
  <c r="CJ191" i="13" s="1"/>
  <c r="CO191" i="13" s="1"/>
  <c r="CP191" i="13" s="1"/>
  <c r="AQ190" i="13"/>
  <c r="BT190" i="13" s="1"/>
  <c r="BY190" i="13" s="1"/>
  <c r="AU189" i="13"/>
  <c r="DC189" i="13" s="1"/>
  <c r="DE189" i="13" s="1"/>
  <c r="AT189" i="13"/>
  <c r="CG189" i="13" s="1"/>
  <c r="CI189" i="13" s="1"/>
  <c r="AS189" i="13"/>
  <c r="BQ189" i="13" s="1"/>
  <c r="BS189" i="13" s="1"/>
  <c r="DJ12" i="13"/>
  <c r="DJ188" i="13"/>
  <c r="DJ189" i="13"/>
  <c r="DJ190" i="13"/>
  <c r="DJ191" i="13"/>
  <c r="DJ193" i="13"/>
  <c r="DJ194" i="13"/>
  <c r="DJ195" i="13"/>
  <c r="DJ7" i="13"/>
  <c r="DJ13" i="13"/>
  <c r="DJ19" i="13"/>
  <c r="DJ25" i="13"/>
  <c r="DJ29" i="13"/>
  <c r="DJ38" i="13"/>
  <c r="DJ46" i="13"/>
  <c r="DJ52" i="13"/>
  <c r="DJ63" i="13"/>
  <c r="DJ72" i="13"/>
  <c r="DJ8" i="13"/>
  <c r="DJ14" i="13"/>
  <c r="DJ15" i="13"/>
  <c r="DJ20" i="13"/>
  <c r="DJ21" i="13"/>
  <c r="DJ26" i="13"/>
  <c r="DJ30" i="13"/>
  <c r="DJ31" i="13"/>
  <c r="DJ39" i="13"/>
  <c r="DJ40" i="13"/>
  <c r="DJ41" i="13"/>
  <c r="DJ42" i="13"/>
  <c r="DJ47" i="13"/>
  <c r="DJ48" i="13"/>
  <c r="DJ53" i="13"/>
  <c r="DJ54" i="13"/>
  <c r="DJ64" i="13"/>
  <c r="DJ65" i="13"/>
  <c r="DJ66" i="13"/>
  <c r="DJ67" i="13"/>
  <c r="DJ73" i="13"/>
  <c r="DJ221" i="13"/>
  <c r="DJ222" i="13"/>
  <c r="DJ223" i="13"/>
  <c r="DJ224" i="13"/>
  <c r="DJ225" i="13"/>
  <c r="DJ226" i="13"/>
  <c r="DJ227" i="13"/>
  <c r="DJ238" i="13"/>
  <c r="DJ239" i="13"/>
  <c r="DJ240" i="13"/>
  <c r="DJ241" i="13"/>
  <c r="DJ242" i="13"/>
  <c r="DJ32" i="13"/>
  <c r="DJ55" i="13"/>
  <c r="DJ56" i="13"/>
  <c r="DJ57" i="13"/>
  <c r="DJ9" i="13"/>
  <c r="DJ10" i="13"/>
  <c r="DJ11" i="13"/>
  <c r="DJ16" i="13"/>
  <c r="DJ17" i="13"/>
  <c r="DJ18" i="13"/>
  <c r="DJ22" i="13"/>
  <c r="DJ23" i="13"/>
  <c r="DJ24" i="13"/>
  <c r="DJ27" i="13"/>
  <c r="DJ28" i="13"/>
  <c r="DJ33" i="13"/>
  <c r="DJ34" i="13"/>
  <c r="DJ35" i="13"/>
  <c r="DJ36" i="13"/>
  <c r="DJ44" i="13"/>
  <c r="DJ45" i="13"/>
  <c r="DJ49" i="13"/>
  <c r="DJ50" i="13"/>
  <c r="DJ51" i="13"/>
  <c r="DJ58" i="13"/>
  <c r="DJ59" i="13"/>
  <c r="DJ60" i="13"/>
  <c r="DJ61" i="13"/>
  <c r="DJ62" i="13"/>
  <c r="DJ68" i="13"/>
  <c r="DJ69" i="13"/>
  <c r="DJ71" i="13"/>
  <c r="DJ74" i="13"/>
  <c r="DJ75" i="13"/>
  <c r="DJ37" i="13"/>
  <c r="DF188" i="13"/>
  <c r="DK188" i="13" s="1"/>
  <c r="DL188" i="13" s="1"/>
  <c r="DF47" i="13"/>
  <c r="DK47" i="13" s="1"/>
  <c r="DF53" i="13"/>
  <c r="DK53" i="13" s="1"/>
  <c r="DF73" i="13"/>
  <c r="DK73" i="13" s="1"/>
  <c r="DF55" i="13"/>
  <c r="DK55" i="13" s="1"/>
  <c r="DF9" i="13"/>
  <c r="DK9" i="13" s="1"/>
  <c r="DF17" i="13"/>
  <c r="DK17" i="13" s="1"/>
  <c r="DF23" i="13"/>
  <c r="DK23" i="13" s="1"/>
  <c r="DF24" i="13"/>
  <c r="DK24" i="13" s="1"/>
  <c r="DF27" i="13"/>
  <c r="DK27" i="13" s="1"/>
  <c r="DF45" i="13"/>
  <c r="DK45" i="13" s="1"/>
  <c r="DF58" i="13"/>
  <c r="DK58" i="13" s="1"/>
  <c r="DF74" i="13"/>
  <c r="DK74" i="13" s="1"/>
  <c r="DC12" i="13"/>
  <c r="DE12" i="13" s="1"/>
  <c r="DC188" i="13"/>
  <c r="DE188" i="13" s="1"/>
  <c r="DC190" i="13"/>
  <c r="DE190" i="13" s="1"/>
  <c r="DC191" i="13"/>
  <c r="DE191" i="13" s="1"/>
  <c r="DC7" i="13"/>
  <c r="DE7" i="13" s="1"/>
  <c r="DC13" i="13"/>
  <c r="DE13" i="13" s="1"/>
  <c r="DC19" i="13"/>
  <c r="DE19" i="13" s="1"/>
  <c r="DC25" i="13"/>
  <c r="DE25" i="13" s="1"/>
  <c r="DC29" i="13"/>
  <c r="DE29" i="13" s="1"/>
  <c r="DC38" i="13"/>
  <c r="DE38" i="13" s="1"/>
  <c r="DC46" i="13"/>
  <c r="DE46" i="13" s="1"/>
  <c r="DC52" i="13"/>
  <c r="DE52" i="13" s="1"/>
  <c r="DC63" i="13"/>
  <c r="DE63" i="13" s="1"/>
  <c r="DC72" i="13"/>
  <c r="DE72" i="13" s="1"/>
  <c r="DC8" i="13"/>
  <c r="DE8" i="13" s="1"/>
  <c r="DC14" i="13"/>
  <c r="DE14" i="13" s="1"/>
  <c r="DC15" i="13"/>
  <c r="DE15" i="13" s="1"/>
  <c r="DC20" i="13"/>
  <c r="DE20" i="13" s="1"/>
  <c r="DC21" i="13"/>
  <c r="DE21" i="13" s="1"/>
  <c r="DC26" i="13"/>
  <c r="DE26" i="13" s="1"/>
  <c r="DC30" i="13"/>
  <c r="DE30" i="13" s="1"/>
  <c r="DC31" i="13"/>
  <c r="DE31" i="13" s="1"/>
  <c r="DC39" i="13"/>
  <c r="DE39" i="13" s="1"/>
  <c r="DC40" i="13"/>
  <c r="DE40" i="13" s="1"/>
  <c r="DC41" i="13"/>
  <c r="DE41" i="13" s="1"/>
  <c r="DC42" i="13"/>
  <c r="DE42" i="13" s="1"/>
  <c r="DC47" i="13"/>
  <c r="DE47" i="13" s="1"/>
  <c r="DC48" i="13"/>
  <c r="DE48" i="13" s="1"/>
  <c r="DC53" i="13"/>
  <c r="DE53" i="13" s="1"/>
  <c r="DC54" i="13"/>
  <c r="DE54" i="13" s="1"/>
  <c r="DC64" i="13"/>
  <c r="DE64" i="13" s="1"/>
  <c r="DC65" i="13"/>
  <c r="DE65" i="13" s="1"/>
  <c r="DC66" i="13"/>
  <c r="DE66" i="13" s="1"/>
  <c r="DC67" i="13"/>
  <c r="DE67" i="13" s="1"/>
  <c r="DC73" i="13"/>
  <c r="DE73" i="13" s="1"/>
  <c r="DC221" i="13"/>
  <c r="DE221" i="13" s="1"/>
  <c r="DC222" i="13"/>
  <c r="DE222" i="13" s="1"/>
  <c r="DC223" i="13"/>
  <c r="DE223" i="13" s="1"/>
  <c r="DC224" i="13"/>
  <c r="DE224" i="13" s="1"/>
  <c r="DC225" i="13"/>
  <c r="DE225" i="13" s="1"/>
  <c r="DC226" i="13"/>
  <c r="DE226" i="13" s="1"/>
  <c r="DC227" i="13"/>
  <c r="DE227" i="13" s="1"/>
  <c r="DC238" i="13"/>
  <c r="DE238" i="13" s="1"/>
  <c r="DC239" i="13"/>
  <c r="DE239" i="13" s="1"/>
  <c r="DC240" i="13"/>
  <c r="DE240" i="13" s="1"/>
  <c r="DC241" i="13"/>
  <c r="DE241" i="13" s="1"/>
  <c r="DC242" i="13"/>
  <c r="DE242" i="13" s="1"/>
  <c r="DC32" i="13"/>
  <c r="DE32" i="13" s="1"/>
  <c r="DC55" i="13"/>
  <c r="DE55" i="13" s="1"/>
  <c r="DC56" i="13"/>
  <c r="DE56" i="13" s="1"/>
  <c r="DC57" i="13"/>
  <c r="DE57" i="13" s="1"/>
  <c r="DC9" i="13"/>
  <c r="DE9" i="13" s="1"/>
  <c r="DC10" i="13"/>
  <c r="DE10" i="13" s="1"/>
  <c r="DC11" i="13"/>
  <c r="DE11" i="13" s="1"/>
  <c r="DC16" i="13"/>
  <c r="DE16" i="13" s="1"/>
  <c r="DC17" i="13"/>
  <c r="DE17" i="13" s="1"/>
  <c r="DC18" i="13"/>
  <c r="DE18" i="13" s="1"/>
  <c r="DC22" i="13"/>
  <c r="DE22" i="13" s="1"/>
  <c r="DC23" i="13"/>
  <c r="DE23" i="13" s="1"/>
  <c r="DC24" i="13"/>
  <c r="DE24" i="13" s="1"/>
  <c r="DC27" i="13"/>
  <c r="DE27" i="13" s="1"/>
  <c r="DC28" i="13"/>
  <c r="DE28" i="13" s="1"/>
  <c r="DC33" i="13"/>
  <c r="DE33" i="13" s="1"/>
  <c r="DC34" i="13"/>
  <c r="DE34" i="13" s="1"/>
  <c r="DC35" i="13"/>
  <c r="DE35" i="13" s="1"/>
  <c r="DC36" i="13"/>
  <c r="DE36" i="13" s="1"/>
  <c r="DC44" i="13"/>
  <c r="DE44" i="13" s="1"/>
  <c r="DC45" i="13"/>
  <c r="DE45" i="13" s="1"/>
  <c r="DC49" i="13"/>
  <c r="DE49" i="13" s="1"/>
  <c r="DC50" i="13"/>
  <c r="DE50" i="13" s="1"/>
  <c r="DC51" i="13"/>
  <c r="DE51" i="13" s="1"/>
  <c r="DC58" i="13"/>
  <c r="DE58" i="13" s="1"/>
  <c r="DC59" i="13"/>
  <c r="DE59" i="13" s="1"/>
  <c r="DC60" i="13"/>
  <c r="DE60" i="13" s="1"/>
  <c r="DC61" i="13"/>
  <c r="DE61" i="13" s="1"/>
  <c r="DC62" i="13"/>
  <c r="DE62" i="13" s="1"/>
  <c r="DC68" i="13"/>
  <c r="DE68" i="13" s="1"/>
  <c r="DC69" i="13"/>
  <c r="DE69" i="13" s="1"/>
  <c r="DC71" i="13"/>
  <c r="DE71" i="13" s="1"/>
  <c r="DC74" i="13"/>
  <c r="DE74" i="13" s="1"/>
  <c r="DC75" i="13"/>
  <c r="DE75" i="13" s="1"/>
  <c r="DC37" i="13"/>
  <c r="DE37" i="13" s="1"/>
  <c r="CN12" i="13"/>
  <c r="CN188" i="13"/>
  <c r="CN189" i="13"/>
  <c r="CN190" i="13"/>
  <c r="CN191" i="13"/>
  <c r="CN193" i="13"/>
  <c r="CN194" i="13"/>
  <c r="CN195" i="13"/>
  <c r="CN7" i="13"/>
  <c r="CN13" i="13"/>
  <c r="CN19" i="13"/>
  <c r="CN25" i="13"/>
  <c r="CN29" i="13"/>
  <c r="CN38" i="13"/>
  <c r="CN46" i="13"/>
  <c r="CN52" i="13"/>
  <c r="CN63" i="13"/>
  <c r="CN72" i="13"/>
  <c r="CN8" i="13"/>
  <c r="CN14" i="13"/>
  <c r="CN15" i="13"/>
  <c r="CN20" i="13"/>
  <c r="CN21" i="13"/>
  <c r="CN26" i="13"/>
  <c r="CN30" i="13"/>
  <c r="CN31" i="13"/>
  <c r="CN39" i="13"/>
  <c r="CN40" i="13"/>
  <c r="CN41" i="13"/>
  <c r="CN42" i="13"/>
  <c r="CN47" i="13"/>
  <c r="CN48" i="13"/>
  <c r="CN53" i="13"/>
  <c r="CN54" i="13"/>
  <c r="CN64" i="13"/>
  <c r="CN65" i="13"/>
  <c r="CN66" i="13"/>
  <c r="CN67" i="13"/>
  <c r="CN73" i="13"/>
  <c r="CN221" i="13"/>
  <c r="CN222" i="13"/>
  <c r="CN223" i="13"/>
  <c r="CN224" i="13"/>
  <c r="CN225" i="13"/>
  <c r="CN226" i="13"/>
  <c r="CN227" i="13"/>
  <c r="CN238" i="13"/>
  <c r="CN239" i="13"/>
  <c r="CN240" i="13"/>
  <c r="CN241" i="13"/>
  <c r="CN242" i="13"/>
  <c r="CN32" i="13"/>
  <c r="CN55" i="13"/>
  <c r="CN56" i="13"/>
  <c r="CN57" i="13"/>
  <c r="CN9" i="13"/>
  <c r="CN10" i="13"/>
  <c r="CN11" i="13"/>
  <c r="CN16" i="13"/>
  <c r="CN17" i="13"/>
  <c r="CN18" i="13"/>
  <c r="CN22" i="13"/>
  <c r="CN23" i="13"/>
  <c r="CN24" i="13"/>
  <c r="CN27" i="13"/>
  <c r="CN28" i="13"/>
  <c r="CN33" i="13"/>
  <c r="CN34" i="13"/>
  <c r="CN35" i="13"/>
  <c r="CN36" i="13"/>
  <c r="CN44" i="13"/>
  <c r="CN45" i="13"/>
  <c r="CN49" i="13"/>
  <c r="CN50" i="13"/>
  <c r="CN51" i="13"/>
  <c r="CN58" i="13"/>
  <c r="CN59" i="13"/>
  <c r="CN60" i="13"/>
  <c r="CN61" i="13"/>
  <c r="CN62" i="13"/>
  <c r="CN68" i="13"/>
  <c r="CN69" i="13"/>
  <c r="CN71" i="13"/>
  <c r="CN74" i="13"/>
  <c r="CN75" i="13"/>
  <c r="CN37" i="13"/>
  <c r="CJ188" i="13"/>
  <c r="CO188" i="13" s="1"/>
  <c r="CP188" i="13" s="1"/>
  <c r="CJ47" i="13"/>
  <c r="CO47" i="13" s="1"/>
  <c r="CJ53" i="13"/>
  <c r="CO53" i="13" s="1"/>
  <c r="CJ73" i="13"/>
  <c r="CO73" i="13" s="1"/>
  <c r="CJ55" i="13"/>
  <c r="CO55" i="13" s="1"/>
  <c r="CJ9" i="13"/>
  <c r="CO9" i="13" s="1"/>
  <c r="CJ17" i="13"/>
  <c r="CO17" i="13" s="1"/>
  <c r="CJ23" i="13"/>
  <c r="CO23" i="13" s="1"/>
  <c r="CJ24" i="13"/>
  <c r="CO24" i="13" s="1"/>
  <c r="CJ27" i="13"/>
  <c r="CO27" i="13" s="1"/>
  <c r="CJ45" i="13"/>
  <c r="CO45" i="13" s="1"/>
  <c r="CJ58" i="13"/>
  <c r="CO58" i="13" s="1"/>
  <c r="CJ74" i="13"/>
  <c r="CO74" i="13" s="1"/>
  <c r="CG12" i="13"/>
  <c r="CI12" i="13" s="1"/>
  <c r="CG188" i="13"/>
  <c r="CI188" i="13" s="1"/>
  <c r="CG190" i="13"/>
  <c r="CI190" i="13" s="1"/>
  <c r="CG191" i="13"/>
  <c r="CI191" i="13" s="1"/>
  <c r="CG7" i="13"/>
  <c r="CI7" i="13" s="1"/>
  <c r="CG13" i="13"/>
  <c r="CI13" i="13" s="1"/>
  <c r="CG19" i="13"/>
  <c r="CI19" i="13" s="1"/>
  <c r="CG25" i="13"/>
  <c r="CI25" i="13" s="1"/>
  <c r="CG29" i="13"/>
  <c r="CI29" i="13" s="1"/>
  <c r="CG38" i="13"/>
  <c r="CI38" i="13" s="1"/>
  <c r="CG46" i="13"/>
  <c r="CI46" i="13" s="1"/>
  <c r="CG52" i="13"/>
  <c r="CI52" i="13" s="1"/>
  <c r="CG63" i="13"/>
  <c r="CI63" i="13" s="1"/>
  <c r="CG72" i="13"/>
  <c r="CI72" i="13" s="1"/>
  <c r="CG8" i="13"/>
  <c r="CG14" i="13"/>
  <c r="CI14" i="13" s="1"/>
  <c r="CG15" i="13"/>
  <c r="CI15" i="13" s="1"/>
  <c r="CG20" i="13"/>
  <c r="CI20" i="13" s="1"/>
  <c r="CG21" i="13"/>
  <c r="CI21" i="13" s="1"/>
  <c r="CG26" i="13"/>
  <c r="CI26" i="13" s="1"/>
  <c r="CG30" i="13"/>
  <c r="CI30" i="13" s="1"/>
  <c r="CG31" i="13"/>
  <c r="CI31" i="13" s="1"/>
  <c r="CG39" i="13"/>
  <c r="CI39" i="13" s="1"/>
  <c r="CG40" i="13"/>
  <c r="CI40" i="13" s="1"/>
  <c r="CG41" i="13"/>
  <c r="CI41" i="13" s="1"/>
  <c r="CG42" i="13"/>
  <c r="CI42" i="13" s="1"/>
  <c r="CG47" i="13"/>
  <c r="CI47" i="13" s="1"/>
  <c r="CG48" i="13"/>
  <c r="CI48" i="13" s="1"/>
  <c r="CG53" i="13"/>
  <c r="CI53" i="13" s="1"/>
  <c r="CG54" i="13"/>
  <c r="CI54" i="13" s="1"/>
  <c r="CG64" i="13"/>
  <c r="CI64" i="13" s="1"/>
  <c r="CG65" i="13"/>
  <c r="CI65" i="13" s="1"/>
  <c r="CG66" i="13"/>
  <c r="CI66" i="13" s="1"/>
  <c r="CG67" i="13"/>
  <c r="CI67" i="13" s="1"/>
  <c r="CG73" i="13"/>
  <c r="CI73" i="13" s="1"/>
  <c r="CG221" i="13"/>
  <c r="CG222" i="13"/>
  <c r="CG223" i="13"/>
  <c r="CI223" i="13" s="1"/>
  <c r="CG224" i="13"/>
  <c r="CG225" i="13"/>
  <c r="CI225" i="13" s="1"/>
  <c r="CG226" i="13"/>
  <c r="CG227" i="13"/>
  <c r="CI227" i="13" s="1"/>
  <c r="CG238" i="13"/>
  <c r="CI238" i="13" s="1"/>
  <c r="CG239" i="13"/>
  <c r="CG240" i="13"/>
  <c r="CG241" i="13"/>
  <c r="CG242" i="13"/>
  <c r="CG32" i="13"/>
  <c r="CI32" i="13" s="1"/>
  <c r="CG55" i="13"/>
  <c r="CI55" i="13" s="1"/>
  <c r="CG56" i="13"/>
  <c r="CI56" i="13" s="1"/>
  <c r="CG57" i="13"/>
  <c r="CI57" i="13" s="1"/>
  <c r="CG9" i="13"/>
  <c r="CI9" i="13" s="1"/>
  <c r="CG10" i="13"/>
  <c r="CG11" i="13"/>
  <c r="CI11" i="13" s="1"/>
  <c r="CG16" i="13"/>
  <c r="CI16" i="13" s="1"/>
  <c r="CG17" i="13"/>
  <c r="CI17" i="13" s="1"/>
  <c r="CG18" i="13"/>
  <c r="CI18" i="13" s="1"/>
  <c r="CG22" i="13"/>
  <c r="CI22" i="13" s="1"/>
  <c r="CG23" i="13"/>
  <c r="CI23" i="13" s="1"/>
  <c r="CG24" i="13"/>
  <c r="CI24" i="13" s="1"/>
  <c r="CG27" i="13"/>
  <c r="CI27" i="13" s="1"/>
  <c r="CG28" i="13"/>
  <c r="CI28" i="13" s="1"/>
  <c r="CG33" i="13"/>
  <c r="CI33" i="13" s="1"/>
  <c r="CG34" i="13"/>
  <c r="CI34" i="13" s="1"/>
  <c r="CG35" i="13"/>
  <c r="CI35" i="13" s="1"/>
  <c r="CG36" i="13"/>
  <c r="CI36" i="13" s="1"/>
  <c r="CG44" i="13"/>
  <c r="CI44" i="13" s="1"/>
  <c r="CG45" i="13"/>
  <c r="CI45" i="13" s="1"/>
  <c r="CG49" i="13"/>
  <c r="CI49" i="13" s="1"/>
  <c r="CG50" i="13"/>
  <c r="CI50" i="13" s="1"/>
  <c r="CG51" i="13"/>
  <c r="CI51" i="13" s="1"/>
  <c r="CG58" i="13"/>
  <c r="CI58" i="13" s="1"/>
  <c r="CG59" i="13"/>
  <c r="CI59" i="13" s="1"/>
  <c r="CG60" i="13"/>
  <c r="CI60" i="13" s="1"/>
  <c r="CG61" i="13"/>
  <c r="CI61" i="13" s="1"/>
  <c r="CG62" i="13"/>
  <c r="CI62" i="13" s="1"/>
  <c r="CG68" i="13"/>
  <c r="CI68" i="13" s="1"/>
  <c r="CG69" i="13"/>
  <c r="CI69" i="13" s="1"/>
  <c r="CG71" i="13"/>
  <c r="CI71" i="13" s="1"/>
  <c r="CG74" i="13"/>
  <c r="CI74" i="13" s="1"/>
  <c r="CG75" i="13"/>
  <c r="CI75" i="13" s="1"/>
  <c r="CG37" i="13"/>
  <c r="CI37" i="13" s="1"/>
  <c r="BX12" i="13"/>
  <c r="BX188" i="13"/>
  <c r="BX189" i="13"/>
  <c r="BX190" i="13"/>
  <c r="BX191" i="13"/>
  <c r="BX193" i="13"/>
  <c r="BX194" i="13"/>
  <c r="BX195" i="13"/>
  <c r="BX7" i="13"/>
  <c r="BX13" i="13"/>
  <c r="BX19" i="13"/>
  <c r="BX25" i="13"/>
  <c r="BX29" i="13"/>
  <c r="BX38" i="13"/>
  <c r="BX46" i="13"/>
  <c r="BX52" i="13"/>
  <c r="BX63" i="13"/>
  <c r="BX72" i="13"/>
  <c r="BX8" i="13"/>
  <c r="BX14" i="13"/>
  <c r="BX15" i="13"/>
  <c r="BX20" i="13"/>
  <c r="BX21" i="13"/>
  <c r="BX26" i="13"/>
  <c r="BX30" i="13"/>
  <c r="BX31" i="13"/>
  <c r="BX39" i="13"/>
  <c r="BX40" i="13"/>
  <c r="BX41" i="13"/>
  <c r="BX42" i="13"/>
  <c r="BX47" i="13"/>
  <c r="BX48" i="13"/>
  <c r="BX53" i="13"/>
  <c r="BX54" i="13"/>
  <c r="BX64" i="13"/>
  <c r="BX65" i="13"/>
  <c r="BX66" i="13"/>
  <c r="BX67" i="13"/>
  <c r="BX73" i="13"/>
  <c r="BX221" i="13"/>
  <c r="BX222" i="13"/>
  <c r="BX223" i="13"/>
  <c r="BX224" i="13"/>
  <c r="BX225" i="13"/>
  <c r="BX226" i="13"/>
  <c r="BX227" i="13"/>
  <c r="BX238" i="13"/>
  <c r="BX239" i="13"/>
  <c r="BX240" i="13"/>
  <c r="BX241" i="13"/>
  <c r="BX242" i="13"/>
  <c r="BX32" i="13"/>
  <c r="BX55" i="13"/>
  <c r="BX56" i="13"/>
  <c r="BX57" i="13"/>
  <c r="BX9" i="13"/>
  <c r="BX10" i="13"/>
  <c r="BX11" i="13"/>
  <c r="BX16" i="13"/>
  <c r="BX17" i="13"/>
  <c r="BX18" i="13"/>
  <c r="BX22" i="13"/>
  <c r="BX23" i="13"/>
  <c r="BX24" i="13"/>
  <c r="BX27" i="13"/>
  <c r="BX28" i="13"/>
  <c r="BX33" i="13"/>
  <c r="BX34" i="13"/>
  <c r="BX35" i="13"/>
  <c r="BX36" i="13"/>
  <c r="BX44" i="13"/>
  <c r="BX45" i="13"/>
  <c r="BX49" i="13"/>
  <c r="BX50" i="13"/>
  <c r="BX51" i="13"/>
  <c r="BX58" i="13"/>
  <c r="BX59" i="13"/>
  <c r="BX60" i="13"/>
  <c r="BX61" i="13"/>
  <c r="BX62" i="13"/>
  <c r="BX68" i="13"/>
  <c r="BX69" i="13"/>
  <c r="BX71" i="13"/>
  <c r="BX74" i="13"/>
  <c r="BX75" i="13"/>
  <c r="BX37" i="13"/>
  <c r="BT188" i="13"/>
  <c r="BY188" i="13" s="1"/>
  <c r="BZ188" i="13" s="1"/>
  <c r="BT47" i="13"/>
  <c r="BY47" i="13" s="1"/>
  <c r="BT53" i="13"/>
  <c r="BY53" i="13" s="1"/>
  <c r="BT73" i="13"/>
  <c r="BY73" i="13" s="1"/>
  <c r="BT55" i="13"/>
  <c r="BY55" i="13" s="1"/>
  <c r="BT9" i="13"/>
  <c r="BY9" i="13" s="1"/>
  <c r="BT17" i="13"/>
  <c r="BY17" i="13" s="1"/>
  <c r="BT23" i="13"/>
  <c r="BY23" i="13" s="1"/>
  <c r="BT24" i="13"/>
  <c r="BY24" i="13" s="1"/>
  <c r="BT27" i="13"/>
  <c r="BY27" i="13" s="1"/>
  <c r="BT45" i="13"/>
  <c r="BY45" i="13" s="1"/>
  <c r="BT58" i="13"/>
  <c r="BY58" i="13" s="1"/>
  <c r="BT74" i="13"/>
  <c r="BY74" i="13" s="1"/>
  <c r="BQ12" i="13"/>
  <c r="BS12" i="13" s="1"/>
  <c r="BQ188" i="13"/>
  <c r="BS188" i="13" s="1"/>
  <c r="BQ190" i="13"/>
  <c r="BS190" i="13" s="1"/>
  <c r="BQ191" i="13"/>
  <c r="BS191" i="13" s="1"/>
  <c r="BQ7" i="13"/>
  <c r="BS7" i="13" s="1"/>
  <c r="BQ13" i="13"/>
  <c r="BS13" i="13" s="1"/>
  <c r="BQ19" i="13"/>
  <c r="BS19" i="13" s="1"/>
  <c r="BQ25" i="13"/>
  <c r="BS25" i="13" s="1"/>
  <c r="BQ29" i="13"/>
  <c r="BS29" i="13" s="1"/>
  <c r="BQ38" i="13"/>
  <c r="BS38" i="13" s="1"/>
  <c r="BQ46" i="13"/>
  <c r="BS46" i="13" s="1"/>
  <c r="BQ52" i="13"/>
  <c r="BS52" i="13" s="1"/>
  <c r="BQ63" i="13"/>
  <c r="BS63" i="13" s="1"/>
  <c r="BQ72" i="13"/>
  <c r="BS72" i="13" s="1"/>
  <c r="BQ14" i="13"/>
  <c r="BS14" i="13" s="1"/>
  <c r="BQ15" i="13"/>
  <c r="BS15" i="13" s="1"/>
  <c r="BQ20" i="13"/>
  <c r="BS20" i="13" s="1"/>
  <c r="BQ21" i="13"/>
  <c r="BS21" i="13" s="1"/>
  <c r="BQ26" i="13"/>
  <c r="BS26" i="13" s="1"/>
  <c r="BQ30" i="13"/>
  <c r="BS30" i="13" s="1"/>
  <c r="BQ31" i="13"/>
  <c r="BS31" i="13" s="1"/>
  <c r="BQ39" i="13"/>
  <c r="BS39" i="13" s="1"/>
  <c r="BQ40" i="13"/>
  <c r="BS40" i="13" s="1"/>
  <c r="BS41" i="13"/>
  <c r="BQ42" i="13"/>
  <c r="BS42" i="13" s="1"/>
  <c r="BQ47" i="13"/>
  <c r="BS47" i="13" s="1"/>
  <c r="BQ48" i="13"/>
  <c r="BS48" i="13" s="1"/>
  <c r="BQ53" i="13"/>
  <c r="BS53" i="13" s="1"/>
  <c r="BQ54" i="13"/>
  <c r="BS54" i="13" s="1"/>
  <c r="BQ64" i="13"/>
  <c r="BS64" i="13" s="1"/>
  <c r="BQ65" i="13"/>
  <c r="BS65" i="13" s="1"/>
  <c r="BQ66" i="13"/>
  <c r="BS66" i="13" s="1"/>
  <c r="BQ67" i="13"/>
  <c r="BS67" i="13" s="1"/>
  <c r="BQ73" i="13"/>
  <c r="BS73" i="13" s="1"/>
  <c r="BQ221" i="13"/>
  <c r="BS221" i="13" s="1"/>
  <c r="BQ222" i="13"/>
  <c r="BQ223" i="13"/>
  <c r="BS223" i="13" s="1"/>
  <c r="BQ224" i="13"/>
  <c r="BS224" i="13" s="1"/>
  <c r="BQ225" i="13"/>
  <c r="BQ226" i="13"/>
  <c r="BQ227" i="13"/>
  <c r="BS227" i="13" s="1"/>
  <c r="BQ238" i="13"/>
  <c r="BS238" i="13" s="1"/>
  <c r="BQ239" i="13"/>
  <c r="BS239" i="13" s="1"/>
  <c r="BQ240" i="13"/>
  <c r="BS240" i="13" s="1"/>
  <c r="BQ241" i="13"/>
  <c r="BS241" i="13" s="1"/>
  <c r="BQ242" i="13"/>
  <c r="BS242" i="13" s="1"/>
  <c r="BQ32" i="13"/>
  <c r="BQ55" i="13"/>
  <c r="BS55" i="13" s="1"/>
  <c r="BQ56" i="13"/>
  <c r="BS56" i="13" s="1"/>
  <c r="BQ57" i="13"/>
  <c r="BQ9" i="13"/>
  <c r="BS9" i="13" s="1"/>
  <c r="BQ11" i="13"/>
  <c r="BS11" i="13" s="1"/>
  <c r="BQ16" i="13"/>
  <c r="BS16" i="13" s="1"/>
  <c r="BQ17" i="13"/>
  <c r="BS17" i="13" s="1"/>
  <c r="BQ18" i="13"/>
  <c r="BS18" i="13" s="1"/>
  <c r="BQ22" i="13"/>
  <c r="BS22" i="13" s="1"/>
  <c r="BQ23" i="13"/>
  <c r="BS23" i="13" s="1"/>
  <c r="BQ24" i="13"/>
  <c r="BS24" i="13" s="1"/>
  <c r="BQ27" i="13"/>
  <c r="BS27" i="13" s="1"/>
  <c r="BQ28" i="13"/>
  <c r="BS28" i="13" s="1"/>
  <c r="BQ33" i="13"/>
  <c r="BQ34" i="13"/>
  <c r="BQ35" i="13"/>
  <c r="BS35" i="13" s="1"/>
  <c r="BQ36" i="13"/>
  <c r="BQ44" i="13"/>
  <c r="BS44" i="13" s="1"/>
  <c r="BQ45" i="13"/>
  <c r="BS45" i="13" s="1"/>
  <c r="BQ49" i="13"/>
  <c r="BS49" i="13" s="1"/>
  <c r="BQ50" i="13"/>
  <c r="BS50" i="13" s="1"/>
  <c r="BQ51" i="13"/>
  <c r="BS51" i="13" s="1"/>
  <c r="BQ58" i="13"/>
  <c r="BS58" i="13" s="1"/>
  <c r="BQ59" i="13"/>
  <c r="BS59" i="13" s="1"/>
  <c r="BQ60" i="13"/>
  <c r="BQ62" i="13"/>
  <c r="BS62" i="13" s="1"/>
  <c r="BQ68" i="13"/>
  <c r="BS68" i="13" s="1"/>
  <c r="BQ69" i="13"/>
  <c r="BS69" i="13" s="1"/>
  <c r="BQ71" i="13"/>
  <c r="BS71" i="13" s="1"/>
  <c r="BQ74" i="13"/>
  <c r="BS74" i="13" s="1"/>
  <c r="BQ75" i="13"/>
  <c r="BS75" i="13" s="1"/>
  <c r="BQ37" i="13"/>
  <c r="BS37" i="13" s="1"/>
  <c r="BK8" i="13"/>
  <c r="BD8" i="13"/>
  <c r="BF8" i="13" s="1"/>
  <c r="AE8" i="13"/>
  <c r="AF8" i="13"/>
  <c r="AG8" i="13"/>
  <c r="AH8" i="13"/>
  <c r="BD189" i="13"/>
  <c r="BK189" i="13"/>
  <c r="BD190" i="13"/>
  <c r="BK190" i="13"/>
  <c r="BD191" i="13"/>
  <c r="BK191" i="13"/>
  <c r="BK193" i="13"/>
  <c r="BK194" i="13"/>
  <c r="BK195" i="13"/>
  <c r="AE189" i="13"/>
  <c r="AF189" i="13"/>
  <c r="AG189" i="13"/>
  <c r="AH189" i="13"/>
  <c r="AE190" i="13"/>
  <c r="AF190" i="13"/>
  <c r="AG190" i="13"/>
  <c r="AH190" i="13"/>
  <c r="AE191" i="13"/>
  <c r="AF191" i="13"/>
  <c r="AG191" i="13"/>
  <c r="AH191" i="13"/>
  <c r="AE193" i="13"/>
  <c r="AF193" i="13"/>
  <c r="AG193" i="13"/>
  <c r="AH193" i="13"/>
  <c r="AE194" i="13"/>
  <c r="AF194" i="13"/>
  <c r="AG194" i="13"/>
  <c r="AH194" i="13"/>
  <c r="AE195" i="13"/>
  <c r="AF195" i="13"/>
  <c r="AG195" i="13"/>
  <c r="AH195" i="13"/>
  <c r="AQ11" i="13"/>
  <c r="CJ11" i="13" s="1"/>
  <c r="CO11" i="13" s="1"/>
  <c r="AQ10" i="13"/>
  <c r="DF10" i="13" s="1"/>
  <c r="DK10" i="13" s="1"/>
  <c r="AQ7" i="13"/>
  <c r="DF7" i="13" s="1"/>
  <c r="DK7" i="13" s="1"/>
  <c r="BG74" i="13"/>
  <c r="BL74" i="13" s="1"/>
  <c r="AQ66" i="13"/>
  <c r="BG66" i="13" s="1"/>
  <c r="BL66" i="13" s="1"/>
  <c r="BM66" i="13" s="1"/>
  <c r="AQ69" i="13"/>
  <c r="DF69" i="13" s="1"/>
  <c r="DK69" i="13" s="1"/>
  <c r="AQ65" i="13"/>
  <c r="DF65" i="13" s="1"/>
  <c r="DK65" i="13" s="1"/>
  <c r="AQ64" i="13"/>
  <c r="AQ68" i="13"/>
  <c r="DF68" i="13" s="1"/>
  <c r="DK68" i="13" s="1"/>
  <c r="AQ62" i="13"/>
  <c r="BG62" i="13" s="1"/>
  <c r="BL62" i="13" s="1"/>
  <c r="AQ61" i="13"/>
  <c r="CJ61" i="13" s="1"/>
  <c r="CO61" i="13" s="1"/>
  <c r="AQ60" i="13"/>
  <c r="DF60" i="13" s="1"/>
  <c r="DK60" i="13" s="1"/>
  <c r="DL60" i="13" s="1"/>
  <c r="AQ59" i="13"/>
  <c r="BG59" i="13" s="1"/>
  <c r="BL59" i="13" s="1"/>
  <c r="AQ57" i="13"/>
  <c r="BG57" i="13" s="1"/>
  <c r="BL57" i="13" s="1"/>
  <c r="BM57" i="13" s="1"/>
  <c r="AQ56" i="13"/>
  <c r="BT56" i="13" s="1"/>
  <c r="BY56" i="13" s="1"/>
  <c r="AQ51" i="13"/>
  <c r="CJ51" i="13" s="1"/>
  <c r="CO51" i="13" s="1"/>
  <c r="AQ50" i="13"/>
  <c r="AQ49" i="13"/>
  <c r="AQ41" i="13"/>
  <c r="CJ41" i="13" s="1"/>
  <c r="CO41" i="13" s="1"/>
  <c r="AQ40" i="13"/>
  <c r="CJ40" i="13" s="1"/>
  <c r="CO40" i="13" s="1"/>
  <c r="AQ21" i="13"/>
  <c r="BE15" i="13"/>
  <c r="BT240" i="13"/>
  <c r="BY240" i="13" s="1"/>
  <c r="DF240" i="13"/>
  <c r="DK240" i="13" s="1"/>
  <c r="CO240" i="13"/>
  <c r="AQ39" i="13"/>
  <c r="AQ72" i="13"/>
  <c r="BG72" i="13" s="1"/>
  <c r="BL72" i="13" s="1"/>
  <c r="AQ63" i="13"/>
  <c r="DF63" i="13" s="1"/>
  <c r="DK63" i="13" s="1"/>
  <c r="AQ52" i="13"/>
  <c r="BT52" i="13" s="1"/>
  <c r="BY52" i="13" s="1"/>
  <c r="AQ46" i="13"/>
  <c r="DF46" i="13" s="1"/>
  <c r="DK46" i="13" s="1"/>
  <c r="AQ38" i="13"/>
  <c r="BG38" i="13" s="1"/>
  <c r="BL38" i="13" s="1"/>
  <c r="AQ29" i="13"/>
  <c r="BG29" i="13" s="1"/>
  <c r="BL29" i="13" s="1"/>
  <c r="AQ25" i="13"/>
  <c r="CJ25" i="13" s="1"/>
  <c r="CO25" i="13" s="1"/>
  <c r="CP25" i="13" s="1"/>
  <c r="AQ19" i="13"/>
  <c r="AQ67" i="13"/>
  <c r="BT67" i="13" s="1"/>
  <c r="BY67" i="13" s="1"/>
  <c r="AQ54" i="13"/>
  <c r="CJ54" i="13" s="1"/>
  <c r="CO54" i="13" s="1"/>
  <c r="CP54" i="13" s="1"/>
  <c r="AQ48" i="13"/>
  <c r="DF48" i="13" s="1"/>
  <c r="DK48" i="13" s="1"/>
  <c r="AQ42" i="13"/>
  <c r="CJ42" i="13" s="1"/>
  <c r="CO42" i="13" s="1"/>
  <c r="AQ26" i="13"/>
  <c r="AQ20" i="13"/>
  <c r="BG20" i="13" s="1"/>
  <c r="BL20" i="13" s="1"/>
  <c r="BM20" i="13" s="1"/>
  <c r="AQ14" i="13"/>
  <c r="AQ75" i="13"/>
  <c r="BG75" i="13" s="1"/>
  <c r="BL75" i="13" s="1"/>
  <c r="AQ71" i="13"/>
  <c r="CJ71" i="13" s="1"/>
  <c r="CO71" i="13" s="1"/>
  <c r="AQ44" i="13"/>
  <c r="CJ44" i="13" s="1"/>
  <c r="CO44" i="13" s="1"/>
  <c r="AQ35" i="13"/>
  <c r="CJ35" i="13" s="1"/>
  <c r="CO35" i="13" s="1"/>
  <c r="AQ28" i="13"/>
  <c r="BG28" i="13" s="1"/>
  <c r="BL28" i="13" s="1"/>
  <c r="AQ22" i="13"/>
  <c r="AQ18" i="13"/>
  <c r="BG18" i="13" s="1"/>
  <c r="BL18" i="13" s="1"/>
  <c r="AQ15" i="13"/>
  <c r="AQ13" i="13"/>
  <c r="AQ16" i="13"/>
  <c r="BT16" i="13" s="1"/>
  <c r="BY16" i="13" s="1"/>
  <c r="AQ12" i="13"/>
  <c r="CJ12" i="13" s="1"/>
  <c r="CO12" i="13" s="1"/>
  <c r="BK40" i="13"/>
  <c r="BK41" i="13"/>
  <c r="BK44" i="13"/>
  <c r="BK42" i="13"/>
  <c r="BK38" i="13"/>
  <c r="BG45" i="13"/>
  <c r="BL45" i="13" s="1"/>
  <c r="BK45" i="13"/>
  <c r="BK49" i="13"/>
  <c r="BK50" i="13"/>
  <c r="BK51" i="13"/>
  <c r="BK47" i="13"/>
  <c r="BK48" i="13"/>
  <c r="BK46" i="13"/>
  <c r="BG58" i="13"/>
  <c r="BL58" i="13" s="1"/>
  <c r="BK58" i="13"/>
  <c r="BG55" i="13"/>
  <c r="BL55" i="13" s="1"/>
  <c r="BK55" i="13"/>
  <c r="BK56" i="13"/>
  <c r="BK57" i="13"/>
  <c r="BK59" i="13"/>
  <c r="BK60" i="13"/>
  <c r="BG53" i="13"/>
  <c r="BL53" i="13" s="1"/>
  <c r="BM53" i="13" s="1"/>
  <c r="BK53" i="13"/>
  <c r="BK54" i="13"/>
  <c r="BK52" i="13"/>
  <c r="BK61" i="13"/>
  <c r="BK62" i="13"/>
  <c r="BK68" i="13"/>
  <c r="BK64" i="13"/>
  <c r="BK65" i="13"/>
  <c r="BK69" i="13"/>
  <c r="BK66" i="13"/>
  <c r="BK67" i="13"/>
  <c r="BK63" i="13"/>
  <c r="BK71" i="13"/>
  <c r="BK74" i="13"/>
  <c r="BG73" i="13"/>
  <c r="BL73" i="13" s="1"/>
  <c r="BK73" i="13"/>
  <c r="BK75" i="13"/>
  <c r="BK72" i="13"/>
  <c r="BK221" i="13"/>
  <c r="BK222" i="13"/>
  <c r="BK223" i="13"/>
  <c r="BK224" i="13"/>
  <c r="BK225" i="13"/>
  <c r="BK226" i="13"/>
  <c r="BK227" i="13"/>
  <c r="BK238" i="13"/>
  <c r="BK239" i="13"/>
  <c r="BG240" i="13"/>
  <c r="BL240" i="13" s="1"/>
  <c r="BM240" i="13" s="1"/>
  <c r="BK240" i="13"/>
  <c r="BK241" i="13"/>
  <c r="BK242" i="13"/>
  <c r="BK39" i="13"/>
  <c r="BG188" i="13"/>
  <c r="BL188" i="13" s="1"/>
  <c r="BM188" i="13" s="1"/>
  <c r="BK188" i="13"/>
  <c r="BG9" i="13"/>
  <c r="BL9" i="13" s="1"/>
  <c r="BK9" i="13"/>
  <c r="BK7" i="13"/>
  <c r="BK10" i="13"/>
  <c r="BK11" i="13"/>
  <c r="BK12" i="13"/>
  <c r="BK16" i="13"/>
  <c r="BG17" i="13"/>
  <c r="BL17" i="13" s="1"/>
  <c r="BK17" i="13"/>
  <c r="BK14" i="13"/>
  <c r="BK13" i="13"/>
  <c r="BK15" i="13"/>
  <c r="BK18" i="13"/>
  <c r="BK22" i="13"/>
  <c r="BK20" i="13"/>
  <c r="BK19" i="13"/>
  <c r="BG23" i="13"/>
  <c r="BL23" i="13" s="1"/>
  <c r="BK23" i="13"/>
  <c r="BK21" i="13"/>
  <c r="BG24" i="13"/>
  <c r="BL24" i="13" s="1"/>
  <c r="BM24" i="13" s="1"/>
  <c r="BK24" i="13"/>
  <c r="BG27" i="13"/>
  <c r="BL27" i="13" s="1"/>
  <c r="BK27" i="13"/>
  <c r="BK28" i="13"/>
  <c r="BK26" i="13"/>
  <c r="BK25" i="13"/>
  <c r="AQ36" i="13"/>
  <c r="BT36" i="13" s="1"/>
  <c r="BY36" i="13" s="1"/>
  <c r="AQ34" i="13"/>
  <c r="AQ37" i="13"/>
  <c r="BT37" i="13" s="1"/>
  <c r="BY37" i="13" s="1"/>
  <c r="AQ33" i="13"/>
  <c r="BT33" i="13" s="1"/>
  <c r="BY33" i="13" s="1"/>
  <c r="BZ33" i="13" s="1"/>
  <c r="AQ32" i="13"/>
  <c r="CJ32" i="13" s="1"/>
  <c r="CO32" i="13" s="1"/>
  <c r="CP32" i="13" s="1"/>
  <c r="AQ30" i="13"/>
  <c r="AQ31" i="13"/>
  <c r="CJ31" i="13" s="1"/>
  <c r="CO31" i="13" s="1"/>
  <c r="BD32" i="13"/>
  <c r="BD188" i="13"/>
  <c r="BD9" i="13"/>
  <c r="BF9" i="13" s="1"/>
  <c r="BD7" i="13"/>
  <c r="BD10" i="13"/>
  <c r="BF10" i="13" s="1"/>
  <c r="BD11" i="13"/>
  <c r="BD12" i="13"/>
  <c r="BF12" i="13" s="1"/>
  <c r="BD16" i="13"/>
  <c r="BF16" i="13" s="1"/>
  <c r="BD17" i="13"/>
  <c r="BF17" i="13" s="1"/>
  <c r="BD14" i="13"/>
  <c r="BD13" i="13"/>
  <c r="BF13" i="13" s="1"/>
  <c r="BD15" i="13"/>
  <c r="BD18" i="13"/>
  <c r="BF18" i="13" s="1"/>
  <c r="BD22" i="13"/>
  <c r="BF22" i="13" s="1"/>
  <c r="BD20" i="13"/>
  <c r="BD19" i="13"/>
  <c r="BF19" i="13" s="1"/>
  <c r="BD23" i="13"/>
  <c r="BF23" i="13" s="1"/>
  <c r="BD21" i="13"/>
  <c r="BD24" i="13"/>
  <c r="BF24" i="13" s="1"/>
  <c r="BD27" i="13"/>
  <c r="BF27" i="13" s="1"/>
  <c r="BD28" i="13"/>
  <c r="BF28" i="13" s="1"/>
  <c r="BD26" i="13"/>
  <c r="BD25" i="13"/>
  <c r="BF25" i="13" s="1"/>
  <c r="BD30" i="13"/>
  <c r="BF30" i="13" s="1"/>
  <c r="BK30" i="13"/>
  <c r="BK32" i="13"/>
  <c r="BD33" i="13"/>
  <c r="BK33" i="13"/>
  <c r="BD37" i="13"/>
  <c r="BF37" i="13" s="1"/>
  <c r="BK37" i="13"/>
  <c r="BD34" i="13"/>
  <c r="BK34" i="13"/>
  <c r="BD31" i="13"/>
  <c r="BK31" i="13"/>
  <c r="BD29" i="13"/>
  <c r="BF29" i="13" s="1"/>
  <c r="BK29" i="13"/>
  <c r="BD35" i="13"/>
  <c r="BF35" i="13" s="1"/>
  <c r="BK35" i="13"/>
  <c r="BD36" i="13"/>
  <c r="BF36" i="13" s="1"/>
  <c r="BK36" i="13"/>
  <c r="BD39" i="13"/>
  <c r="BF39" i="13" s="1"/>
  <c r="BD40" i="13"/>
  <c r="BF40" i="13" s="1"/>
  <c r="BD41" i="13"/>
  <c r="BF41" i="13" s="1"/>
  <c r="BD44" i="13"/>
  <c r="BF44" i="13" s="1"/>
  <c r="BD42" i="13"/>
  <c r="BD38" i="13"/>
  <c r="BF38" i="13" s="1"/>
  <c r="BD45" i="13"/>
  <c r="BF45" i="13" s="1"/>
  <c r="BD49" i="13"/>
  <c r="BD50" i="13"/>
  <c r="BF50" i="13" s="1"/>
  <c r="BD51" i="13"/>
  <c r="BF51" i="13" s="1"/>
  <c r="BD47" i="13"/>
  <c r="BF47" i="13" s="1"/>
  <c r="BD48" i="13"/>
  <c r="BD46" i="13"/>
  <c r="BF46" i="13" s="1"/>
  <c r="BD58" i="13"/>
  <c r="BF58" i="13" s="1"/>
  <c r="BD55" i="13"/>
  <c r="BF55" i="13" s="1"/>
  <c r="BD56" i="13"/>
  <c r="BF56" i="13" s="1"/>
  <c r="BD57" i="13"/>
  <c r="BD59" i="13"/>
  <c r="BF59" i="13" s="1"/>
  <c r="BD60" i="13"/>
  <c r="BD54" i="13"/>
  <c r="BD52" i="13"/>
  <c r="BF52" i="13" s="1"/>
  <c r="BD61" i="13"/>
  <c r="BF61" i="13" s="1"/>
  <c r="BD62" i="13"/>
  <c r="BF62" i="13" s="1"/>
  <c r="BD68" i="13"/>
  <c r="BD64" i="13"/>
  <c r="BF64" i="13" s="1"/>
  <c r="BD65" i="13"/>
  <c r="BF65" i="13" s="1"/>
  <c r="BD69" i="13"/>
  <c r="BF69" i="13" s="1"/>
  <c r="BD66" i="13"/>
  <c r="BD67" i="13"/>
  <c r="BD63" i="13"/>
  <c r="BF63" i="13" s="1"/>
  <c r="BD71" i="13"/>
  <c r="BF71" i="13" s="1"/>
  <c r="BD74" i="13"/>
  <c r="BF74" i="13" s="1"/>
  <c r="BD73" i="13"/>
  <c r="BF73" i="13" s="1"/>
  <c r="BD75" i="13"/>
  <c r="BF75" i="13" s="1"/>
  <c r="BD72" i="13"/>
  <c r="BF72" i="13" s="1"/>
  <c r="BD221" i="13"/>
  <c r="BD222" i="13"/>
  <c r="BD223" i="13"/>
  <c r="BF223" i="13" s="1"/>
  <c r="BD224" i="13"/>
  <c r="BD225" i="13"/>
  <c r="BD226" i="13"/>
  <c r="BF226" i="13" s="1"/>
  <c r="BD227" i="13"/>
  <c r="BF227" i="13" s="1"/>
  <c r="BD238" i="13"/>
  <c r="BF238" i="13" s="1"/>
  <c r="BD239" i="13"/>
  <c r="AH242" i="13"/>
  <c r="AH241" i="13"/>
  <c r="AH240" i="13"/>
  <c r="AH239" i="13"/>
  <c r="AH238" i="13"/>
  <c r="AH227" i="13"/>
  <c r="AH226" i="13"/>
  <c r="AH225" i="13"/>
  <c r="AH224" i="13"/>
  <c r="AH223" i="13"/>
  <c r="AH222" i="13"/>
  <c r="AH221" i="13"/>
  <c r="AH72" i="13"/>
  <c r="AH75" i="13"/>
  <c r="AH73" i="13"/>
  <c r="AH74" i="13"/>
  <c r="AH71" i="13"/>
  <c r="AH63" i="13"/>
  <c r="AH67" i="13"/>
  <c r="AH66" i="13"/>
  <c r="AH69" i="13"/>
  <c r="AH65" i="13"/>
  <c r="AH64" i="13"/>
  <c r="AH68" i="13"/>
  <c r="AH62" i="13"/>
  <c r="AH61" i="13"/>
  <c r="AH52" i="13"/>
  <c r="AH54" i="13"/>
  <c r="AH53" i="13"/>
  <c r="AH60" i="13"/>
  <c r="AH59" i="13"/>
  <c r="AH57" i="13"/>
  <c r="AH56" i="13"/>
  <c r="AH55" i="13"/>
  <c r="AH58" i="13"/>
  <c r="AH46" i="13"/>
  <c r="AH48" i="13"/>
  <c r="AH47" i="13"/>
  <c r="AH51" i="13"/>
  <c r="AH50" i="13"/>
  <c r="AH49" i="13"/>
  <c r="AH45" i="13"/>
  <c r="AH38" i="13"/>
  <c r="AH42" i="13"/>
  <c r="AH44" i="13"/>
  <c r="AH41" i="13"/>
  <c r="AH40" i="13"/>
  <c r="AH39" i="13"/>
  <c r="AH36" i="13"/>
  <c r="AH35" i="13"/>
  <c r="AH29" i="13"/>
  <c r="AH31" i="13"/>
  <c r="AH34" i="13"/>
  <c r="AH37" i="13"/>
  <c r="AH33" i="13"/>
  <c r="AH32" i="13"/>
  <c r="AH30" i="13"/>
  <c r="AH25" i="13"/>
  <c r="AH26" i="13"/>
  <c r="AH28" i="13"/>
  <c r="AH27" i="13"/>
  <c r="AH24" i="13"/>
  <c r="AH21" i="13"/>
  <c r="AH23" i="13"/>
  <c r="AH19" i="13"/>
  <c r="AH20" i="13"/>
  <c r="AH22" i="13"/>
  <c r="AH18" i="13"/>
  <c r="AH15" i="13"/>
  <c r="AH13" i="13"/>
  <c r="AH14" i="13"/>
  <c r="AH17" i="13"/>
  <c r="AH16" i="13"/>
  <c r="AH11" i="13"/>
  <c r="AH10" i="13"/>
  <c r="AH7" i="13"/>
  <c r="AH9" i="13"/>
  <c r="AH188" i="13"/>
  <c r="AF30" i="13"/>
  <c r="AE221" i="13"/>
  <c r="AF221" i="13"/>
  <c r="AG221" i="13"/>
  <c r="AE222" i="13"/>
  <c r="AF222" i="13"/>
  <c r="AG222" i="13"/>
  <c r="AE223" i="13"/>
  <c r="AF223" i="13"/>
  <c r="AG223" i="13"/>
  <c r="AE224" i="13"/>
  <c r="AF224" i="13"/>
  <c r="AG224" i="13"/>
  <c r="AE225" i="13"/>
  <c r="AF225" i="13"/>
  <c r="AG225" i="13"/>
  <c r="AE226" i="13"/>
  <c r="AF226" i="13"/>
  <c r="AG226" i="13"/>
  <c r="AE227" i="13"/>
  <c r="AF227" i="13"/>
  <c r="AG227" i="13"/>
  <c r="AE238" i="13"/>
  <c r="AF238" i="13"/>
  <c r="AG238" i="13"/>
  <c r="AE239" i="13"/>
  <c r="AF239" i="13"/>
  <c r="AG239" i="13"/>
  <c r="AE240" i="13"/>
  <c r="AF240" i="13"/>
  <c r="AG240" i="13"/>
  <c r="AE241" i="13"/>
  <c r="AF241" i="13"/>
  <c r="AG241" i="13"/>
  <c r="AE242" i="13"/>
  <c r="AF242" i="13"/>
  <c r="AG242" i="13"/>
  <c r="AE188" i="13"/>
  <c r="AF188" i="13"/>
  <c r="AG188" i="13"/>
  <c r="AE9" i="13"/>
  <c r="AF9" i="13"/>
  <c r="AG9" i="13"/>
  <c r="AE7" i="13"/>
  <c r="AF7" i="13"/>
  <c r="AG7" i="13"/>
  <c r="AE10" i="13"/>
  <c r="AF10" i="13"/>
  <c r="AG10" i="13"/>
  <c r="AE11" i="13"/>
  <c r="AF11" i="13"/>
  <c r="AG11" i="13"/>
  <c r="AE12" i="13"/>
  <c r="AF12" i="13"/>
  <c r="AG12" i="13"/>
  <c r="AE16" i="13"/>
  <c r="AF16" i="13"/>
  <c r="AG16" i="13"/>
  <c r="AE17" i="13"/>
  <c r="AF17" i="13"/>
  <c r="AG17" i="13"/>
  <c r="AE14" i="13"/>
  <c r="AF14" i="13"/>
  <c r="AG14" i="13"/>
  <c r="AE13" i="13"/>
  <c r="AF13" i="13"/>
  <c r="AG13" i="13"/>
  <c r="AE15" i="13"/>
  <c r="AF15" i="13"/>
  <c r="AG15" i="13"/>
  <c r="AE18" i="13"/>
  <c r="AF18" i="13"/>
  <c r="AG18" i="13"/>
  <c r="AE22" i="13"/>
  <c r="AF22" i="13"/>
  <c r="AG22" i="13"/>
  <c r="AE20" i="13"/>
  <c r="AF20" i="13"/>
  <c r="AG20" i="13"/>
  <c r="AE19" i="13"/>
  <c r="AF19" i="13"/>
  <c r="AG19" i="13"/>
  <c r="AE23" i="13"/>
  <c r="AF23" i="13"/>
  <c r="AG23" i="13"/>
  <c r="AE21" i="13"/>
  <c r="AF21" i="13"/>
  <c r="AG21" i="13"/>
  <c r="AE24" i="13"/>
  <c r="AF24" i="13"/>
  <c r="AG24" i="13"/>
  <c r="AE27" i="13"/>
  <c r="AF27" i="13"/>
  <c r="AG27" i="13"/>
  <c r="AE28" i="13"/>
  <c r="AF28" i="13"/>
  <c r="AG28" i="13"/>
  <c r="AE26" i="13"/>
  <c r="AF26" i="13"/>
  <c r="AG26" i="13"/>
  <c r="AE25" i="13"/>
  <c r="AF25" i="13"/>
  <c r="AG25" i="13"/>
  <c r="AE30" i="13"/>
  <c r="AG30" i="13"/>
  <c r="AE32" i="13"/>
  <c r="AF32" i="13"/>
  <c r="AG32" i="13"/>
  <c r="AE33" i="13"/>
  <c r="AF33" i="13"/>
  <c r="AG33" i="13"/>
  <c r="AE37" i="13"/>
  <c r="AF37" i="13"/>
  <c r="AG37" i="13"/>
  <c r="AE34" i="13"/>
  <c r="AF34" i="13"/>
  <c r="AG34" i="13"/>
  <c r="AE31" i="13"/>
  <c r="AF31" i="13"/>
  <c r="AG31" i="13"/>
  <c r="AE29" i="13"/>
  <c r="AF29" i="13"/>
  <c r="AE35" i="13"/>
  <c r="AF35" i="13"/>
  <c r="AG35" i="13"/>
  <c r="AE36" i="13"/>
  <c r="AF36" i="13"/>
  <c r="AG36" i="13"/>
  <c r="AE39" i="13"/>
  <c r="AF39" i="13"/>
  <c r="AG39" i="13"/>
  <c r="AE40" i="13"/>
  <c r="AF40" i="13"/>
  <c r="AG40" i="13"/>
  <c r="AE41" i="13"/>
  <c r="AF41" i="13"/>
  <c r="AG41" i="13"/>
  <c r="AE44" i="13"/>
  <c r="AF44" i="13"/>
  <c r="AG44" i="13"/>
  <c r="AE42" i="13"/>
  <c r="AF42" i="13"/>
  <c r="AG42" i="13"/>
  <c r="AE38" i="13"/>
  <c r="AF38" i="13"/>
  <c r="AG38" i="13"/>
  <c r="AE45" i="13"/>
  <c r="AF45" i="13"/>
  <c r="AG45" i="13"/>
  <c r="AE49" i="13"/>
  <c r="AF49" i="13"/>
  <c r="AG49" i="13"/>
  <c r="AE50" i="13"/>
  <c r="AF50" i="13"/>
  <c r="AG50" i="13"/>
  <c r="AE51" i="13"/>
  <c r="AF51" i="13"/>
  <c r="AG51" i="13"/>
  <c r="AE47" i="13"/>
  <c r="AF47" i="13"/>
  <c r="AG47" i="13"/>
  <c r="AE48" i="13"/>
  <c r="AF48" i="13"/>
  <c r="AG48" i="13"/>
  <c r="AE46" i="13"/>
  <c r="AF46" i="13"/>
  <c r="AG46" i="13"/>
  <c r="AE58" i="13"/>
  <c r="AF58" i="13"/>
  <c r="AG58" i="13"/>
  <c r="AE55" i="13"/>
  <c r="AF55" i="13"/>
  <c r="AG55" i="13"/>
  <c r="AE56" i="13"/>
  <c r="AF56" i="13"/>
  <c r="AG56" i="13"/>
  <c r="AE57" i="13"/>
  <c r="AF57" i="13"/>
  <c r="AG57" i="13"/>
  <c r="AE59" i="13"/>
  <c r="AF59" i="13"/>
  <c r="AG59" i="13"/>
  <c r="AE60" i="13"/>
  <c r="AF60" i="13"/>
  <c r="AG60" i="13"/>
  <c r="AE53" i="13"/>
  <c r="AF53" i="13"/>
  <c r="AG53" i="13"/>
  <c r="AE54" i="13"/>
  <c r="AF54" i="13"/>
  <c r="AG54" i="13"/>
  <c r="AE52" i="13"/>
  <c r="AF52" i="13"/>
  <c r="AG52" i="13"/>
  <c r="AE61" i="13"/>
  <c r="AF61" i="13"/>
  <c r="AG61" i="13"/>
  <c r="AE62" i="13"/>
  <c r="AF62" i="13"/>
  <c r="AG62" i="13"/>
  <c r="AE68" i="13"/>
  <c r="AF68" i="13"/>
  <c r="AG68" i="13"/>
  <c r="AE64" i="13"/>
  <c r="AF64" i="13"/>
  <c r="AG64" i="13"/>
  <c r="AE65" i="13"/>
  <c r="AF65" i="13"/>
  <c r="AG65" i="13"/>
  <c r="AE69" i="13"/>
  <c r="AF69" i="13"/>
  <c r="AG69" i="13"/>
  <c r="AE66" i="13"/>
  <c r="AF66" i="13"/>
  <c r="AG66" i="13"/>
  <c r="AE67" i="13"/>
  <c r="AF67" i="13"/>
  <c r="AG67" i="13"/>
  <c r="AE63" i="13"/>
  <c r="AF63" i="13"/>
  <c r="AG63" i="13"/>
  <c r="AE71" i="13"/>
  <c r="AF71" i="13"/>
  <c r="AG71" i="13"/>
  <c r="AE74" i="13"/>
  <c r="AF74" i="13"/>
  <c r="AG74" i="13"/>
  <c r="AE73" i="13"/>
  <c r="AF73" i="13"/>
  <c r="AG73" i="13"/>
  <c r="AE75" i="13"/>
  <c r="AF75" i="13"/>
  <c r="AG75" i="13"/>
  <c r="AE72" i="13"/>
  <c r="AF72" i="13"/>
  <c r="AG72" i="13"/>
  <c r="DF249" i="13" l="1"/>
  <c r="DK249" i="13" s="1"/>
  <c r="DL249" i="13" s="1"/>
  <c r="DL250" i="13"/>
  <c r="DL251" i="13"/>
  <c r="BZ249" i="13"/>
  <c r="BZ247" i="13"/>
  <c r="DL7" i="13"/>
  <c r="DL240" i="13"/>
  <c r="CP240" i="13"/>
  <c r="BZ240" i="13"/>
  <c r="DL248" i="13"/>
  <c r="BM72" i="13"/>
  <c r="BM29" i="13"/>
  <c r="DL53" i="13"/>
  <c r="CP53" i="13"/>
  <c r="BZ52" i="13"/>
  <c r="BZ53" i="13"/>
  <c r="BT64" i="13"/>
  <c r="BY64" i="13" s="1"/>
  <c r="BZ64" i="13" s="1"/>
  <c r="DL46" i="13"/>
  <c r="DL48" i="13"/>
  <c r="CP42" i="13"/>
  <c r="CP51" i="13"/>
  <c r="CP31" i="13"/>
  <c r="BM38" i="13"/>
  <c r="DL63" i="13"/>
  <c r="DL68" i="13"/>
  <c r="BZ67" i="13"/>
  <c r="DL24" i="13"/>
  <c r="CP24" i="13"/>
  <c r="BZ24" i="13"/>
  <c r="CP11" i="13"/>
  <c r="BT238" i="13"/>
  <c r="BY238" i="13" s="1"/>
  <c r="BZ238" i="13" s="1"/>
  <c r="DL255" i="13"/>
  <c r="DL65" i="13"/>
  <c r="DL74" i="13"/>
  <c r="BG253" i="13"/>
  <c r="BL253" i="13" s="1"/>
  <c r="BM253" i="13" s="1"/>
  <c r="AQ189" i="13"/>
  <c r="BG189" i="13" s="1"/>
  <c r="BL189" i="13" s="1"/>
  <c r="BM189" i="13" s="1"/>
  <c r="BT244" i="13"/>
  <c r="BY244" i="13" s="1"/>
  <c r="BZ244" i="13" s="1"/>
  <c r="DF16" i="13"/>
  <c r="DK16" i="13" s="1"/>
  <c r="DL16" i="13" s="1"/>
  <c r="DL27" i="13"/>
  <c r="BG239" i="13"/>
  <c r="BL239" i="13" s="1"/>
  <c r="BM239" i="13" s="1"/>
  <c r="BG241" i="13"/>
  <c r="BL241" i="13" s="1"/>
  <c r="BM241" i="13" s="1"/>
  <c r="DF29" i="13"/>
  <c r="DK29" i="13" s="1"/>
  <c r="DL29" i="13" s="1"/>
  <c r="CJ224" i="13"/>
  <c r="CO224" i="13" s="1"/>
  <c r="CP224" i="13" s="1"/>
  <c r="BG31" i="13"/>
  <c r="BL31" i="13" s="1"/>
  <c r="BM31" i="13" s="1"/>
  <c r="BG8" i="13"/>
  <c r="BL8" i="13" s="1"/>
  <c r="BM8" i="13" s="1"/>
  <c r="DF36" i="13"/>
  <c r="DK36" i="13" s="1"/>
  <c r="DL36" i="13" s="1"/>
  <c r="CP40" i="13"/>
  <c r="BG11" i="13"/>
  <c r="BL11" i="13" s="1"/>
  <c r="BM11" i="13" s="1"/>
  <c r="BG224" i="13"/>
  <c r="BL224" i="13" s="1"/>
  <c r="BM224" i="13" s="1"/>
  <c r="BG68" i="13"/>
  <c r="BL68" i="13" s="1"/>
  <c r="BM68" i="13" s="1"/>
  <c r="CJ227" i="13"/>
  <c r="CO227" i="13" s="1"/>
  <c r="CP227" i="13" s="1"/>
  <c r="DL55" i="13"/>
  <c r="DL10" i="13"/>
  <c r="CO247" i="13"/>
  <c r="CP247" i="13" s="1"/>
  <c r="DL45" i="13"/>
  <c r="DL17" i="13"/>
  <c r="BG36" i="13"/>
  <c r="BL36" i="13" s="1"/>
  <c r="BM36" i="13" s="1"/>
  <c r="CJ36" i="13"/>
  <c r="CO36" i="13" s="1"/>
  <c r="CP36" i="13" s="1"/>
  <c r="DF59" i="13"/>
  <c r="DK59" i="13" s="1"/>
  <c r="DL59" i="13" s="1"/>
  <c r="BT32" i="13"/>
  <c r="BY32" i="13" s="1"/>
  <c r="BZ32" i="13" s="1"/>
  <c r="BT241" i="13"/>
  <c r="BY241" i="13" s="1"/>
  <c r="BZ241" i="13" s="1"/>
  <c r="CJ252" i="13"/>
  <c r="CO252" i="13" s="1"/>
  <c r="CP252" i="13" s="1"/>
  <c r="BT248" i="13"/>
  <c r="BY248" i="13" s="1"/>
  <c r="BZ248" i="13" s="1"/>
  <c r="BG225" i="13"/>
  <c r="BL225" i="13" s="1"/>
  <c r="BM225" i="13" s="1"/>
  <c r="DF61" i="13"/>
  <c r="DK61" i="13" s="1"/>
  <c r="DL61" i="13" s="1"/>
  <c r="BT8" i="13"/>
  <c r="BY8" i="13" s="1"/>
  <c r="BZ8" i="13" s="1"/>
  <c r="CJ8" i="13"/>
  <c r="CO8" i="13" s="1"/>
  <c r="CP8" i="13" s="1"/>
  <c r="BT31" i="13"/>
  <c r="BY31" i="13" s="1"/>
  <c r="BZ31" i="13" s="1"/>
  <c r="BT12" i="13"/>
  <c r="BY12" i="13" s="1"/>
  <c r="BZ12" i="13" s="1"/>
  <c r="BG61" i="13"/>
  <c r="BL61" i="13" s="1"/>
  <c r="BM61" i="13" s="1"/>
  <c r="CO239" i="13"/>
  <c r="CP239" i="13" s="1"/>
  <c r="BT222" i="13"/>
  <c r="BY222" i="13" s="1"/>
  <c r="BZ222" i="13" s="1"/>
  <c r="BT191" i="13"/>
  <c r="BY191" i="13" s="1"/>
  <c r="BZ191" i="13" s="1"/>
  <c r="BZ36" i="13"/>
  <c r="BZ239" i="13"/>
  <c r="CJ222" i="13"/>
  <c r="DF222" i="13"/>
  <c r="DK222" i="13" s="1"/>
  <c r="DL222" i="13" s="1"/>
  <c r="DF247" i="13"/>
  <c r="DK247" i="13" s="1"/>
  <c r="DL247" i="13" s="1"/>
  <c r="BG247" i="13"/>
  <c r="BL247" i="13" s="1"/>
  <c r="BM247" i="13" s="1"/>
  <c r="DF31" i="13"/>
  <c r="DK31" i="13" s="1"/>
  <c r="DL31" i="13" s="1"/>
  <c r="CJ225" i="13"/>
  <c r="CO225" i="13" s="1"/>
  <c r="CP225" i="13" s="1"/>
  <c r="DF225" i="13"/>
  <c r="DK225" i="13" s="1"/>
  <c r="DL225" i="13" s="1"/>
  <c r="BT63" i="13"/>
  <c r="BY63" i="13" s="1"/>
  <c r="BZ63" i="13" s="1"/>
  <c r="DF239" i="13"/>
  <c r="DK239" i="13" s="1"/>
  <c r="DL239" i="13" s="1"/>
  <c r="DF56" i="13"/>
  <c r="DK56" i="13" s="1"/>
  <c r="DL56" i="13" s="1"/>
  <c r="BZ190" i="13"/>
  <c r="CP238" i="13"/>
  <c r="CP242" i="13"/>
  <c r="CJ67" i="13"/>
  <c r="CO67" i="13" s="1"/>
  <c r="CP67" i="13" s="1"/>
  <c r="BT40" i="13"/>
  <c r="BY40" i="13" s="1"/>
  <c r="BZ40" i="13" s="1"/>
  <c r="CJ69" i="13"/>
  <c r="CO69" i="13" s="1"/>
  <c r="CP69" i="13" s="1"/>
  <c r="BY242" i="13"/>
  <c r="BZ242" i="13" s="1"/>
  <c r="DF71" i="13"/>
  <c r="DK71" i="13" s="1"/>
  <c r="DL71" i="13" s="1"/>
  <c r="DF241" i="13"/>
  <c r="DK241" i="13" s="1"/>
  <c r="DL241" i="13" s="1"/>
  <c r="CP9" i="13"/>
  <c r="CP74" i="13"/>
  <c r="CP55" i="13"/>
  <c r="BZ224" i="13"/>
  <c r="BZ227" i="13"/>
  <c r="DL244" i="13"/>
  <c r="CO244" i="13"/>
  <c r="CP244" i="13" s="1"/>
  <c r="BZ37" i="13"/>
  <c r="BT71" i="13"/>
  <c r="BY71" i="13" s="1"/>
  <c r="BZ71" i="13" s="1"/>
  <c r="CP12" i="13"/>
  <c r="BG69" i="13"/>
  <c r="BL69" i="13" s="1"/>
  <c r="BM69" i="13" s="1"/>
  <c r="CJ57" i="13"/>
  <c r="CO57" i="13" s="1"/>
  <c r="CP57" i="13" s="1"/>
  <c r="BT10" i="13"/>
  <c r="BY10" i="13" s="1"/>
  <c r="BZ10" i="13" s="1"/>
  <c r="DL8" i="13"/>
  <c r="BG255" i="13"/>
  <c r="BL255" i="13" s="1"/>
  <c r="BM255" i="13" s="1"/>
  <c r="BG244" i="13"/>
  <c r="BL244" i="13" s="1"/>
  <c r="BM244" i="13" s="1"/>
  <c r="DF52" i="13"/>
  <c r="DK52" i="13" s="1"/>
  <c r="DL52" i="13" s="1"/>
  <c r="DF224" i="13"/>
  <c r="DK224" i="13" s="1"/>
  <c r="DL224" i="13" s="1"/>
  <c r="DF227" i="13"/>
  <c r="DK227" i="13" s="1"/>
  <c r="DL227" i="13" s="1"/>
  <c r="BZ56" i="13"/>
  <c r="BF195" i="13"/>
  <c r="BG190" i="13"/>
  <c r="BL190" i="13" s="1"/>
  <c r="BM190" i="13" s="1"/>
  <c r="DL73" i="13"/>
  <c r="BG35" i="13"/>
  <c r="BL35" i="13" s="1"/>
  <c r="BM35" i="13" s="1"/>
  <c r="BZ16" i="13"/>
  <c r="BT54" i="13"/>
  <c r="BY54" i="13" s="1"/>
  <c r="BZ54" i="13" s="1"/>
  <c r="BG227" i="13"/>
  <c r="BL227" i="13" s="1"/>
  <c r="BM227" i="13" s="1"/>
  <c r="CP71" i="13"/>
  <c r="DF64" i="13"/>
  <c r="DK64" i="13" s="1"/>
  <c r="DL64" i="13" s="1"/>
  <c r="BT61" i="13"/>
  <c r="BY61" i="13" s="1"/>
  <c r="BZ61" i="13" s="1"/>
  <c r="BM75" i="13"/>
  <c r="CJ18" i="13"/>
  <c r="CO18" i="13" s="1"/>
  <c r="CP18" i="13" s="1"/>
  <c r="BM59" i="13"/>
  <c r="BG56" i="13"/>
  <c r="BL56" i="13" s="1"/>
  <c r="BM56" i="13" s="1"/>
  <c r="CJ10" i="13"/>
  <c r="CO10" i="13" s="1"/>
  <c r="CP10" i="13" s="1"/>
  <c r="CP27" i="13"/>
  <c r="BG25" i="13"/>
  <c r="BL25" i="13" s="1"/>
  <c r="BM25" i="13" s="1"/>
  <c r="CJ16" i="13"/>
  <c r="CO16" i="13" s="1"/>
  <c r="CP16" i="13" s="1"/>
  <c r="BG16" i="13"/>
  <c r="BL16" i="13" s="1"/>
  <c r="BM16" i="13" s="1"/>
  <c r="BG22" i="13"/>
  <c r="BL22" i="13" s="1"/>
  <c r="BM22" i="13" s="1"/>
  <c r="DF22" i="13"/>
  <c r="DK22" i="13" s="1"/>
  <c r="DL22" i="13" s="1"/>
  <c r="DF26" i="13"/>
  <c r="DK26" i="13" s="1"/>
  <c r="DL26" i="13" s="1"/>
  <c r="BG26" i="13"/>
  <c r="BL26" i="13" s="1"/>
  <c r="BM26" i="13" s="1"/>
  <c r="DF223" i="13"/>
  <c r="DK223" i="13" s="1"/>
  <c r="DL223" i="13" s="1"/>
  <c r="BG223" i="13"/>
  <c r="BL223" i="13" s="1"/>
  <c r="BM223" i="13" s="1"/>
  <c r="CJ226" i="13"/>
  <c r="CO226" i="13" s="1"/>
  <c r="CP226" i="13" s="1"/>
  <c r="BG226" i="13"/>
  <c r="BL226" i="13" s="1"/>
  <c r="BM226" i="13" s="1"/>
  <c r="CP241" i="13"/>
  <c r="CJ30" i="13"/>
  <c r="CO30" i="13" s="1"/>
  <c r="CP30" i="13" s="1"/>
  <c r="BG30" i="13"/>
  <c r="BL30" i="13" s="1"/>
  <c r="BM30" i="13" s="1"/>
  <c r="DF30" i="13"/>
  <c r="DK30" i="13" s="1"/>
  <c r="DL30" i="13" s="1"/>
  <c r="DF34" i="13"/>
  <c r="DK34" i="13" s="1"/>
  <c r="DL34" i="13" s="1"/>
  <c r="BG34" i="13"/>
  <c r="BL34" i="13" s="1"/>
  <c r="BM34" i="13" s="1"/>
  <c r="BM23" i="13"/>
  <c r="DF41" i="13"/>
  <c r="DK41" i="13" s="1"/>
  <c r="DL41" i="13" s="1"/>
  <c r="BG41" i="13"/>
  <c r="BL41" i="13" s="1"/>
  <c r="BM41" i="13" s="1"/>
  <c r="CJ65" i="13"/>
  <c r="CO65" i="13" s="1"/>
  <c r="CP65" i="13" s="1"/>
  <c r="BT65" i="13"/>
  <c r="BY65" i="13" s="1"/>
  <c r="BZ65" i="13" s="1"/>
  <c r="BG65" i="13"/>
  <c r="BL65" i="13" s="1"/>
  <c r="BM65" i="13" s="1"/>
  <c r="CJ7" i="13"/>
  <c r="CO7" i="13" s="1"/>
  <c r="CP7" i="13" s="1"/>
  <c r="BT7" i="13"/>
  <c r="BY7" i="13" s="1"/>
  <c r="BZ7" i="13" s="1"/>
  <c r="BG7" i="13"/>
  <c r="BL7" i="13" s="1"/>
  <c r="BM7" i="13" s="1"/>
  <c r="BT256" i="13"/>
  <c r="BY256" i="13" s="1"/>
  <c r="BZ256" i="13" s="1"/>
  <c r="CJ256" i="13"/>
  <c r="CO256" i="13" s="1"/>
  <c r="CP256" i="13" s="1"/>
  <c r="DF256" i="13"/>
  <c r="DK256" i="13" s="1"/>
  <c r="DL256" i="13" s="1"/>
  <c r="BG256" i="13"/>
  <c r="BL256" i="13" s="1"/>
  <c r="BM256" i="13" s="1"/>
  <c r="BT41" i="13"/>
  <c r="BY41" i="13" s="1"/>
  <c r="BZ41" i="13" s="1"/>
  <c r="BT60" i="13"/>
  <c r="BY60" i="13" s="1"/>
  <c r="BZ60" i="13" s="1"/>
  <c r="CJ60" i="13"/>
  <c r="CO60" i="13" s="1"/>
  <c r="CP60" i="13" s="1"/>
  <c r="BG60" i="13"/>
  <c r="BL60" i="13" s="1"/>
  <c r="BM60" i="13" s="1"/>
  <c r="CJ64" i="13"/>
  <c r="CO64" i="13" s="1"/>
  <c r="CP64" i="13" s="1"/>
  <c r="BG64" i="13"/>
  <c r="BL64" i="13" s="1"/>
  <c r="BM64" i="13" s="1"/>
  <c r="DF191" i="13"/>
  <c r="DK191" i="13" s="1"/>
  <c r="DL191" i="13" s="1"/>
  <c r="BG191" i="13"/>
  <c r="BL191" i="13" s="1"/>
  <c r="BM191" i="13" s="1"/>
  <c r="BT221" i="13"/>
  <c r="BY221" i="13" s="1"/>
  <c r="BZ221" i="13" s="1"/>
  <c r="BG221" i="13"/>
  <c r="BL221" i="13" s="1"/>
  <c r="BM221" i="13" s="1"/>
  <c r="DF238" i="13"/>
  <c r="DK238" i="13" s="1"/>
  <c r="DL238" i="13" s="1"/>
  <c r="BG238" i="13"/>
  <c r="BL238" i="13" s="1"/>
  <c r="BM238" i="13" s="1"/>
  <c r="DF242" i="13"/>
  <c r="DK242" i="13" s="1"/>
  <c r="DL242" i="13" s="1"/>
  <c r="BG242" i="13"/>
  <c r="BL242" i="13" s="1"/>
  <c r="BM242" i="13" s="1"/>
  <c r="BM9" i="13"/>
  <c r="BM55" i="13"/>
  <c r="DL69" i="13"/>
  <c r="BF193" i="13"/>
  <c r="CJ255" i="13"/>
  <c r="CO255" i="13" s="1"/>
  <c r="CP255" i="13" s="1"/>
  <c r="BT255" i="13"/>
  <c r="BY255" i="13" s="1"/>
  <c r="BZ255" i="13" s="1"/>
  <c r="BG251" i="13"/>
  <c r="BL251" i="13" s="1"/>
  <c r="BM251" i="13" s="1"/>
  <c r="BT251" i="13"/>
  <c r="BY251" i="13" s="1"/>
  <c r="BZ251" i="13" s="1"/>
  <c r="CO251" i="13"/>
  <c r="CP251" i="13" s="1"/>
  <c r="BM18" i="13"/>
  <c r="BF194" i="13"/>
  <c r="BZ245" i="13"/>
  <c r="CP58" i="13"/>
  <c r="DL9" i="13"/>
  <c r="DL58" i="13"/>
  <c r="BM27" i="13"/>
  <c r="BM28" i="13"/>
  <c r="BM17" i="13"/>
  <c r="CJ13" i="13"/>
  <c r="CO13" i="13" s="1"/>
  <c r="CP13" i="13" s="1"/>
  <c r="BT13" i="13"/>
  <c r="BY13" i="13" s="1"/>
  <c r="BZ13" i="13" s="1"/>
  <c r="DF28" i="13"/>
  <c r="DK28" i="13" s="1"/>
  <c r="DL28" i="13" s="1"/>
  <c r="CJ28" i="13"/>
  <c r="CO28" i="13" s="1"/>
  <c r="CP28" i="13" s="1"/>
  <c r="BT28" i="13"/>
  <c r="BY28" i="13" s="1"/>
  <c r="BZ28" i="13" s="1"/>
  <c r="DF75" i="13"/>
  <c r="DK75" i="13" s="1"/>
  <c r="DL75" i="13" s="1"/>
  <c r="CJ75" i="13"/>
  <c r="CO75" i="13" s="1"/>
  <c r="CP75" i="13" s="1"/>
  <c r="BT75" i="13"/>
  <c r="BY75" i="13" s="1"/>
  <c r="BZ75" i="13" s="1"/>
  <c r="DF42" i="13"/>
  <c r="DK42" i="13" s="1"/>
  <c r="DL42" i="13" s="1"/>
  <c r="BT42" i="13"/>
  <c r="BY42" i="13" s="1"/>
  <c r="BZ42" i="13" s="1"/>
  <c r="DF246" i="13"/>
  <c r="DK246" i="13" s="1"/>
  <c r="DL246" i="13" s="1"/>
  <c r="BG246" i="13"/>
  <c r="BL246" i="13" s="1"/>
  <c r="BM246" i="13" s="1"/>
  <c r="BT246" i="13"/>
  <c r="BY246" i="13" s="1"/>
  <c r="BZ246" i="13" s="1"/>
  <c r="CO246" i="13"/>
  <c r="CP246" i="13" s="1"/>
  <c r="BG250" i="13"/>
  <c r="BL250" i="13" s="1"/>
  <c r="BM250" i="13" s="1"/>
  <c r="CO250" i="13"/>
  <c r="CP250" i="13" s="1"/>
  <c r="BT250" i="13"/>
  <c r="BY250" i="13" s="1"/>
  <c r="BZ250" i="13" s="1"/>
  <c r="BG254" i="13"/>
  <c r="BL254" i="13" s="1"/>
  <c r="BM254" i="13" s="1"/>
  <c r="BT254" i="13"/>
  <c r="BY254" i="13" s="1"/>
  <c r="BZ254" i="13" s="1"/>
  <c r="DF254" i="13"/>
  <c r="DK254" i="13" s="1"/>
  <c r="DL254" i="13" s="1"/>
  <c r="CJ254" i="13"/>
  <c r="CO254" i="13" s="1"/>
  <c r="CP254" i="13" s="1"/>
  <c r="BT30" i="13"/>
  <c r="BY30" i="13" s="1"/>
  <c r="BZ30" i="13" s="1"/>
  <c r="BT25" i="13"/>
  <c r="BY25" i="13" s="1"/>
  <c r="BZ25" i="13" s="1"/>
  <c r="DF25" i="13"/>
  <c r="DK25" i="13" s="1"/>
  <c r="DL25" i="13" s="1"/>
  <c r="CJ52" i="13"/>
  <c r="CO52" i="13" s="1"/>
  <c r="CP52" i="13" s="1"/>
  <c r="BG52" i="13"/>
  <c r="BL52" i="13" s="1"/>
  <c r="BM52" i="13" s="1"/>
  <c r="CJ21" i="13"/>
  <c r="CO21" i="13" s="1"/>
  <c r="CP21" i="13" s="1"/>
  <c r="BT21" i="13"/>
  <c r="BY21" i="13" s="1"/>
  <c r="BZ21" i="13" s="1"/>
  <c r="DF21" i="13"/>
  <c r="DK21" i="13" s="1"/>
  <c r="DL21" i="13" s="1"/>
  <c r="BG21" i="13"/>
  <c r="BL21" i="13" s="1"/>
  <c r="BM21" i="13" s="1"/>
  <c r="BT50" i="13"/>
  <c r="BY50" i="13" s="1"/>
  <c r="BZ50" i="13" s="1"/>
  <c r="DF50" i="13"/>
  <c r="DK50" i="13" s="1"/>
  <c r="DL50" i="13" s="1"/>
  <c r="CJ50" i="13"/>
  <c r="CO50" i="13" s="1"/>
  <c r="CP50" i="13" s="1"/>
  <c r="BT57" i="13"/>
  <c r="BY57" i="13" s="1"/>
  <c r="BZ57" i="13" s="1"/>
  <c r="DF57" i="13"/>
  <c r="DK57" i="13" s="1"/>
  <c r="DL57" i="13" s="1"/>
  <c r="BT62" i="13"/>
  <c r="BY62" i="13" s="1"/>
  <c r="BZ62" i="13" s="1"/>
  <c r="DF62" i="13"/>
  <c r="DK62" i="13" s="1"/>
  <c r="DL62" i="13" s="1"/>
  <c r="CJ62" i="13"/>
  <c r="CO62" i="13" s="1"/>
  <c r="CP62" i="13" s="1"/>
  <c r="DL47" i="13"/>
  <c r="BZ27" i="13"/>
  <c r="CJ34" i="13"/>
  <c r="CO34" i="13" s="1"/>
  <c r="CP34" i="13" s="1"/>
  <c r="DF18" i="13"/>
  <c r="DK18" i="13" s="1"/>
  <c r="DL18" i="13" s="1"/>
  <c r="BT18" i="13"/>
  <c r="BY18" i="13" s="1"/>
  <c r="BZ18" i="13" s="1"/>
  <c r="DF44" i="13"/>
  <c r="DK44" i="13" s="1"/>
  <c r="DL44" i="13" s="1"/>
  <c r="BT44" i="13"/>
  <c r="BY44" i="13" s="1"/>
  <c r="BZ44" i="13" s="1"/>
  <c r="CJ20" i="13"/>
  <c r="CO20" i="13" s="1"/>
  <c r="CP20" i="13" s="1"/>
  <c r="BT20" i="13"/>
  <c r="BY20" i="13" s="1"/>
  <c r="BZ20" i="13" s="1"/>
  <c r="DF54" i="13"/>
  <c r="DK54" i="13" s="1"/>
  <c r="DL54" i="13" s="1"/>
  <c r="BG54" i="13"/>
  <c r="BL54" i="13" s="1"/>
  <c r="BM54" i="13" s="1"/>
  <c r="DL23" i="13"/>
  <c r="BT34" i="13"/>
  <c r="BY34" i="13" s="1"/>
  <c r="BZ34" i="13" s="1"/>
  <c r="BG44" i="13"/>
  <c r="BL44" i="13" s="1"/>
  <c r="BM44" i="13" s="1"/>
  <c r="DF20" i="13"/>
  <c r="DK20" i="13" s="1"/>
  <c r="DL20" i="13" s="1"/>
  <c r="DF67" i="13"/>
  <c r="DK67" i="13" s="1"/>
  <c r="DL67" i="13" s="1"/>
  <c r="BG67" i="13"/>
  <c r="BL67" i="13" s="1"/>
  <c r="BM67" i="13" s="1"/>
  <c r="BT38" i="13"/>
  <c r="BY38" i="13" s="1"/>
  <c r="BZ38" i="13" s="1"/>
  <c r="DF38" i="13"/>
  <c r="DK38" i="13" s="1"/>
  <c r="DL38" i="13" s="1"/>
  <c r="CJ72" i="13"/>
  <c r="CO72" i="13" s="1"/>
  <c r="CP72" i="13" s="1"/>
  <c r="DF72" i="13"/>
  <c r="DK72" i="13" s="1"/>
  <c r="DL72" i="13" s="1"/>
  <c r="CP41" i="13"/>
  <c r="CJ223" i="13"/>
  <c r="CO223" i="13" s="1"/>
  <c r="CP223" i="13" s="1"/>
  <c r="BT223" i="13"/>
  <c r="BY223" i="13" s="1"/>
  <c r="BZ223" i="13" s="1"/>
  <c r="BY226" i="13"/>
  <c r="BZ226" i="13" s="1"/>
  <c r="DF226" i="13"/>
  <c r="DK226" i="13" s="1"/>
  <c r="DL226" i="13" s="1"/>
  <c r="BT257" i="13"/>
  <c r="BY257" i="13" s="1"/>
  <c r="BZ257" i="13" s="1"/>
  <c r="BG257" i="13"/>
  <c r="BL257" i="13" s="1"/>
  <c r="BM257" i="13" s="1"/>
  <c r="BG32" i="13"/>
  <c r="BL32" i="13" s="1"/>
  <c r="BM32" i="13" s="1"/>
  <c r="DF32" i="13"/>
  <c r="DK32" i="13" s="1"/>
  <c r="DL32" i="13" s="1"/>
  <c r="BG71" i="13"/>
  <c r="BL71" i="13" s="1"/>
  <c r="BM71" i="13" s="1"/>
  <c r="CP35" i="13"/>
  <c r="BT66" i="13"/>
  <c r="BY66" i="13" s="1"/>
  <c r="BZ66" i="13" s="1"/>
  <c r="DF66" i="13"/>
  <c r="DK66" i="13" s="1"/>
  <c r="DL66" i="13" s="1"/>
  <c r="DF11" i="13"/>
  <c r="DK11" i="13" s="1"/>
  <c r="DL11" i="13" s="1"/>
  <c r="BT11" i="13"/>
  <c r="BY11" i="13" s="1"/>
  <c r="BZ11" i="13" s="1"/>
  <c r="BZ45" i="13"/>
  <c r="BZ225" i="13"/>
  <c r="BZ47" i="13"/>
  <c r="BZ55" i="13"/>
  <c r="CP44" i="13"/>
  <c r="BG248" i="13"/>
  <c r="BL248" i="13" s="1"/>
  <c r="BM248" i="13" s="1"/>
  <c r="CO248" i="13"/>
  <c r="CP248" i="13" s="1"/>
  <c r="BT252" i="13"/>
  <c r="BY252" i="13" s="1"/>
  <c r="BZ252" i="13" s="1"/>
  <c r="DF252" i="13"/>
  <c r="DK252" i="13" s="1"/>
  <c r="DL252" i="13" s="1"/>
  <c r="CP61" i="13"/>
  <c r="BZ23" i="13"/>
  <c r="DF221" i="13"/>
  <c r="DK221" i="13" s="1"/>
  <c r="DL221" i="13" s="1"/>
  <c r="CO221" i="13"/>
  <c r="CP221" i="13" s="1"/>
  <c r="CP17" i="13"/>
  <c r="AQ193" i="13"/>
  <c r="BG193" i="13" s="1"/>
  <c r="BL193" i="13" s="1"/>
  <c r="AQ195" i="13"/>
  <c r="CP45" i="13"/>
  <c r="BM73" i="13"/>
  <c r="CJ14" i="13"/>
  <c r="CO14" i="13" s="1"/>
  <c r="CP14" i="13" s="1"/>
  <c r="BT14" i="13"/>
  <c r="BY14" i="13" s="1"/>
  <c r="BZ14" i="13" s="1"/>
  <c r="BG14" i="13"/>
  <c r="BL14" i="13" s="1"/>
  <c r="BM14" i="13" s="1"/>
  <c r="CJ48" i="13"/>
  <c r="CO48" i="13" s="1"/>
  <c r="CP48" i="13" s="1"/>
  <c r="BT48" i="13"/>
  <c r="BY48" i="13" s="1"/>
  <c r="BZ48" i="13" s="1"/>
  <c r="DF19" i="13"/>
  <c r="DK19" i="13" s="1"/>
  <c r="DL19" i="13" s="1"/>
  <c r="BG19" i="13"/>
  <c r="BL19" i="13" s="1"/>
  <c r="BM19" i="13" s="1"/>
  <c r="BT19" i="13"/>
  <c r="BY19" i="13" s="1"/>
  <c r="BZ19" i="13" s="1"/>
  <c r="CJ19" i="13"/>
  <c r="CO19" i="13" s="1"/>
  <c r="CP19" i="13" s="1"/>
  <c r="CJ46" i="13"/>
  <c r="CO46" i="13" s="1"/>
  <c r="CP46" i="13" s="1"/>
  <c r="BG46" i="13"/>
  <c r="BL46" i="13" s="1"/>
  <c r="BM46" i="13" s="1"/>
  <c r="CJ39" i="13"/>
  <c r="CO39" i="13" s="1"/>
  <c r="CP39" i="13" s="1"/>
  <c r="BG39" i="13"/>
  <c r="BL39" i="13" s="1"/>
  <c r="BM39" i="13" s="1"/>
  <c r="BT39" i="13"/>
  <c r="BY39" i="13" s="1"/>
  <c r="BZ39" i="13" s="1"/>
  <c r="CJ15" i="13"/>
  <c r="CO15" i="13" s="1"/>
  <c r="CP15" i="13" s="1"/>
  <c r="BT15" i="13"/>
  <c r="BY15" i="13" s="1"/>
  <c r="BZ15" i="13" s="1"/>
  <c r="BT49" i="13"/>
  <c r="BY49" i="13" s="1"/>
  <c r="BZ49" i="13" s="1"/>
  <c r="BG49" i="13"/>
  <c r="BL49" i="13" s="1"/>
  <c r="BM49" i="13" s="1"/>
  <c r="DF49" i="13"/>
  <c r="DK49" i="13" s="1"/>
  <c r="DL49" i="13" s="1"/>
  <c r="CJ49" i="13"/>
  <c r="CO49" i="13" s="1"/>
  <c r="CP49" i="13" s="1"/>
  <c r="CJ33" i="13"/>
  <c r="CO33" i="13" s="1"/>
  <c r="CP33" i="13" s="1"/>
  <c r="BG33" i="13"/>
  <c r="BL33" i="13" s="1"/>
  <c r="BM33" i="13" s="1"/>
  <c r="DF33" i="13"/>
  <c r="DK33" i="13" s="1"/>
  <c r="DL33" i="13" s="1"/>
  <c r="BT46" i="13"/>
  <c r="BY46" i="13" s="1"/>
  <c r="BZ46" i="13" s="1"/>
  <c r="DF39" i="13"/>
  <c r="DK39" i="13" s="1"/>
  <c r="DL39" i="13" s="1"/>
  <c r="BM58" i="13"/>
  <c r="DF12" i="13"/>
  <c r="DK12" i="13" s="1"/>
  <c r="DL12" i="13" s="1"/>
  <c r="BG12" i="13"/>
  <c r="BL12" i="13" s="1"/>
  <c r="BM12" i="13" s="1"/>
  <c r="BF15" i="13"/>
  <c r="DF37" i="13"/>
  <c r="DK37" i="13" s="1"/>
  <c r="DL37" i="13" s="1"/>
  <c r="BG37" i="13"/>
  <c r="BL37" i="13" s="1"/>
  <c r="BM37" i="13" s="1"/>
  <c r="BG15" i="13"/>
  <c r="BL15" i="13" s="1"/>
  <c r="DF35" i="13"/>
  <c r="DK35" i="13" s="1"/>
  <c r="DL35" i="13" s="1"/>
  <c r="CJ37" i="13"/>
  <c r="CO37" i="13" s="1"/>
  <c r="CP37" i="13" s="1"/>
  <c r="BG48" i="13"/>
  <c r="BL48" i="13" s="1"/>
  <c r="BM48" i="13" s="1"/>
  <c r="DF15" i="13"/>
  <c r="DK15" i="13" s="1"/>
  <c r="DL15" i="13" s="1"/>
  <c r="DF14" i="13"/>
  <c r="DK14" i="13" s="1"/>
  <c r="DL14" i="13" s="1"/>
  <c r="BT35" i="13"/>
  <c r="BY35" i="13" s="1"/>
  <c r="BZ35" i="13" s="1"/>
  <c r="BM45" i="13"/>
  <c r="BM62" i="13"/>
  <c r="DF13" i="13"/>
  <c r="DK13" i="13" s="1"/>
  <c r="DL13" i="13" s="1"/>
  <c r="BG13" i="13"/>
  <c r="BL13" i="13" s="1"/>
  <c r="BM13" i="13" s="1"/>
  <c r="CJ22" i="13"/>
  <c r="CO22" i="13" s="1"/>
  <c r="CP22" i="13" s="1"/>
  <c r="BT22" i="13"/>
  <c r="BY22" i="13" s="1"/>
  <c r="BZ22" i="13" s="1"/>
  <c r="CJ26" i="13"/>
  <c r="CO26" i="13" s="1"/>
  <c r="CP26" i="13" s="1"/>
  <c r="BT26" i="13"/>
  <c r="BY26" i="13" s="1"/>
  <c r="BZ26" i="13" s="1"/>
  <c r="BT29" i="13"/>
  <c r="BY29" i="13" s="1"/>
  <c r="BZ29" i="13" s="1"/>
  <c r="CJ29" i="13"/>
  <c r="CO29" i="13" s="1"/>
  <c r="CP29" i="13" s="1"/>
  <c r="CJ63" i="13"/>
  <c r="CO63" i="13" s="1"/>
  <c r="CP63" i="13" s="1"/>
  <c r="BG63" i="13"/>
  <c r="BL63" i="13" s="1"/>
  <c r="BM63" i="13" s="1"/>
  <c r="DF40" i="13"/>
  <c r="DK40" i="13" s="1"/>
  <c r="DL40" i="13" s="1"/>
  <c r="BG40" i="13"/>
  <c r="BL40" i="13" s="1"/>
  <c r="BM40" i="13" s="1"/>
  <c r="DF51" i="13"/>
  <c r="DK51" i="13" s="1"/>
  <c r="DL51" i="13" s="1"/>
  <c r="BG51" i="13"/>
  <c r="BL51" i="13" s="1"/>
  <c r="BM51" i="13" s="1"/>
  <c r="BT51" i="13"/>
  <c r="BY51" i="13" s="1"/>
  <c r="BZ51" i="13" s="1"/>
  <c r="BM74" i="13"/>
  <c r="BZ58" i="13"/>
  <c r="CP73" i="13"/>
  <c r="CJ59" i="13"/>
  <c r="CO59" i="13" s="1"/>
  <c r="CP59" i="13" s="1"/>
  <c r="BT59" i="13"/>
  <c r="BY59" i="13" s="1"/>
  <c r="BZ59" i="13" s="1"/>
  <c r="CJ68" i="13"/>
  <c r="CO68" i="13" s="1"/>
  <c r="CP68" i="13" s="1"/>
  <c r="BT68" i="13"/>
  <c r="BY68" i="13" s="1"/>
  <c r="BZ68" i="13" s="1"/>
  <c r="CP23" i="13"/>
  <c r="BT72" i="13"/>
  <c r="BY72" i="13" s="1"/>
  <c r="BZ72" i="13" s="1"/>
  <c r="BG42" i="13"/>
  <c r="BL42" i="13" s="1"/>
  <c r="BM42" i="13" s="1"/>
  <c r="CJ38" i="13"/>
  <c r="CO38" i="13" s="1"/>
  <c r="CP38" i="13" s="1"/>
  <c r="BG50" i="13"/>
  <c r="BL50" i="13" s="1"/>
  <c r="BM50" i="13" s="1"/>
  <c r="CJ56" i="13"/>
  <c r="CO56" i="13" s="1"/>
  <c r="CP56" i="13" s="1"/>
  <c r="BT69" i="13"/>
  <c r="BY69" i="13" s="1"/>
  <c r="BZ69" i="13" s="1"/>
  <c r="CJ66" i="13"/>
  <c r="CO66" i="13" s="1"/>
  <c r="CP66" i="13" s="1"/>
  <c r="BZ17" i="13"/>
  <c r="BZ74" i="13"/>
  <c r="BZ9" i="13"/>
  <c r="CP47" i="13"/>
  <c r="BG10" i="13"/>
  <c r="BL10" i="13" s="1"/>
  <c r="BM10" i="13" s="1"/>
  <c r="BZ73" i="13"/>
  <c r="DF190" i="13"/>
  <c r="DK190" i="13" s="1"/>
  <c r="DL190" i="13" s="1"/>
  <c r="CJ190" i="13"/>
  <c r="CO190" i="13" s="1"/>
  <c r="CP190" i="13" s="1"/>
  <c r="AQ194" i="13"/>
  <c r="DF257" i="13"/>
  <c r="DK257" i="13" s="1"/>
  <c r="DL257" i="13" s="1"/>
  <c r="CJ257" i="13"/>
  <c r="CO257" i="13" s="1"/>
  <c r="CP257" i="13" s="1"/>
  <c r="CO245" i="13"/>
  <c r="CP245" i="13" s="1"/>
  <c r="BG245" i="13"/>
  <c r="BL245" i="13" s="1"/>
  <c r="BM245" i="13" s="1"/>
  <c r="DF245" i="13"/>
  <c r="DK245" i="13" s="1"/>
  <c r="DL245" i="13" s="1"/>
  <c r="BG249" i="13"/>
  <c r="BL249" i="13" s="1"/>
  <c r="BM249" i="13" s="1"/>
  <c r="CJ249" i="13"/>
  <c r="CO249" i="13" s="1"/>
  <c r="CP249" i="13" s="1"/>
  <c r="BT253" i="13"/>
  <c r="BY253" i="13" s="1"/>
  <c r="BZ253" i="13" s="1"/>
  <c r="DF253" i="13"/>
  <c r="DK253" i="13" s="1"/>
  <c r="DL253" i="13" s="1"/>
  <c r="CO222" i="13" l="1"/>
  <c r="CP222" i="13" s="1"/>
  <c r="BT189" i="13"/>
  <c r="BY189" i="13" s="1"/>
  <c r="BZ189" i="13" s="1"/>
  <c r="DF189" i="13"/>
  <c r="DK189" i="13" s="1"/>
  <c r="DL189" i="13" s="1"/>
  <c r="CJ189" i="13"/>
  <c r="CO189" i="13" s="1"/>
  <c r="CP189" i="13" s="1"/>
  <c r="BM15" i="13"/>
  <c r="BM193" i="13"/>
  <c r="CJ193" i="13"/>
  <c r="CO193" i="13" s="1"/>
  <c r="CP193" i="13" s="1"/>
  <c r="DF193" i="13"/>
  <c r="DK193" i="13" s="1"/>
  <c r="DL193" i="13" s="1"/>
  <c r="BT193" i="13"/>
  <c r="BY193" i="13" s="1"/>
  <c r="BZ193" i="13" s="1"/>
  <c r="CJ195" i="13"/>
  <c r="CO195" i="13" s="1"/>
  <c r="CP195" i="13" s="1"/>
  <c r="DF195" i="13"/>
  <c r="DK195" i="13" s="1"/>
  <c r="DL195" i="13" s="1"/>
  <c r="BT195" i="13"/>
  <c r="BY195" i="13" s="1"/>
  <c r="BZ195" i="13" s="1"/>
  <c r="BG195" i="13"/>
  <c r="BL195" i="13" s="1"/>
  <c r="BM195" i="13" s="1"/>
  <c r="DF194" i="13"/>
  <c r="DK194" i="13" s="1"/>
  <c r="DL194" i="13" s="1"/>
  <c r="CJ194" i="13"/>
  <c r="CO194" i="13" s="1"/>
  <c r="CP194" i="13" s="1"/>
  <c r="BT194" i="13"/>
  <c r="BY194" i="13" s="1"/>
  <c r="BZ194" i="13" s="1"/>
  <c r="BG194" i="13"/>
  <c r="BL194" i="13" s="1"/>
  <c r="BM194" i="13" s="1"/>
</calcChain>
</file>

<file path=xl/sharedStrings.xml><?xml version="1.0" encoding="utf-8"?>
<sst xmlns="http://schemas.openxmlformats.org/spreadsheetml/2006/main" count="11554" uniqueCount="1854">
  <si>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</si>
  <si>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</si>
  <si>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</si>
  <si>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</si>
  <si>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</si>
  <si>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</si>
  <si>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</si>
  <si>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</si>
  <si>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</si>
  <si>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</si>
  <si>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</si>
  <si>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</si>
  <si>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</si>
  <si>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</si>
  <si>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</si>
  <si>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</si>
  <si>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</si>
  <si>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</si>
  <si>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</si>
  <si>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</si>
  <si>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</si>
  <si>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</si>
  <si>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</si>
  <si>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</si>
  <si>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</si>
  <si>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</si>
  <si>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</si>
  <si>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</si>
  <si>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</si>
  <si>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</si>
  <si>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</si>
  <si>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</si>
  <si>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</si>
  <si>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</si>
  <si>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</si>
  <si>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</si>
  <si>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</si>
  <si>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</si>
  <si>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</si>
  <si>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</si>
  <si>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</si>
  <si>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</si>
  <si>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</si>
  <si>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</si>
  <si>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</si>
  <si>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</si>
  <si>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</si>
  <si>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</si>
  <si>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</si>
  <si>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</si>
  <si>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</si>
  <si>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</si>
  <si>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</si>
  <si>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</si>
  <si>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</si>
  <si>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</si>
  <si>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</si>
  <si>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</si>
  <si>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</si>
  <si>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</si>
  <si>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</si>
  <si>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</si>
  <si>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</si>
  <si>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</si>
  <si>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</si>
  <si>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</si>
  <si>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</si>
  <si>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</si>
  <si>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</si>
  <si>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</si>
  <si>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</si>
  <si>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</si>
  <si>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</si>
  <si>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</si>
  <si>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</si>
  <si>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</si>
  <si>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</si>
  <si>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</si>
  <si>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</si>
  <si>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</si>
  <si>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</si>
  <si>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</si>
  <si>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</si>
  <si>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</si>
  <si>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</si>
  <si>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</si>
  <si>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</si>
  <si>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</si>
  <si>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</si>
  <si>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</si>
  <si>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</si>
  <si>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</si>
  <si>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</si>
  <si>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</si>
  <si>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</si>
  <si>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</si>
  <si>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</si>
  <si>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</si>
  <si>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</si>
  <si>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</si>
  <si>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</si>
  <si>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</si>
  <si>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</si>
  <si>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</si>
  <si>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</si>
  <si>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</si>
  <si>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</si>
  <si>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</si>
  <si>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</si>
  <si>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</si>
  <si>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</si>
  <si>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</si>
  <si>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</si>
  <si>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</si>
  <si>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</si>
  <si>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</si>
  <si>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</si>
  <si>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</si>
  <si>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</si>
  <si>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</si>
  <si>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</si>
  <si>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</si>
  <si>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</si>
  <si>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</si>
  <si>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</si>
  <si>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</si>
  <si>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</si>
  <si>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</si>
  <si>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</si>
  <si>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</si>
  <si>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</si>
  <si>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</si>
  <si>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</si>
  <si>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</si>
  <si>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</si>
  <si>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</si>
  <si>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</si>
  <si>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</si>
  <si>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</si>
  <si>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</si>
  <si>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</si>
  <si>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</si>
  <si>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</si>
  <si>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</si>
  <si>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</si>
  <si>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</si>
  <si>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</si>
  <si>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</si>
  <si>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</si>
  <si>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</si>
  <si>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</si>
  <si>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</si>
  <si>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</si>
  <si>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</si>
  <si>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</si>
  <si>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</si>
  <si>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</si>
  <si>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</si>
  <si>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</si>
  <si>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</si>
  <si>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</si>
  <si>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</si>
  <si>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</si>
  <si>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</si>
  <si>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</si>
  <si>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</si>
  <si>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</si>
  <si>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</si>
  <si>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</si>
  <si>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</si>
  <si>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</si>
  <si>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</si>
  <si>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</si>
  <si>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</si>
  <si>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</si>
  <si>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</si>
  <si>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</si>
  <si>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</si>
  <si>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</si>
  <si>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</si>
  <si>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</si>
  <si>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</si>
  <si>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</si>
  <si>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</si>
  <si>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</si>
  <si>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</si>
  <si>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</si>
  <si>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</si>
  <si>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</si>
  <si>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</si>
  <si>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</si>
  <si>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</si>
  <si>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</si>
  <si>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</si>
  <si>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</si>
  <si>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</si>
  <si>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</si>
  <si>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</si>
  <si>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</si>
  <si>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</si>
  <si>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</si>
  <si>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</si>
  <si>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</si>
  <si>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</si>
  <si>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</si>
  <si>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</si>
  <si>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</si>
  <si>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</si>
  <si>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</si>
  <si>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</si>
  <si>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</si>
  <si>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</si>
  <si>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</si>
  <si>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</si>
  <si>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</si>
  <si>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</si>
  <si>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</si>
  <si>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</si>
  <si>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</si>
  <si>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</si>
  <si>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</si>
  <si>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</si>
  <si>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</si>
  <si>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</si>
  <si>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</si>
  <si>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</si>
  <si>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</si>
  <si>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</si>
  <si>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</si>
  <si>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</si>
  <si>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</si>
  <si>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</si>
  <si>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</si>
  <si>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</si>
  <si>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</si>
  <si>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</si>
  <si>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</si>
  <si>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</si>
  <si>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</si>
  <si>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</si>
  <si>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</si>
  <si>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</si>
  <si>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</si>
  <si>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</si>
  <si>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</si>
  <si>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</si>
  <si>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</si>
  <si>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</si>
  <si>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</si>
  <si>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</si>
  <si>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</si>
  <si>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</si>
  <si>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</si>
  <si>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</si>
  <si>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</si>
  <si>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</si>
  <si>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</si>
  <si>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</si>
  <si>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</si>
  <si>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</si>
  <si>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</si>
  <si>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</si>
  <si>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</si>
  <si>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</si>
  <si>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</si>
  <si>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</si>
  <si>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</si>
  <si>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</si>
  <si>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</si>
  <si>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</si>
  <si>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</si>
  <si>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</si>
  <si>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</si>
  <si>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Dimensión 1: Talento Humano</t>
  </si>
  <si>
    <t>Dimensión 2: Direccionamiento estratégico y Planeación</t>
  </si>
  <si>
    <t>Dimensión 3: Gestión con Valores para Resultados</t>
  </si>
  <si>
    <t>Dimensión 7: Control Interno</t>
  </si>
  <si>
    <t>Dimensión 6: Gestión del conocimiento y la innovación</t>
  </si>
  <si>
    <t>Modernización administrativa</t>
  </si>
  <si>
    <t>Fortalecimiento a la gestión pública efectiva y eficiente</t>
  </si>
  <si>
    <t>7032 - Dotación, adecuación y mantenimiento de la infraestructura física, técnica e informática</t>
  </si>
  <si>
    <t>475 - Fortalecimiento institucional</t>
  </si>
  <si>
    <t>Disponer de un equipo creativo con capacidad de ejecución.</t>
  </si>
  <si>
    <t>Operar a través de un modelo de innovación continua.</t>
  </si>
  <si>
    <t>Fortalecer la gestión institucional mediante la implementación del Modelo Integrado de Planeación y Gestión, para apoyar el cumplimiento de su misionalidad.</t>
  </si>
  <si>
    <t>Preservar las instalaciones físicas de la entidad mediante su dotación, adecuación y mantenimiento, para acoger y servir a los grupos de valor.</t>
  </si>
  <si>
    <t>Subsistema de Gestión de la Calidad (SGC)</t>
  </si>
  <si>
    <t>Subsistema de Control Interno (SCI)</t>
  </si>
  <si>
    <t>Subsistema de Gestión Ambiental  (SGA )</t>
  </si>
  <si>
    <t>Subsistema de gestión de Seguridad de la Información (SGSI)</t>
  </si>
  <si>
    <t>Subsistema Interno de Gestión Documental Archivo (SIGA)</t>
  </si>
  <si>
    <t>Subsistema de Seguridad y Salud Ocupacional (S&amp;SO)</t>
  </si>
  <si>
    <t>Realizar la planeación, seguimiento y evaluación de los planes, programas y proyectos institucionales a través de la adopción de herramientas y metodologías con el fin de administrar de manera eficiente los recursos institucionales facilitando el cumplimiento de la misión y los objetivos estratégicos de la Fundación Gilberto Alzate Avendaño.</t>
  </si>
  <si>
    <t xml:space="preserve">Desarrollar estrategias de comunicaciones internas y externas a través de los medios de divulgación definidos por la FUGA con el fin promover la participación ciudadana en los diferentes eventos y espacios organizados por la entidad, logrando así fortalecer su reconocimiento e imagen institucional. </t>
  </si>
  <si>
    <t>Planeación Estratégica</t>
  </si>
  <si>
    <t>Gestión de Comunicaciones</t>
  </si>
  <si>
    <t xml:space="preserve">Control, Evaluación y Mejora </t>
  </si>
  <si>
    <t>Evaluar de manera integral la gestión institucional a través de diferentes herramientas administrativas con el fin de identificar acciones de mejora y apoyar el cumplimiento de la misión institucional.</t>
  </si>
  <si>
    <t xml:space="preserve">Atención al Ciudadano </t>
  </si>
  <si>
    <t>Gestión de Recursos Físicos</t>
  </si>
  <si>
    <t>Gestión del Talento Humano</t>
  </si>
  <si>
    <t>Gestión Documental</t>
  </si>
  <si>
    <t xml:space="preserve">Gestión Financiera </t>
  </si>
  <si>
    <t xml:space="preserve">Gestión de Tecnologías de la Información </t>
  </si>
  <si>
    <t xml:space="preserve">Implementar los lineamientos definidos en el Manual Distrital de Atención a la Ciudadanía para brindar de una manera oportuna los servicios y la información requerida por las partes interesadas de la Fundación Gilberto Alzate Avendaño. </t>
  </si>
  <si>
    <t>Administrar los bienes de la Fundación Gilberto Alzate Avendaño - FUGA, a través de la implementación de herramientas administrativas con el fin de salvaguardarlos para la prestación del servicio y apoyo en el cumplimiento de la misionalidad</t>
  </si>
  <si>
    <t xml:space="preserve">Administrar el recurso humano a través de la implementación políticas, planes y programas con el fin de promover el desarrollo integral de los servidores públicos de la Fundación Gilberto Alzate Avendaño. </t>
  </si>
  <si>
    <t xml:space="preserve">Administrar los documentos de archivo que evidencien la gestión de la Fundación Gilberto Alzate Avendaño a través de las herramientas tecnológicas y administrativas institucionales que faciliten su gestión, conservación y consulta en el tiempo. </t>
  </si>
  <si>
    <t xml:space="preserve">Implementar los lineamientos definidos en el Administrar los recursos económicos de la Fundación Gilberto Alzate Avendaño a partir del cumplimiento de la normatividad vigente para contribuir en el logro de sus objetivos institucionales. </t>
  </si>
  <si>
    <t>Dirección General</t>
  </si>
  <si>
    <t>Oficina Asesora de Planeación</t>
  </si>
  <si>
    <t>Subdirección de Gestión Corporativa</t>
  </si>
  <si>
    <t>Plan Anticorrupción y de Atención a la Ciudadano</t>
  </si>
  <si>
    <t>Planeación Institucional</t>
  </si>
  <si>
    <t>Gestión presupuestal y eficiencia del gasto público</t>
  </si>
  <si>
    <t>Talento humano</t>
  </si>
  <si>
    <t>Integridad</t>
  </si>
  <si>
    <t>Transparencia, acceso a la información pública y lucha contra la corrupción</t>
  </si>
  <si>
    <t>Fortalecimiento organizacional y simplificación de procesos</t>
  </si>
  <si>
    <t>Servicio al ciudadano</t>
  </si>
  <si>
    <t>Gobierno Digital, antes Gobierno en Línea</t>
  </si>
  <si>
    <t>Gestión del conocimiento y la innovación</t>
  </si>
  <si>
    <t>Control interno</t>
  </si>
  <si>
    <t>Seguimiento y evaluación del desempeño institucional</t>
  </si>
  <si>
    <t xml:space="preserve">Dimensión 4: Evaluación para el Resultado </t>
  </si>
  <si>
    <t>Dimensión 5: Información y Comunicación</t>
  </si>
  <si>
    <t>Las demás funciones que le sean asignadas y correspondan a la naturaleza de la dependencia.</t>
  </si>
  <si>
    <t>Meta 2016</t>
  </si>
  <si>
    <t>Meta 2017</t>
  </si>
  <si>
    <t>Meta 2018</t>
  </si>
  <si>
    <t>Meta 2019</t>
  </si>
  <si>
    <t>Proponer a la Dirección General la política que debe orientar la gestión de los asuntos de su competencia.</t>
  </si>
  <si>
    <t>Participar en la ejecución del Plan Estratégico Institucional en los asuntos de su competencia, así como formular y ejecutar los planes de acción que se requieran.</t>
  </si>
  <si>
    <t>Planear y ejecutar la política institucional en materia administrativa y de planeación financiera, presupuestal, contable y de pagos, acorde con la normatividad financiera y presupuestal vigente y orientadas a la racionalización del gasto.</t>
  </si>
  <si>
    <t>Coordinar la preparación y consolidación del anteproyecto de presupuesto de funcionamiento de la entidad, las solicitudes de adición y traslado presupuestal y el Programa Anual de Caja.</t>
  </si>
  <si>
    <t>Dirigir los procesos relacionados con la gestión del talento humano de la entidad para el logro de la misión institucional aplicando la norma y procedimientos vigentes.</t>
  </si>
  <si>
    <t>Dirigir, programar, coordinar y ejecutar las actividades de administración de personal, seguridad industrial y relaciones laborales del personal, de acuerdo con las políticas de la entidad y las normas legales vigentes establecidas sobre la materia.</t>
  </si>
  <si>
    <t>Dirigir y administrar el manejo de los recursos físicos, el almacén y los inventarios de bienes muebles e inmuebles de la entidad, de acuerdo con los procedimientos establecidos.</t>
  </si>
  <si>
    <t>Dirigir los planes y programas de gestión documental, custodiar, manejar y conservar el archivo de la entidad, de conformidad con las disposiciones legales vigentes.</t>
  </si>
  <si>
    <t>Liderar la implementación y mantenimiento del Plan Institucional de Gestión Ambiental (PIGA) para mejorar esta gestión, minimizando impactos generados y contribuyendo con la calidad ambiental del distrito.</t>
  </si>
  <si>
    <t>Administrar los procesos de atención al ciudadano de la Fundación e implementar al interior de la entidad las directrices que sobre el servicio a la ciudadanía imparta la administración Distrital.</t>
  </si>
  <si>
    <t>Metas 2018</t>
  </si>
  <si>
    <t>Meta 2020</t>
  </si>
  <si>
    <t>Modernización institucional</t>
  </si>
  <si>
    <t>Transparencia, gestión pública y servicio a la ciudadanía</t>
  </si>
  <si>
    <t>1. Gobierno legítimo, fortalecimiento local y eficiencia</t>
  </si>
  <si>
    <t>2. Gobierno legítimo, fortalecimiento local y eficiencia</t>
  </si>
  <si>
    <t>Subdirectora de Gestión Corporativa</t>
  </si>
  <si>
    <t>Jefe Oficina Asesora de Planeación</t>
  </si>
  <si>
    <t xml:space="preserve">Dirigir, coordinar y diseñar las estrategias y acciones que en materia de tecnología e información requiera la Fundación para su gestión. </t>
  </si>
  <si>
    <t>Conocer, adelantar y fallar en primera instancia, los procesos disciplinarios contra los servidores y ex servidores públicos de la entidad, de conformidad con el Código Disciplinario Único y demás disposiciones vigentes sobre la materia.</t>
  </si>
  <si>
    <t>Responsable Del  Objetivo Estructural</t>
  </si>
  <si>
    <t>Proyecto Estratégico</t>
  </si>
  <si>
    <t>Responsable del  Objetivo Estratégico</t>
  </si>
  <si>
    <t>Objetivos Del Proceso</t>
  </si>
  <si>
    <t xml:space="preserve">Producto </t>
  </si>
  <si>
    <t>Unidad de Medida</t>
  </si>
  <si>
    <t>Meta 
Trimestre I</t>
  </si>
  <si>
    <t>Meta 
Trimestre II</t>
  </si>
  <si>
    <t>Meta 
Trimestre III</t>
  </si>
  <si>
    <t>Meta 
Trimestre IV</t>
  </si>
  <si>
    <t>Plazo</t>
  </si>
  <si>
    <t>Fecha Inicio</t>
  </si>
  <si>
    <t>Ficha Fin</t>
  </si>
  <si>
    <t>Línea Base</t>
  </si>
  <si>
    <t>Comunicaciones</t>
  </si>
  <si>
    <t>Servidor Ejecutor (funcionario y/o contratista)</t>
  </si>
  <si>
    <t>Nombre del Directivo y/o Jefe de Oficina que Lidera</t>
  </si>
  <si>
    <t>Maria Cecilia Quiasua Rincon</t>
  </si>
  <si>
    <t>No aplica</t>
  </si>
  <si>
    <t>Todos los Subsistemas</t>
  </si>
  <si>
    <t>Dependencia que contribuyen</t>
  </si>
  <si>
    <t>Contabilidad</t>
  </si>
  <si>
    <t>Presupuesto</t>
  </si>
  <si>
    <t>Tecnologías de la Información</t>
  </si>
  <si>
    <t>Talento Humano</t>
  </si>
  <si>
    <t>Atención al Ciudadano</t>
  </si>
  <si>
    <t>Control Disciplinario</t>
  </si>
  <si>
    <t>Recursos Físicos</t>
  </si>
  <si>
    <t>Comunicaciones Internas</t>
  </si>
  <si>
    <t>Dependencia que Participan</t>
  </si>
  <si>
    <t xml:space="preserve">Lineamiento N° </t>
  </si>
  <si>
    <t>Lineamiento N° 1 Articulación  Plan de Desarrollo
Plan De Desarrollo Bogotá Mejor Para Todos</t>
  </si>
  <si>
    <t xml:space="preserve"> Lineamiento N° 2 Articulación   Plataforma Estratégica</t>
  </si>
  <si>
    <t>Subsistema SIG</t>
  </si>
  <si>
    <t>Comités</t>
  </si>
  <si>
    <t>Lineamiento N° 6 Gestión de Comités</t>
  </si>
  <si>
    <t xml:space="preserve"> Lineamiento N° 5 armonización Planes</t>
  </si>
  <si>
    <t>Lineamiento N° 4  Desempeño Proceso</t>
  </si>
  <si>
    <t>Lineamiento N° 7 Mecanismos para la Transparencia y Acceso a la Información</t>
  </si>
  <si>
    <t xml:space="preserve">Lineamiento N° 8 actividades estratégicas, Funciones y competencias de la dependencia
</t>
  </si>
  <si>
    <t>Nombre de la Dependencia</t>
  </si>
  <si>
    <t>Roles y Responsabilidades</t>
  </si>
  <si>
    <t>Pilar / Eje Transversal
(Elegir De La Lista)</t>
  </si>
  <si>
    <t>Objetivo Estratégico 
(Elegir De La Lista)</t>
  </si>
  <si>
    <t>Objetivo Estructurales 
(Elegir De La Lista)</t>
  </si>
  <si>
    <t>Política MIPG 
(Elegir De La Lista)</t>
  </si>
  <si>
    <t>Dimensiones de MIPG 
(Elegir De La Lista)</t>
  </si>
  <si>
    <t>Proceso 
(Elegir De La Lista)</t>
  </si>
  <si>
    <t>Plan (Elegir De La Lista)</t>
  </si>
  <si>
    <t>Dependencias (Elegir De La Lista)</t>
  </si>
  <si>
    <t>Funciones de La Dependencia (Elegir De La Lista)</t>
  </si>
  <si>
    <t>Conformar  y formar el equipo líder de gestión del conocimiento y la innovación</t>
  </si>
  <si>
    <t xml:space="preserve">Gestionar alianzas con entes especializados para estructurar el proceso de gestión del conocimiento y la innovación.
</t>
  </si>
  <si>
    <t>Diagnosticar el nivel de madurez de la entidad frente a la NTC 5801 – Gestión de la investigación, desarrollo e innovación.</t>
  </si>
  <si>
    <t>Puesta marcha del proceso de gestión del conocimiento y la innovación.</t>
  </si>
  <si>
    <t>Optimizar la gestión de la FUGA en el marco del modelo integrado de planeación y gestión – MIPG en articulación con el SIG, con el propósito de satisfacer las necesidades y expectativas de nuestros grupos de valor</t>
  </si>
  <si>
    <t xml:space="preserve">Ejecutar la dotación y  el plan de mantenimiento de la infraestructura física, técnica e informática.
</t>
  </si>
  <si>
    <t>Equipo líder de gestión del conocimiento y la innovación conformado  y formado</t>
  </si>
  <si>
    <t>Alianzas suscritas y en ejecución con entes especializados para estructurar el proceso de gestión del conocimiento y la innovación.</t>
  </si>
  <si>
    <t>Informe de madurez de la entidad frente a la NTC 5801 – Gestión de la investigación, desarrollo e innovación.</t>
  </si>
  <si>
    <t>Proceso de gestión del conocimiento y la innovación documentado e implementado.</t>
  </si>
  <si>
    <t>Dimensiones de MIPG implementadas de manera gradual conforme al Plan de Operación y Medición de MIPG</t>
  </si>
  <si>
    <t xml:space="preserve">Infraestructura tecnológica e informática desarrollada y mejorada.
</t>
  </si>
  <si>
    <t xml:space="preserve">Infraestructura física adecuada y mantenida
</t>
  </si>
  <si>
    <t xml:space="preserve">Oficinas dotadas, parque automotor optimizado, sistema control de humo adquirido y en funcionamiento
</t>
  </si>
  <si>
    <t>No Aplica</t>
  </si>
  <si>
    <t>Todos los Procesos</t>
  </si>
  <si>
    <t xml:space="preserve">Administrar los recursos tecnológicos de la FUGA y brindar el soporte informático a los demás procesos de la entidad a través de diferentes herramientas tecnológicas y administrativas con el fin apoyar el cumplimiento de la misión institucional. </t>
  </si>
  <si>
    <t>Sin alinear</t>
  </si>
  <si>
    <t>Comision de Personal</t>
  </si>
  <si>
    <t>Directivo</t>
  </si>
  <si>
    <t>Coordinacion SIG</t>
  </si>
  <si>
    <t>Inventarios</t>
  </si>
  <si>
    <t>Mecanismos de Contacto para el Sujeto Obligado</t>
  </si>
  <si>
    <t>Estructura Orgánica y de Talento Humano</t>
  </si>
  <si>
    <t>Planeación</t>
  </si>
  <si>
    <t xml:space="preserve">Trámites y Servicios </t>
  </si>
  <si>
    <t>Instrumentos de Gestión para la Información Publica</t>
  </si>
  <si>
    <t>Lineamiento N° 1 Articulación  Plan de Desarrollo</t>
  </si>
  <si>
    <t>Lineamiento N° 2 Articulación   Plataforma Estratégica</t>
  </si>
  <si>
    <t>Lineamiento N° 4 Fortalecimiento del Desempeño Proceso</t>
  </si>
  <si>
    <t>Lineamiento N° 5 Armonización Planes a cargo de la Dependencia – OAP</t>
  </si>
  <si>
    <t>Lineamiento N° 8 Actividades estratégicas, Funciones y competencias de la Dependencia</t>
  </si>
  <si>
    <t>Sonia  Córdoba Alvarado</t>
  </si>
  <si>
    <t>Programa</t>
  </si>
  <si>
    <t>Proyecto de Inversión FUGA</t>
  </si>
  <si>
    <t>Estrategia
(Elegir De La Lista)</t>
  </si>
  <si>
    <t>Producto
(Elegir De La Lista)</t>
  </si>
  <si>
    <t xml:space="preserve"> Lineamiento  N° 3 Articulación Plan Operacional MIPG</t>
  </si>
  <si>
    <t xml:space="preserve">Evidencia en cumplimiento de la actividad  </t>
  </si>
  <si>
    <t>Oficina Asesora Jurídica</t>
  </si>
  <si>
    <t>Todas las Dependencias</t>
  </si>
  <si>
    <t>Análisis Cualitativo (logros, retrasos, dificultades y soluciones)</t>
  </si>
  <si>
    <t>Dependencia Líder (Dirección, Subdirección y/o Oficina Asesora)  conforme la estructura orgánica Acuerdo 0004 de 2017</t>
  </si>
  <si>
    <t>Categoría de Información</t>
  </si>
  <si>
    <t>Área de la Dependencia</t>
  </si>
  <si>
    <t>Meta 2018 (Numero)</t>
  </si>
  <si>
    <t>UNIDAD</t>
  </si>
  <si>
    <t>Supervisores de contratos</t>
  </si>
  <si>
    <t>Porcentaje</t>
  </si>
  <si>
    <t>Victor Monroy</t>
  </si>
  <si>
    <t>Edilberto Méndez</t>
  </si>
  <si>
    <t>Humberto Torres</t>
  </si>
  <si>
    <t>Edwin Díaz</t>
  </si>
  <si>
    <t>Juan Alfonso Uribe</t>
  </si>
  <si>
    <t>Guillermo Pinzón
Diana Ramos
Liliana Sierra</t>
  </si>
  <si>
    <t>Guillermo Pinzón
Diana Ramos</t>
  </si>
  <si>
    <t xml:space="preserve">Juan Alfonso Uribe
Omar Montilla
Nancy </t>
  </si>
  <si>
    <t>Johana Suárez</t>
  </si>
  <si>
    <t>Dora Helena Benítez
Orlando Méndez</t>
  </si>
  <si>
    <t>Dora Helena Benítez
Orlando Méndez
Alexander Pardo</t>
  </si>
  <si>
    <t>Dora Helena Benítez
Alexander Pardo</t>
  </si>
  <si>
    <t>Número</t>
  </si>
  <si>
    <t>Dora Helena Benítez
Epitacia Castillo</t>
  </si>
  <si>
    <t>Guillermo Pinzón
Diana Ramos
Epitacia Castillo</t>
  </si>
  <si>
    <t>Edwin Díaz
Epitacia Castillo</t>
  </si>
  <si>
    <t>Humberto Torres
Epitacia Castillo</t>
  </si>
  <si>
    <t>Edilberto Méndez
Epitacia Castillo</t>
  </si>
  <si>
    <t>Victor Monroy
Epitacia Castillo</t>
  </si>
  <si>
    <t>Dias Programados</t>
  </si>
  <si>
    <t>Helena Benítez
Edwin Diaz
Victor Monroy
Humberto Torres
Edilberto Méndez
Juan A. Uribe
Guillermo Pïnzón</t>
  </si>
  <si>
    <t xml:space="preserve">Proceso </t>
  </si>
  <si>
    <t>12 informes de seguimiento
(1 mensual)</t>
  </si>
  <si>
    <t>1 seguimiento semanal</t>
  </si>
  <si>
    <t>1 capacitación de usuario para medios de accesibilidad</t>
  </si>
  <si>
    <t>Plan</t>
  </si>
  <si>
    <t>Meta Trimestral Programada</t>
  </si>
  <si>
    <t>Ejecutado en el Trimestre
(Diligenciar)</t>
  </si>
  <si>
    <t>Tiempo Transcurrido</t>
  </si>
  <si>
    <t>Estado del Producto Total</t>
  </si>
  <si>
    <t>Eficacia</t>
  </si>
  <si>
    <t>Eficiencia</t>
  </si>
  <si>
    <t>promedio</t>
  </si>
  <si>
    <t>Descripción del Seguimiento</t>
  </si>
  <si>
    <t>Observaciones</t>
  </si>
  <si>
    <t>Recursos Fisicos</t>
  </si>
  <si>
    <t>Atencion al Ciudadano</t>
  </si>
  <si>
    <t xml:space="preserve">Se realiza la actualización del PETIC, evidencia que reposa en carpeta plan de acción alojada en el servidor </t>
  </si>
  <si>
    <t xml:space="preserve">Se realizó la divulgación trimestral sobre 'Alerta de Malware', a través de la divulgación por correo electrónico y publicación en la Intranet a los funcionarios de la entidad, evidencia que reposa en carpeta plan de acción alojada en el servidor </t>
  </si>
  <si>
    <t xml:space="preserve">En el trimestre no se ha presentado la ejecución de acciones correctivas, preventivas o de mejora </t>
  </si>
  <si>
    <t>ejecutar el 95% las acciones correctivas, preventivas o de mejora derivadas de los autocontroles,  auditorias internas o externas  oportunamente.</t>
  </si>
  <si>
    <t>acciones correctivas, preventivas o de mejora - acpm ejecutadas en un 95%</t>
  </si>
  <si>
    <t>actualizar y realizar seguimiento trimestral al mapa de riesgos del proceso a cargo.</t>
  </si>
  <si>
    <t>Se presentaron los informes de ejecución de los meses de enero , febrero y marzo, el informe de enero fue presentado extemporáneamente según planteamiento de la meta del plan de acción</t>
  </si>
  <si>
    <t>Se adelantaron las acciones correspondientes a la planeación del pland e trabajo del proyecto, actividades de lanzamiento del proyecto, levantamineto de las necesidades del área de presupuesto con respecto al software</t>
  </si>
  <si>
    <t>Esta actividad se ejecuta semestralmente, por lo tanto no aplica para el presente seguimiento.</t>
  </si>
  <si>
    <t>Esta actividad se ejeuctará en los meses de agosto y diciembre, por lo cual la presente actividad no es objeto del presente seguimiento trimestral</t>
  </si>
  <si>
    <t>Esta actividad se ejecuta semestralmente, por lo tanto no es objeto del presente seguimiento.</t>
  </si>
  <si>
    <t>Participación en las reuniones técnicas para la preparación tecnológica y de arquitectura  dentro de la entidad para el nuevo software, además de la participación en el diseño de los estudios previos (a nivel tecnológico) sobre las necesidades de la entidad alineado a los requerimientos., las evidencias reposan en la carpeta dispuesta para ello alojada en el servidor/ Misifu</t>
  </si>
  <si>
    <t>Se realizó una capacitación a los usuarios del proceso de atención al ciudadano, se evidencian los respectivos registros</t>
  </si>
  <si>
    <t>Durante este trimestre se han adelantado las acciones correspondientes a la adopción del PIC 2018, Gestión del proceso precontractual para la contratación del proveedor que ejecutará la capacitación externa, Se han realizado capacitaciones internas de las planeadas dentro del cronograma del PIC, se ha realizado la difusión de la oferta pública de capacitación.</t>
  </si>
  <si>
    <t>Durante este trimestre se han adelantado las acciones correspondientes a la adopción del PIB 2018, Gestión del proceso precontractual para la contratación del proveedor que ejecutará las actividades de bienestar externas, y se han ejecutado actividades planeadas dentro del cronograma del PIB</t>
  </si>
  <si>
    <t xml:space="preserve">Durante este trimestre se han ejecutado el 31% del cronograma de trabajo establecido para 2018, las evidencias reposan en la carpeta servidor /2018/ plan de acción </t>
  </si>
  <si>
    <t>Durante este trimestre se adelantaron las acciones de levantamiento de necesidades del módulo de Contaabilidad en la etapa de planeación en el nuevo Software, en compañía de la Gerente del proyecto. Las evidencias se adjuntan en la carpeta del proyecto del servidor</t>
  </si>
  <si>
    <t>La presente actividad no es objeto de seguimiento en este trimestre.</t>
  </si>
  <si>
    <t xml:space="preserve">Se adjunta archivo con las conciliaciones bancarias del primer trimestre, en promedio en el trimestre se pesentaron en los primeros quince (15) dias de cada mes.  </t>
  </si>
  <si>
    <t>Revisado el plan de mejoramiento el aréa contable debe adelantar una acción de conciliación con Almacén se tiene previsto presentarla en mayo de 2018</t>
  </si>
  <si>
    <t>Esta actividad se ejecutara el en ultimo trimestre</t>
  </si>
  <si>
    <t>se adelantaron los procesos correspondientes a el levantamiento de las necesidades del módulo en conjunto con la gerente del proyecto, las evidencias de los correspondientes avances se encuentran en la carpeta del servidor / misifu</t>
  </si>
  <si>
    <t>En el primer trimestre del año no se han presentado acciones derivadas de algún tipo de auditoria</t>
  </si>
  <si>
    <t>Se está aplicando el control de nómina en el formato para ello, se entregan los informes correspondientes los primeros 5 días del mes siguiente a la ejecución de la nómina, as evidencias reposan en la  sevidor/ plandeaccion / subdgestion corporativa / evidencias</t>
  </si>
  <si>
    <t>* Se hace entrega del plan de trabajo el cual empezará a ejecutar  en el mes de Abril
 sevidor/ plandeaccion / subdgestion corporativa / evidencias</t>
  </si>
  <si>
    <t xml:space="preserve">* Se hace entrega del plan de trabajo con el resumen de los avances presentados en cada actividad.
* Actas de reuniones efectuadas para la optimización de los flujos
 sevidor/ plandeaccion / subdgestion corporativa / evidencias
</t>
  </si>
  <si>
    <t>En el primer trimestre del año no se han presentado acciones derivadas de algún tipo de auditori</t>
  </si>
  <si>
    <t>Se entregan las evidencias  de enero a marzo - Pantallazos de las publicaciones en la  Página web institucional y página web de la Veeduria Distrital.                  -Informes de gestión de PQRS</t>
  </si>
  <si>
    <t>Se entregan las evidencias  de enero y febrero,  Pantallazos de las publicaciones realizadas Página web de la Guía de trámites y servicios.- Certificación de actualización de la información enviada y radicada en la dirección distrital de atención al ciudadano de la Alcaldía mayor de Bogotá. En marzo no se realizó la certificación debido al proceso de migración de la plataforma de la guía de trámites y servicios.</t>
  </si>
  <si>
    <t>Se asistió a la reunión con el DAFP para iniciar el proceso de actualización del SUIT</t>
  </si>
  <si>
    <t>Se entregaron las Evidencias del envío e informe a través  Correo electrónico institucional (Enero a marzo).</t>
  </si>
  <si>
    <t>Se hace entrega delplan de trabajo y la planificación de esta actividad será desarrollada en el mes de Junio</t>
  </si>
  <si>
    <t xml:space="preserve">En el trimestre no se ha presentado auditorias internas o externas que conlleven a la  ejecución de acciones correctivas, preventivas o de mejora </t>
  </si>
  <si>
    <t>Se realizó el primer conversatorio sobre las generalidades del código único disciplinario, se reportan evidencias con los listado de asistencia, publicaicón de la divulgación, las evidencias reposan en la carpeta del servidor / plandeaccion/ subgestióncorporativa/ evidencias</t>
  </si>
  <si>
    <t>Durante el primer trimestre se realizó la publicación de los tips de febrero y marzo, las evidencias reposan en la carpeta del servidor / plandeaccion/ subgestióncorporativa/ evidencias</t>
  </si>
  <si>
    <t>Se realizó la entrega del Plan de trabajo para la ejecución de esta meta, en el presente seguimiento la actividad no es objeto de seguimiento puesto que tiene proyección de inicio en Abril de 2018.  las evidencias reposan en la carpeta del servidor / plandeaccion/ subgestióncorporativa/ evidencias</t>
  </si>
  <si>
    <t>Entrega del plan de trabajo del plan de mantenimiento, con las acciones programadas VS ejecutadas y el porcentaje de avance de cada actividad, a su vez se entrega el informe cuantitativo del mencionado plan.  las evidencias reposan en la carpeta del servidor / plandeaccion/ subgestióncorporativa/ evidencias</t>
  </si>
  <si>
    <t>se presenta informe con las acciones adelantadas, sin embargo el informe no satisface la evidencia del cumplimiento de las acciones enmarcadas en el plan</t>
  </si>
  <si>
    <t>Entega informes mensuales de de actualización, verificación y depuración de inventarios de consumo y devolutivos las evidencias reposan en la carpeta del servidor / plandeaccion/ subgestióncorporativa/ evidencias</t>
  </si>
  <si>
    <t xml:space="preserve">el producto esta programado para ser ejecutado desde el segundo trimestre </t>
  </si>
  <si>
    <t>Se realizará el seguimiento de las mismas en el próximo trimestre</t>
  </si>
  <si>
    <t>Se cumplió con las actividades correspondientes al levantamiento de las necesidades del módulo para el nuevo software, las evidencias reposan en la carpeta del servidor dispuesta para el proyecto MISIFU : Servidor / Misifu</t>
  </si>
  <si>
    <t>Por demanda</t>
  </si>
  <si>
    <t>Se hace entrega del reporte e informe de los requerimientos recibidos en comunicaciones internas a través del GLPI, las evidencias reposan en la carpeta del servidor/fuga/ plandeacción/ subgestióncorporativa/ evidencias</t>
  </si>
  <si>
    <t xml:space="preserve">Este indicador es por demanda </t>
  </si>
  <si>
    <t>Se hace entrega del informe de seguimiento a las acciones determinadas en el plan estratégico de comunicaciones,</t>
  </si>
  <si>
    <t>Se hace entrega de la propuesta de imagen del proyecto, Misifu,se realizó la campaña de expectativa y el reporte de avance del proyecto dirigido a la comunidad, las evidencias de ello reposan en el servidor /plandeaccion/ ev idencas y en la intranet http://intranet.fuga.gov.co/</t>
  </si>
  <si>
    <t>Se realizó el seguimiento  a las acciones de (Enero a marzo) al Plan de acción por dependencias de las áreas de la Subdirección Gestión Corporativa, se deja registro de asistencia a las reuniones, y las evidencias de cada dependencia reposan en la carpeta del servidor / plan de acción 2018/ evaluación / evidencias</t>
  </si>
  <si>
    <t xml:space="preserve">Se realizó el acompañamiento en la construcción y formalización de los acuerdos de gestión, compromisos laborales 2018  a los funcionarios de la entidad, obteniendo como producto los acuerdos y compromisos en firme, Radicado Orfeo N°20182000006633, y en las respectivas hojas de vida de los funcionarios, adicionalmente en la carpeta del servidor dispuesta para ello: Sevidor/ Evaluación de desempeño 2018 / </t>
  </si>
  <si>
    <t>Se realizó el acompañamiento en el seguimiento y evaluación final (2017) de los funcionarios, Radicado Orfeo N°  , 20182000006143</t>
  </si>
  <si>
    <t>realizar seguimiento bimestral a la implementación y cumplimiento de los planes de acción de las áreas de la subdirección gestión corporativa</t>
  </si>
  <si>
    <t>realizar seguimiento semestral a los riesgos de los contratos derivados de los proyectos 475, 7032 y de funcionamiento a cargo de la subdirección gestión corporativa</t>
  </si>
  <si>
    <t>apoyar a los funcionarios de planta de la fundación en la definición y seguimiento de los acuerdos de gestión y/o compromisos laborales, derivados de la evaluación de desempeño o acuerdos de gestión a 28 de febrero del 2018</t>
  </si>
  <si>
    <t>consolidar y reprogramar el pac bimestral de funcionamiento e inversión en el aplicativo de la secretaría distrital de hacienda un (1) día antes a la fecha establecida</t>
  </si>
  <si>
    <t>elaborar informes de cumplimiento  del programa anual mensualizado de caja - pac  y enviar (martes) a los diferentes ordenadores del gasto, para la toma de decisiones.</t>
  </si>
  <si>
    <t>enviar mensualmente  (cinco (5) primeros días) a la subdirección de gestión corporativa el informe consolidado de tesorería.</t>
  </si>
  <si>
    <t>ejecutar oportunamente  las acciones definidas en el plan mejoramiento de las observaciones de la contraloría de la auditoría regular 2016.</t>
  </si>
  <si>
    <t>ejecutar mensualemente mínimo el 95% de las acciones planeadas  en plan de trabajo de implementaciòn del software de informaciòn del módulo de tesorería (fases de parametrización, pruebas y puesta en marcha)</t>
  </si>
  <si>
    <t>ejecutar mensualemente mínimo el 95% de las acciones planeadas  en plan de trabajo de implementaciòn del software de informaciòn del módulo de contabilidad (fases de parametrización, pruebas y puesta en marcha)</t>
  </si>
  <si>
    <t>realizar conciliaciones bancarias mensualmente (11 primeros días calendario) .</t>
  </si>
  <si>
    <t>elaborar y publicar los estados finacieros trimestralmente  (4  dias antes a la fecha límite de presentación)</t>
  </si>
  <si>
    <t>elaborar y publicar informes de ejecución de presupuesto (inversión y funcionamiento) mensualmente, generando indicadores de cumplimiento (cinco (5) primeros días)</t>
  </si>
  <si>
    <t>ejecutar mensualmente mínimo el 95% de las acciones planeadas  en plan de trabajo de implementaciòn del software de informaciòn del módulo de presupuesto (fases de parametrización, pruebas y puesta en marcha)</t>
  </si>
  <si>
    <t>actualizar y realizar seguimiento al plan estratégico de tecnologías de la información y las comunicaciones - petic de acuerdo al plan de proyectos que se implementarán en el 2018 trimestralmente.</t>
  </si>
  <si>
    <t>actualizar y hacer seguimiento al inventario de activos de información de   hardware y software.</t>
  </si>
  <si>
    <t>actualizar el 95% de las contraseñas de wifi con mapeo físico de la ubicación en cada sede y entregar documento con dichas actualizaciones</t>
  </si>
  <si>
    <t>divulgar documentos asociados al subsistema de gestión de seguridad de la información - sgsi a través de correo electrónico e intranet trimestralmente</t>
  </si>
  <si>
    <t>elaborar la documentación asociada a arquitectura de ti de acuerdo a las instrucciones dadas por alta consejeria de las tic</t>
  </si>
  <si>
    <t>ejecutar mensualmente mínimo el 95% de las acciones planeadas  en plan de trabajo de implementación del software de información (fases de parametrización, pruebas y puesta en marcha)</t>
  </si>
  <si>
    <t>realizar capacitación de usuarios sobre medios de accesibilidad (ver: paac,  mecanismos para la transparencia y el acceso a la información pública)</t>
  </si>
  <si>
    <t>ejecutar el 90% de las actividades del plan institucional de capacitacion</t>
  </si>
  <si>
    <t>ejecutar el 90% las actividades del plan de bienestar social e incentivos</t>
  </si>
  <si>
    <t>elaborar y ejecutar el 90% del plan de trabajo del sistema de gestión de seguridad y salud en el trabajo</t>
  </si>
  <si>
    <t>ejecutar mensualmente mínimo el 95% de las acciones planeadas  en plan de trabajo de implementaciòn del software de informaciòn del módulo de nómina (fases de parametrización, pruebas y puesta en marcha)</t>
  </si>
  <si>
    <t>aplicar e informar los resultados de la aplicación del plan de control de la nómina mensualmente (primeros cinco (5) días del mes siguiente)</t>
  </si>
  <si>
    <t>revisar, actualizar y socializar el manual institucional de gestión documental de acuerdo a la normatividad vigente, incluyendo las recomendaciones y conclusiones del informe de archivo de bogotá 2017</t>
  </si>
  <si>
    <t>ejecutar el plan de trabajo de flujos de gestión de documentos oportunamente,   para que contribuya a la reducción de tiempos de trabajo y fortalezca la integridad de la información.</t>
  </si>
  <si>
    <t>monitorear y ejecutar mensualmente las acciones para garantizar la producción total de series documentales definidas en las t.r.d. dentro del sistema de gestión documental.</t>
  </si>
  <si>
    <t>ejecutar las actividades del componente de transparencia del plan anticorrupción y atención al ciudadano de responsabilidad del área de gestión documental oportunamente.</t>
  </si>
  <si>
    <t>elaborar y publicar los informes institucionales de gestión de pqrs en la página web de la fuga y en el sistema de información de la veeduria distrital  (mensualmente)</t>
  </si>
  <si>
    <t>actualizar y certificar la guía de trámites y servicios y el mapa callejero mensualmente  (primeros cinco (5) días)</t>
  </si>
  <si>
    <t>actualizar el sistema único de información de trámites - suit  del departamento administrativo de la función pública - dafp de acuerdo al portafolio de servicios de la fuga.</t>
  </si>
  <si>
    <t>elaborar y publicar informes del defensor al ciudadano en la página web de la fuga (semestralmente)</t>
  </si>
  <si>
    <t>informar por lo menos dos (2) veces a la semana  sobre las peticiones, quejas, reclamos y sugerencias - pqrs que estan próximas a vencer (alertas)</t>
  </si>
  <si>
    <t>ejecutar el plan de trabajo de revisión, actualización y socialización del procedimiento  de administración de peticiones, quejas, reclamos y sugerencias</t>
  </si>
  <si>
    <t>ejecutar las actividades del componente de atención al ciudadano del plan anticorrupción y atención al ciudadano de responsabilidad del área de atención al ciudadano oportunamente.</t>
  </si>
  <si>
    <t>realizar  y capacitación semestral sobre la normativa disciplinaria aplicable a los funcionarios de la fuga.</t>
  </si>
  <si>
    <t>enviar piezas divulgativas con tips sobre normativa disciplinaria aplicable a los servidores públicos de la fuga.</t>
  </si>
  <si>
    <t>ejecutar el 95% del plan de trabajo de la actualización, validación,  verificación  y depuración anual de los inventarios  generales e individuales de bienes de la fuga.</t>
  </si>
  <si>
    <t>ejecutar el 80% del plan mantenimiento de la fuga.</t>
  </si>
  <si>
    <t>ejecutar el 90% de las actividades del plan institucional de gestión ambiental - piga de la fuga</t>
  </si>
  <si>
    <t xml:space="preserve">actualizar, verificar  y depurar los inventarios  de bodega de consumo y devolutivos  de la fuga (mensualmente) </t>
  </si>
  <si>
    <t>ejecutar mensualmente mínimo el 95% de las acciones planeadas  en plan de trabajo de implementaciòn del software de informaciòn del módulo de recursos físicos (fases de parametrización, pruebas y puesta en marcha)</t>
  </si>
  <si>
    <t>ejecutar el 95% el plan de trabajo de gestión del cambio de la implementación del nuevo software de información</t>
  </si>
  <si>
    <t>presentar informes de seguimiento a la implementación de la política de servicios a la ciudadanía</t>
  </si>
  <si>
    <t>realizar seguimiento al cumplimiento de los términos legales para resolver peticiones conforme al articulo 14 de ley 1437 de 2011, al articulo 76 de la ley 1474 de 2011 y a la ley 1755 de 2015</t>
  </si>
  <si>
    <t>planes de acción de la subdirección de gestión corporativa con seguimiento.</t>
  </si>
  <si>
    <t>informes de seguimientos de los riesgos de los contratos derivados de los proyectos 475, 7032 y de funcionamiento a cargo de la subdirección gestión corporativa presentado por los supervisores de los contratos</t>
  </si>
  <si>
    <t>acuerdos de gestión y/o compromisos laborales definidos (100% de la planta)</t>
  </si>
  <si>
    <t>seguimientos a los acuerdos de gestión y/o compromisos laborales</t>
  </si>
  <si>
    <t>pac de funcionamiento y de inversion consolidado y reprogramado bimestralmente en el aplicativo de la secretaría distrital de hacienda un (1) día antes a la fecha establecida</t>
  </si>
  <si>
    <t>informes de cumplimiento del pac enviados oportunamente (martes).</t>
  </si>
  <si>
    <t>informe consolidado de tesorería presentado los primeros cinco (5) dìas de cada mes.</t>
  </si>
  <si>
    <t>acciones definidas en el plan mejoramiento de la contraloría de la auditoría regular 2016 ejecutadas oportunamente.</t>
  </si>
  <si>
    <t>ejecución mensual del 95% de las acciones del plan de trabajo de implementación del software de informaciòn del módulo de tesorería.</t>
  </si>
  <si>
    <t>ejecución mensual del 95% de las acciones del plan de trabajo de implementación del software de informaciòn del módulo de contabilidad.</t>
  </si>
  <si>
    <t>conciliaciones bancarias realizadas oportunamente (11 primeros días calendario)</t>
  </si>
  <si>
    <t>estados financieros elaborados y publicados trimestralmente (4  dias antes a la fecha límite de presentación)</t>
  </si>
  <si>
    <t>informes de ejecución de presupuesto (inversión y funcionamiento) presentandos mensualmente (cinco (5) primeros días)</t>
  </si>
  <si>
    <t>ejecución mensual del 95% de las acciones del plan de trabajo de implementación del software de informaciòn del módulo de presupuesto.</t>
  </si>
  <si>
    <t>petic con seguimiento realizado trimestralmente</t>
  </si>
  <si>
    <t>inventario de activos de información de hardware y software actualizado y con seguimiento</t>
  </si>
  <si>
    <t>documento con mapeo físico y ubicación del servicio wifi</t>
  </si>
  <si>
    <t>documentos asociados al subsistema de gestión de seguridad de la información - sgsi divulgados trimestralmente a través de correo electrónico e intranet.</t>
  </si>
  <si>
    <t xml:space="preserve">dos entregas de documentación asociada a arquitectura de ti (10 primeros 10 días de agosto y diciembre). </t>
  </si>
  <si>
    <t>ejecución mensual del 95% de las acciones del plan de trabajo de implementación del software de informaciòn.</t>
  </si>
  <si>
    <t>capacitación de usuarios sobre medios de accesibilidad realizada (febrero 2018)</t>
  </si>
  <si>
    <t>90% de las actividades del plan institucional de capacitacion ejecutadas</t>
  </si>
  <si>
    <t>90 % de las actividades del plan de bienestar social e incentivos ejecutadas</t>
  </si>
  <si>
    <t>90 % de las actividades del plan de trabajo del sistema de gestión de seguridad y salud en el trabajo ejecutadas (a septiembre 2018)</t>
  </si>
  <si>
    <t>ejecución mensual del 95% de las acciones del plan de trabajo de implementación del software de informaciòn del módulo de nómina.</t>
  </si>
  <si>
    <t>resultados de la aplicación del plan de control de la nómina informados mensualmente (primeros cinco (5) días del mes siguiente)</t>
  </si>
  <si>
    <t>manual institucional de gestión documental revisado, actualizado y socializado</t>
  </si>
  <si>
    <t>plan de trabajo de flujos de gestión de documentos ejecutado oportunamente</t>
  </si>
  <si>
    <t>acciones para garantizar la producción total de series documentales definidas en las t.r.d. monitoreadas y ejecutadas (mensualmente)</t>
  </si>
  <si>
    <t>actividades del componente de transparencia del plan anticorrupción y atención al ciudadano de responsabilidad del área de gestión documental ejecutadas oportunamente</t>
  </si>
  <si>
    <t>informes institucionales de gestión de pqrs elaborados y publicados en la página web de la entidad y en el sistema de información de la veeduria distrital. (mensualmente)</t>
  </si>
  <si>
    <t>guia de trámites y servicios y mapa callejero con certificado de actualización expedido mensualmente</t>
  </si>
  <si>
    <t>sistema único de información y trámites - suit  actualizado con el portafolio de servicios de la fuga.</t>
  </si>
  <si>
    <t>informes del defensor del ciudadano elaborados y publicados en la página web de la fuga (semestralmente)</t>
  </si>
  <si>
    <t>dos (2) informes semanales sobre las peticiones, quejas, reclamos y sugerencias - pqrs que estan próximas a vencer (alertas)</t>
  </si>
  <si>
    <t>plan de trabajo de revisión, actualización y socialización del procedimiento de administración de peticiones, quejas, reclamos y sugerencias ejecutado (octubre)</t>
  </si>
  <si>
    <t>actividades del componente de atención al ciudadano del plan anticorrupción y atención al ciudadano de responsabilidad del área de gestión documental ejecutadas oportunamente</t>
  </si>
  <si>
    <t>capacitaciones sobre la normativa disciplinaria aplicable a los funcionarios de la fuga realizadas (1 semestral).</t>
  </si>
  <si>
    <t>piezas divulgativas con tips sobre normativa disciplinaria aplicable a los servidores públicos de la fuga enviadas. (mensuales)</t>
  </si>
  <si>
    <t>plan de trabajo de la actualización, validación,  verificación  y depuración anual de los inventarios  generales e individuales de bienes de la fuga ejecutado al 95% (septiembre de 2018)</t>
  </si>
  <si>
    <t>plan mantenimiento de la fuga ejecutado al 80%.</t>
  </si>
  <si>
    <t>actividades del plan institucional de gestión ambiental - piga de la fuga ejecutas al 90%</t>
  </si>
  <si>
    <t>inventarios  de bodega de consumo y devolutivos  de la fuga actualizados, verificados y depurados (mensualmente)</t>
  </si>
  <si>
    <t>ejecución mensual del 95% de las acciones del plan de trabajo de implementación del software de informaciòn del módulo recursos físicos.</t>
  </si>
  <si>
    <t>plan de trabajo de gestión del cambio de la implementación del nuevo software de información ejecutado en el 95%</t>
  </si>
  <si>
    <t>1. mapa de riesgos actualizado
2. seguimiento trimestral al mapa de riesgos.</t>
  </si>
  <si>
    <t>1.Conformar  y formar el equipo líder de gestión del conocimiento y la innovación</t>
  </si>
  <si>
    <t>2. Gestionar alianzas con entes especializados para estructurar el proceso de gestión del conocimiento y la innovación.</t>
  </si>
  <si>
    <t>3. Diagnosticar el nivel de madurez de la entidad frente a la NTC 5801 – Gestión de la investigación, desarrollo e innovación.</t>
  </si>
  <si>
    <t>4. Puesta marcha del proceso de gestión del conocimiento y la innovación</t>
  </si>
  <si>
    <t>6. Ejecutar la dotación y  el plan de mantenimiento de la infraestructura física, técnica e informática.</t>
  </si>
  <si>
    <t>Infraestructura tecnológica e informática desarrollada y mejorada.</t>
  </si>
  <si>
    <t>Infraestructura física adecuada y mantenida</t>
  </si>
  <si>
    <t>Oficinas dotadas, parque automotor optimizado, sistema control de humo adquirido y en funcionamiento</t>
  </si>
  <si>
    <t>Pendiente</t>
  </si>
  <si>
    <t>Fecha</t>
  </si>
  <si>
    <t>Plan de Accion por Dependecias</t>
  </si>
  <si>
    <t>PORCENTAJE</t>
  </si>
  <si>
    <t>Plan Estrategico FUGA</t>
  </si>
  <si>
    <t xml:space="preserve"> Cuarto Trimestre</t>
  </si>
  <si>
    <t xml:space="preserve"> Tercer Trimestre</t>
  </si>
  <si>
    <t xml:space="preserve"> Segundo Trimestre</t>
  </si>
  <si>
    <t>Primer Trimestre</t>
  </si>
  <si>
    <t>realizar sensibilizaciones y/o capacitaciones para desarrollar y/o fortalecer competencias y habilidades en temas de servicio al ciudadano a los servidores públicos de la fundación.</t>
  </si>
  <si>
    <t>\\192.168.0.34\plan de accion\SUB. GESTIÒN CORPORATIVA\2018\EVIDENCIAS\G. FINANCIERA\Tesorería\EJECUCIÓN PAC</t>
  </si>
  <si>
    <t>Se realiza la consolidación Bimestral del PAC, se reliza el envío de los informes de ejecución del PAC con las respectivas alertas a los ordenadores del gasto, para la toma de decisiones.</t>
  </si>
  <si>
    <t>La actividad no es objeto de seguimiento en el presente trimestre, puesto que será evaluado semestralmente.</t>
  </si>
  <si>
    <t>Se encuentra pendiente la revisión sobre la actualización o modificación al mapa de riesgos del proceso Gestión Financiera, Se realizó plan de trabajo general para la revisión de los procedimientos de la dependencia (Subdirección Gestión Corporativa) , en dicho plan de trabajo se especifica la actividad relacionada con el mapa de riesgos del proceso y cómo  será la ejecución de dicha actividad.</t>
  </si>
  <si>
    <t>El plan de trabajo correspondiente reposa en:
\\192.168.0.34\plan de accion\SUB. GESTIÒN CORPORATIVA\2018\EVIDENCIAS\G. FINANCIERA\Tesorería\PLAN DE TRABAJO PROC</t>
  </si>
  <si>
    <t>No se reporta evidencia en primer trimestre</t>
  </si>
  <si>
    <t>Se realiza el envío por correo electrónico de los informes del PAC, con el objeto de dar las respectivas alertas acerca de la ejecución del PAC a los ordenadores del gasto para la toma de decisiones o acciones que mejoren la programación del PAC. En concordancia con la meta algunos de los informes no fueron enviados en el tiempo establecdo (todos los martes)</t>
  </si>
  <si>
    <t>La evidencia de consolidación del PAC reposa en : 
\\192.168.0.34\plan de accion\SUB. GESTIÒN CORPORATIVA\2018\EVIDENCIAS\G. FINANCIERA\Tesorería\REPROGRAMACIÓ PAC</t>
  </si>
  <si>
    <t>el área entrega informes mensuales del cuadre de los recusros propios, se hace reunión mensual para socialización de dicho informe cn la Subdirectora de Gestión Corporativa.</t>
  </si>
  <si>
    <t>\\192.168.0.34\plan de accion\SUB. GESTIÒN CORPORATIVA\2018\EVIDENCIAS\G. FINANCIERA\Tesorería\INFORMES TESORERÍA\Primer trimestre</t>
  </si>
  <si>
    <t>Durante este trimestre se adelantaron las acciones de levantamiento de necesidades del módulo de tesorería en el nuevo Software, en compañía de la Gerente del proyecto. Dentro de dicho levantamiento se reconocieron las distintas necesidades de migración de la información de las distintas herramientas  a nivel distrital usadas en la gestión de tesorería</t>
  </si>
  <si>
    <t>\\192.168.0.34\Proyecto MISIFU\Fase 1 Planeación\Levantamiento de necesidades
\\192.168.0.34\Proyecto MISIFU\Fase 1 Planeación\Evidencias 12 de febrero al 11 de marzo\Evidencias\Obligación 3</t>
  </si>
  <si>
    <t xml:space="preserve">Se encuentra pendiente la revisión sobre la actualización o modificación al mapa de riesgos del proceso Gestión Financiera, Se realizó plan de trabajo general para la revisión de los procedimientos de la dependencia (Subdirección Gestión Corporativa) , en dicho plan de trabajo se especifica la actividad relacionada con el mapa de riesgos del proceso y cómo  será la ejecución de dicha actividad.
</t>
  </si>
  <si>
    <t>\\192.168.0.34\plan de accion\SUB. GESTIÒN CORPORATIVA\2018\EVIDENCIAS\G. FINANCIERA\Presupuesto\Plan de trabajo Act procedimiento</t>
  </si>
  <si>
    <t>Se entrega informe trimestral del seguimiento al mapa de riesgos de 2017 del proceso con las respectivas evidencias, que soportan dicho sin embargo Se encuentra pendiente la revisión sobre la actualización o modificación al mapa de riesgos del proceso Gestión TIC, Se realizó plan de trabajo general para la revisión de los procedimientos de la dependencia (Subdirección Gestión Corporativa) , en dicho plan de trabajo se especifica la actividad relacionada con el mapa de riesgos del proceso y cómo  será la ejecución de dicha actividad</t>
  </si>
  <si>
    <t>\\192.168.0.34\plan de accion\SUB. GESTIÒN CORPORATIVA\2018\EVIDENCIAS\G. TECNOLOGIA\Plan de trabajo Act procedimiento\Plan de trabajo Act procedimiento</t>
  </si>
  <si>
    <t>Ingrid Neira</t>
  </si>
  <si>
    <t>Ingrid Neira
Epitacia Castillo</t>
  </si>
  <si>
    <t>\\192.168.0.34\plan de accion\SUB. GESTIÒN CORPORATIVA\2018\EVIDENCIAS\G. HUMANA\Plan de trabajo actualización procedimientos</t>
  </si>
  <si>
    <t xml:space="preserve">Se encuentra pendiente la revisión sobre la actualización o modificación al mapa de riesgos del proceso Gestión de Talento Humano, Se realizó plan de trabajo general para la revisión de los procedimientos de la dependencia (Subdirección Gestión Corporativa) , en dicho plan de trabajo se especifica la actividad relacionada con el mapa de riesgos del proceso y cómo  será la ejecución de dicha actividad.
</t>
  </si>
  <si>
    <t>\\192.168.0.34\plan de accion\SUB. GESTIÒN CORPORATIVA\2018\EVIDENCIAS\G.DOCUMENTAL\Plan de trabajo Act procedimiento</t>
  </si>
  <si>
    <t>Se realiza seguimiento al mapa de riesgos del proceso evidenciando un avance del 28% de las actividades ejecutadas .
Sin embargo Se encuentra pendiente la revisión sobre la actualización o modificación al mapa de riesgos del proceso Gestión Atención al Ciudadano, Se realizó plan de trabajo general para la revisión de los procedimientos de la dependencia (Subdirección Gestión Corporativa) , en dicho plan de trabajo se especifica la actividad relacionada con el mapa de riesgos del proceso y cómo  será la ejecución de dicha actividad.</t>
  </si>
  <si>
    <t>\\192.168.0.34\plan de accion\SUB. GESTIÒN CORPORATIVA\2018\EVIDENCIAS\G. REC. FISICOS\Plan de trabajo Act Procedimiento</t>
  </si>
  <si>
    <t>Se encuentra pendiente la revisión sobre la actualización o modificación al mapa de riesgos del proceso Gestión de Comunicaciones, en donde se deberá alinear los riesgos de la gestión de las comunicaciones internas.</t>
  </si>
  <si>
    <t xml:space="preserve">El plan de trabajo de Seguridad y Salud en el Trabajo fue elaborado, aprobado y publicado por la intranet ,durante el primer trimestre del año.
El plan de SST fue adoptado a través de la resolución 032 de 28/02/2018
</t>
  </si>
  <si>
    <r>
      <rPr>
        <b/>
        <sz val="7"/>
        <color rgb="FF002060"/>
        <rFont val="Calibri"/>
        <family val="2"/>
        <scheme val="minor"/>
      </rPr>
      <t>Adopción Resolución:</t>
    </r>
    <r>
      <rPr>
        <sz val="7"/>
        <rFont val="Calibri"/>
        <family val="2"/>
        <scheme val="minor"/>
      </rPr>
      <t xml:space="preserve"> Ver Orfeo 20182300000325
</t>
    </r>
    <r>
      <rPr>
        <b/>
        <sz val="7"/>
        <color rgb="FF002060"/>
        <rFont val="Calibri"/>
        <family val="2"/>
        <scheme val="minor"/>
      </rPr>
      <t xml:space="preserve">Publicación Intranet: </t>
    </r>
    <r>
      <rPr>
        <sz val="7"/>
        <rFont val="Calibri"/>
        <family val="2"/>
        <scheme val="minor"/>
      </rPr>
      <t xml:space="preserve">http://intranet.fuga.gov.co/sites/default/files/gth-pl-02_plan_de_seguridad_y_salud_en_el_trabajo_2018.pdf   </t>
    </r>
  </si>
  <si>
    <t>En carteleras físicas y la página web  está la información actualizada.  Están los canales, los tiempos, los datos defensor del ciudadano, funcionario a cargo de atención al ciudadano, horarios de atención, puntos de atención.   Tanto el uso adecuado de instalaciones como la carta de trato digno también está en estos lugares</t>
  </si>
  <si>
    <t>\\192.168.0.34\Seguimiento Plan Anticorrupcion\Año 2018\1a. Revisión  Abril\Evidencias\C4. MECANISMOS PARA MEJORAR LA ATENCIÓN AL CIUDADANO\Fortalecimiento de los canales de atención</t>
  </si>
  <si>
    <t>El 23 de de abril/18 se hizo sensibilización a un grupo de la subdirección gestión corporativa sobre el tema servicio al ciudadano.</t>
  </si>
  <si>
    <t>Lista de asistencia y temas tratados en la sensibilización, dicha evidencia reposa en \\192.168.0.34\Seguimiento Plan Anticorrupcion\Año 2018\1a. Revisión  Abril\Evidencias\C4. MECANISMOS PARA MEJORAR LA ATENCIÓN AL CIUDADANO\Talento Humano</t>
  </si>
  <si>
    <t>El área de  Gestión de TI y la subdirección gestión corporativa se reunieron con la Dra Pilar Ávila de la Oficina Asesora Jurídica, el 19 de abril del 2018 para revisar la adhesión de las políticas sobre tratamiento de datos personales de la secretaría General a través de la circular 02. En dicha reunión se acordó que  el área  jurídica realizará  mesas de trabajo con la oficina Asesora de Planeación para ajustar el acto administrativo (Res. 245/15) vigente a hoy.</t>
  </si>
  <si>
    <t>\\192.168.0.34\Seguimiento Plan Anticorrupcion\Año 2018\1a. Revisión  Abril\Evidencias\C4. MECANISMOS PARA MEJORAR LA ATENCIÓN AL CIUDADANO\Normativo y procedimental</t>
  </si>
  <si>
    <t xml:space="preserve">Se presenta informe mensual consolidado por el Líder de Atención al ciudadano </t>
  </si>
  <si>
    <t>Los informes de enero a abril de 2018, reposan en la carpeta : \\192.168.0.34\Seguimiento Plan Anticorrupcion\Año 2018\1a. Revisión  Abril\Evidencias\C4. MECANISMOS PARA MEJORAR LA ATENCIÓN AL CIUDADANO\Normativo y procedimental</t>
  </si>
  <si>
    <t>Se envían períodicamente alertas de seguimiento y gestión de PQRS  a las áreas implicadas y responsables .</t>
  </si>
  <si>
    <t>\192.168.0.34\Seguimiento Plan Anticorrupcion\Año 2018\1a. Revisión  Abril\Evidencias\C5. MECANISMOS PARA LA TRANSPARENCIA\Lineamientos de Transparencia Pasiva alertas de enero a abril de 2018.</t>
  </si>
  <si>
    <t>El registro de Activos de Información está actualizado a noviembre del 2017. A  la fecha no se ha adquirido ningún elemento para ser incluído.  
 El día 26 de abril del 2018 se envío por comunicaciones pieza comunicación sobre los activos de información</t>
  </si>
  <si>
    <t>Las evidencias  reposan en la carpeta , Archivo activos de la información, pantallazo pág web, pieza comunicacional sobre el asunto.</t>
  </si>
  <si>
    <t>El día 24 de abril del 2018 se presentó ante comité de Seguridad de la Información, los instrumentos de medición que permiten la adecuada gestión de la información de la entidd, esto se socializó ante la comunidad el día 26 de abril del 2018</t>
  </si>
  <si>
    <t xml:space="preserve">Servdor//Seguimiento plan anticorrupcion/ evidencias  (  presentación y acta del comité de seguridad, evidencias de la socialización con la comunidad institucional) , </t>
  </si>
  <si>
    <t>Este indice está publicado en la página web de la FUGA / transparencia,  se realizará una nueva actualización  una vez se culmine la revisión de TRD de la entidad</t>
  </si>
  <si>
    <t>Evidencia en el enlace:
http://fuga.gov.co/node/2910</t>
  </si>
  <si>
    <t>De acuerdo al  cambio realizado a través del Decreto 118 del 27 de febrero de 2018 que denomina a los Gestores Éticos como Gestores de Integridad y establece un nuevo plazo de 6 meses  para la entrega de acta actualización, es decir, hasta el 26 de agosto de  2018. La FUGA actualizó el equipo de gestores de integridad con la resolución 061 del 24 de abril de 2018, integrando al equipo de gestores de integridad a los Servidores Públicos Diana Jazmín Ramos Domínguez y Guillermo Alexander Pinzón Martínez, dicho equipo quedó conformado por los siguientes Servidores Públicos de la entidad: 
* Juan Alfonso Uribe Rozo
* Marisol Rodríguez Merchán
* Claudia Marcela Delgado Caballero
*  Diana Jazmín Ramos Domínguez
* Guillermo Alexander Pinzón Martínez</t>
  </si>
  <si>
    <t>Plan Operativo Integral</t>
  </si>
  <si>
    <t xml:space="preserve">Documento donde se indicar nombre de la actividad, fecha, cantidad de asistentes, lugar donde se  se encuentra disponible la evidencia (documentos digitales, correos, medio virtual, carteleras,  listados, vídeos, fotografías,  etc) </t>
  </si>
  <si>
    <t xml:space="preserve">Documento donde se indica nombre de la actividad, fecha, cantidad de asistentes, lugar donde se  se encuentra disponible la evidencia (documentos digitales, correos, medio virtual, carteleras,  listados, vídeos, fotografías,  etc) </t>
  </si>
  <si>
    <t>Directiva 003 de 2013</t>
  </si>
  <si>
    <t>Documento que contenga las ingraciones  preliminares sobre: perdida de elementos,  de documentos,  e  incumplimiento de manuales de funciones y de procedimientos.</t>
  </si>
  <si>
    <t>Actividades de divulgación y promoción de la Directiva (antes del 15 de mayo de cada año)</t>
  </si>
  <si>
    <t>Actividades de orientación de funcionarios, sobre el contenido de la directiva (antes del 15 de mayo de cada año)</t>
  </si>
  <si>
    <t>Informar si en el periodo,  se abrieron indagaciones  preliminares (antes del 15 de mayo de cada año)</t>
  </si>
  <si>
    <t>Guillermo Pinzon</t>
  </si>
  <si>
    <t>Johanna Suárez</t>
  </si>
  <si>
    <t>La actividad no es objeto de seguimiento en el presente trimestre, puesto que será evaluado en el segundo trimestre</t>
  </si>
  <si>
    <t>NA</t>
  </si>
  <si>
    <t>La actividad se iniciara el primero de diciembre de 2018</t>
  </si>
  <si>
    <t xml:space="preserve">se evidencian los informes de el primer trimstre (febrero, marzo) y el primer informe de abril </t>
  </si>
  <si>
    <t>el 23 de febrero se actualizó la carta de trato digno al usuario.  Está publicada en las carterleras físicas y en la página</t>
  </si>
  <si>
    <t>Se generó plan de trabajo para capacitar los usuarios en medios de accesibilidad.  
El 26 de abril  se capacito Juan Alfonso Uribe líder de gestión documental y atención al ciudadano</t>
  </si>
  <si>
    <t>Postular nuevos Gestores de Integridad</t>
  </si>
  <si>
    <t>Verificar perfil de nuevos Gestores de Integridad</t>
  </si>
  <si>
    <t xml:space="preserve">Actualizar acto administrativo con el equipo de gestores de integridad </t>
  </si>
  <si>
    <t>Revisar y armonizar los valores del código de ética y los principios de acción de la FUGA vigentes con los valores del Código de integridad propuesto por el DAFP</t>
  </si>
  <si>
    <t>Actualizar y adoptar el Código de Integridad mediante acto administrativo.</t>
  </si>
  <si>
    <t>Divulgar los valores y principios de acción</t>
  </si>
  <si>
    <t>Realizar diagnóstico aplicando la herramienta Autodiagnóstico de gestión Código de integridad del DAFP y analizar los resultados</t>
  </si>
  <si>
    <t>Realizar concurso de conocimiento de los nuevos valores del Código de Integridad</t>
  </si>
  <si>
    <t xml:space="preserve">Realizar actividad "Dilemas éticos" </t>
  </si>
  <si>
    <t>Realizar seguimiento utilizando la herramienta Autodiagnóstico de gestión Código de integridad del DAFP y analizar los resultados</t>
  </si>
  <si>
    <t>Recolectar por medio de encuestas informaciòn que retroalimenten la implementación del Código de Integridad</t>
  </si>
  <si>
    <t>Dos (2) postulaciones nuevas</t>
  </si>
  <si>
    <t xml:space="preserve">Un (1) documento con verificación de perfil de los nuevos postulados
</t>
  </si>
  <si>
    <t>Un (1) acto administrativo con el equipo de gestores de integridad actualizado</t>
  </si>
  <si>
    <t>Valores del código de ética y principios de acción vigentes de la FUGA revisados y armonizados con los valores del Código de integridad propuesto por el DAFP</t>
  </si>
  <si>
    <t>Un (1) Código de Integridad adoptado mediante acto administrativo</t>
  </si>
  <si>
    <t>Un (1) documento con el análisis de los resultados del diagnóstico</t>
  </si>
  <si>
    <t>Concurso de conocimiento de los nuevos valores del Código de Integridad</t>
  </si>
  <si>
    <t>Un (1) documento con el análisis de los resultados del seguimiento</t>
  </si>
  <si>
    <t>Un (1) informe con el resultado y análisis de la aplicación de las encuestas</t>
  </si>
  <si>
    <t>Gestionar la elaboración de 3 piezas de comunicación sobre los Valores de Integridad</t>
  </si>
  <si>
    <t>La activida no esta programada para el primer trimestre</t>
  </si>
  <si>
    <t>Ver radicado de Orfeo 20182300000615 del 24/04/2018</t>
  </si>
  <si>
    <t xml:space="preserve">De acuerdo al  cambio realizado a través del Decreto 118 del 27 de febrero de 2018 que denomina a los Gestores Éticos como Gestores de Integridad y establece un nuevo plazo de 6 meses  para la entrega de acta actualización, es decir, hasta el 26 de agosto de  2018. La FUGA actualizó el equipo de gestores de integridad con la resolución 061 del 24 de abril de 2018, integrando al equipo de gestores de integridad a los Servidores Públicos Diana Jazmín Ramos Domínguez y Guillermo Alexander Pinzón Martínez, dicho equipo quedó conformado por los siguientes Servidores Públicos de la entidad: 
* Juan Alfonso Uribe Rozo
* Marisol Rodríguez Merchán
* Claudia Marcela Delgado Caballero
*  Diana Jazmín Ramos Domínguez
* Guillermo Alexander Pinzón Martínez
</t>
  </si>
  <si>
    <t>Para el presente seguimiento la actividad aún no ha sido desarrollada.</t>
  </si>
  <si>
    <t xml:space="preserve">En relación con las 10 actividades del PAAC* de gestión documental, el 60% de ellas fueron ejecutadas dentro de los tiempos establecidos , mientras que el 40% presentó algún tipo de atraso en su ejecución; este efecto se presentó específicamente en las siguientes actividades:
*Actualización y socialización de la política de tratamiento de datos personales
*Actualizar y socializar el esquema de publicación de instrumentos de gestión de la información
*Actualizar y socializar  el índice de información clasificada y reservada.
Lo anterior debido a que a la fecha de seguimiento, el avance en las actividades fue inferior en relación con el tiempo  que había transcurrido para el cumplimiento de la meta.
</t>
  </si>
  <si>
    <t>La FUGA suscribió convenio de recaudo  No. 1176247 con el banco Davivienda para los conceptos de 
Alquiler Auditorio
Deposito Alquiler auditorio
Cursos y Talleres
Venta de Librería y Revistas
Venta de Boletería
Festival Centro
 Fotocopias
Arrendamiento Parqueadero
Incapacidades
Procesos Fiscales
Reintegros 
el fin de identificar todas las consignaciones que ingresen a las cuentas bancarias de la Fundación, Dicha información fue socializada con la comunidad institucional a través de circular Radicado Orfeo N° 20182000005583 del 16 de febrero de 2018</t>
  </si>
  <si>
    <t>se evidencian las conciliaciones bancarias correspondientes a abril y mayo (GFI-FT-03 Conciliaci Bancaria Abril a mayo 2018) que se encuentran en el siguiente link: \\server\PLAN OPERATIVO INTEGRAL\OFICINA ASESORA DE PLANEACIÓN\Plan de Mejoramiento Institucional\2.3.1.2.1.1 CORP</t>
  </si>
  <si>
    <t>Primera Línea de Defensa</t>
  </si>
  <si>
    <t>Segunda Línea de Defensa</t>
  </si>
  <si>
    <t>Eficacia 
Trimestral</t>
  </si>
  <si>
    <t>Eficacian 
Total del producto</t>
  </si>
  <si>
    <t xml:space="preserve">Cantidad de dias para entregar el producto </t>
  </si>
  <si>
    <t>cumplimiento del producto</t>
  </si>
  <si>
    <t xml:space="preserve"> Tercera Línea de Defensa</t>
  </si>
  <si>
    <t>Las evidencias del proyecto misifu se pueden consultar en:\\192.168.0.34\Proyecto MISIFU Fase 2 Contratación</t>
  </si>
  <si>
    <t>La actividad fue finalizada el primer trimestre del año</t>
  </si>
  <si>
    <t>Evidencia reportada en primer trimestre</t>
  </si>
  <si>
    <t>Las evidencias reposan en el siguiente enlace: \\192.168.0.34\plan operativo integral\SUB. GESTIÓN CORPORATIVA\2018\Evidencias\G. HUMANA\PIC 2018</t>
  </si>
  <si>
    <t>Las evidencias reposan en el sguiente enlace: \\192.168.0.34\plan operativo integral\SUB. GESTIÓN CORPORATIVA\2018\Evidencias\G. HUMANA\PIB 2018</t>
  </si>
  <si>
    <t>Las evidencias reposan en el siguiente enlace:\\192.168.0.34\plan operativo integral\SUB. GESTIÓN CORPORATIVA\2018\Evidencias\G. HUMANA\SST</t>
  </si>
  <si>
    <t>Las evidencias de la acción abierta reposan en :\\192.168.0.34\plan operativo integral\OFICINA ASESORA DE PLANEACIÓN\Plan de Mejoramiento por Proceso\2018</t>
  </si>
  <si>
    <t>Las evidencias de ello reposan en el siguiente enlace:\\192.168.0.34\Evaluacion Desempeño\2018</t>
  </si>
  <si>
    <t>Esta actividad fue ejecutada en el rprimer trimestre del año, dando cumplimiento en un 82%</t>
  </si>
  <si>
    <t>Se realizó seguimiento a los compromisos laborales de todos los funcionarios del a Subdirección Gestión Corporativa y a los funcionarios de la entidad de otras áreas que solicitaron apoyo y acompañamiento técnico en dicha actividad, en dichos seguimientos se recogió el repositorio de evidencias de cada uno y se levantó acta  de seguimiento con cada funcionario y evaluado, adicionalmente se enviaron comunicaciones recordado la importancia del seguimiento a la EDL y tips sobre la recopilación de evidencias</t>
  </si>
  <si>
    <t>Las evidencias de ello reposan en el seguiente enlace:\\192.168.0.34\Evaluacion Desempeño\2018</t>
  </si>
  <si>
    <t>Las evidencias de ello reposan en \\192.168.0.34\plan operativo integral\SUB. GESTIÓN CORPORATIVA\2018\Evidencias\G. HUMANA\Plan de Control de Nómina</t>
  </si>
  <si>
    <t>Las evidencias reposan en: \\192.168.0.34\plan operativo integral\SUB. GESTIÓN CORPORATIVA\2018\Evidencias\G. TECNOLOGIA\ACTUALIZAR Y REALIZAR SEGUIMIENTO AL  PETIC</t>
  </si>
  <si>
    <t>\\192.168.0.34\plan de accion\SUB. GESTIÒN CORPORATIVA\2018\EVIDENCIAS\G. REC. FISICOS\</t>
  </si>
  <si>
    <t>La evidencia reposa en :\\192.168.0.34\plan operativo integral\SUB. GESTIÓN CORPORATIVA\2018\Evidencias\G. FINANCIERA\Presupuesto\Primer trimeste</t>
  </si>
  <si>
    <t>La evidencia de ello reposa en: \\192.168.0.34\Proyecto MISIFU\Fase 1 Planeación</t>
  </si>
  <si>
    <t>La evidencia de presentación de informes reposa en \\192.168.0.34\plan operativo integral\SUB. GESTIÓN CORPORATIVA\2018\Evidencias\G. FINANCIERA\Presupuesto\Segundo Trimestre.
Archivo denominado: ENVIOS ANALISIS MENSUALES DE EJECUCIÓN</t>
  </si>
  <si>
    <t>Las evidencias de la ejecución del proyecto MISIFU reposan en:\\192.168.0.34\Proyecto MISIFU\Fase 2 Contratación</t>
  </si>
  <si>
    <t>atender los requerimientos glpi de comunicaciones de las dependencias de la subdirección gestión corporativa</t>
  </si>
  <si>
    <t>requerimientos glpi de comunicaciones de las dependencias de la subdirección gestión corporativa atendidas, según procedimiento (3 días)</t>
  </si>
  <si>
    <t>Plan de trabajo de capacitaciones.</t>
  </si>
  <si>
    <t>Se realizó el seguimiento a las ACPM del proceso de gestión financiera dentro del plan de mejoramiento por proceso, para consultar el mencionado documento y las respectivas evidencias, remitirse al seguimiento del plan de mejoramiento por procesos de la entidad en la carpeta del servidor destinada para ello. En este seguimiento se evidencia el estado de la acción y las evidencias que soportan la gestión en cada una de ellas.</t>
  </si>
  <si>
    <t>\\192.168.0.34\plan operativo integral\OFICINA ASESORA DE PLANEACIÓN\Plan de Mejoramiento por Proceso, documento: Plan de Mejoramiento por Procesos 2017-2018 Junio 2018</t>
  </si>
  <si>
    <t>La evidencia reposa en \\192.168.0.34\plan operativo integral\SUB. GESTIÓN CORPORATIVA\2018\Evidencias\G. FINANCIERA\Contabilidad\Conciliaciones Bancarias</t>
  </si>
  <si>
    <t>De conformidad con lo establecido en la Resolución 113 del 13 de Abril de 2018, expedida por la Contaduría General de la Nación, el plazo para presentar estados financieros con corte a 31 de marzo de 2018, vence el 31 de mayo de 2018, no se presenta evidencia de los estados sino la resolución que cobija la ampliación del plazo</t>
  </si>
  <si>
    <t>Se adjunta la resolución que cobija la ampliación del plazo: \\192.168.0.34\plan operativo integral\SUB. GESTIÓN CORPORATIVA\2018\Evidencias\G. FINANCIERA\Contabilidad\Estados financieros\Primer trimestre</t>
  </si>
  <si>
    <t xml:space="preserve"> Se realizó  la consolidación  y reprogramación  del PAC bimestral de funcionamiento e inversión en el aplicativo de la secretaría distrital de hacienda un (1) día antes a la fecha establecida, es decir el 28 de mayo de 2018, según calendario de SDH (Secretaria Distrital de Hacienda), la fecha establecida para la programación bimestral era el 29 de mayo de 2018. Para este trimestre solo se realizó una reprogramación ya que el PAC se programa de manera bimestral,  y se rige por las fechas de la mencionada secretaria que para el período solo coincidía con una reprogramación, cumplida a satisfacción según meta establecida por el área dentro del plan de acción por dependencias.</t>
  </si>
  <si>
    <t>La evidencia de la reprogramación reposa en: \\192.168.0.34\plan operativo integral\SUB. GESTIÓN CORPORATIVA\2018\Evidencias\G. FINANCIERA\Tesorería\REPROGRAMACIÓ PAC\Segundo Trimestre</t>
  </si>
  <si>
    <t>Pendiente, plazo hasta el 03 de Julio</t>
  </si>
  <si>
    <t>Las evidencias reposan en la carpeta del servidor: \\192.168.0.34\plan operativo integral\OFICINA ASESORA DE PLANEACIÓN\Plan de Mejoramiento Institucional\2017</t>
  </si>
  <si>
    <t>La Entidad realiza las conciliaciones bancarias mensualmente en el formato GFI-FT-03, a la fecha de seguimiento no se ha reportado la conciliación del mes de junio, teniendo en cuenta la tendencia de presentación de la misma y el indicador que evalua esta actividad las conciliaciones se entregan a los 15 días del mes siguiente</t>
  </si>
  <si>
    <t xml:space="preserve">Las evidencias de ello reposan en: \\192.168.0.34\plan operativo integral\SUB. GESTIÓN CORPORATIVA\2018\Evidencias\G. FINANCIERA\Tesorería\EJECUCIÓN PAC\Segundo Trimestre </t>
  </si>
  <si>
    <t xml:space="preserve">PENDIENTE ENVIOS </t>
  </si>
  <si>
    <t>A la fecha cel presente seguimiento no reporta evidencias del envío mensual de estos informes,  se da plazo al funcionario hasta el día 05 de julio del presente.</t>
  </si>
  <si>
    <t>No ha reportado evidencia</t>
  </si>
  <si>
    <t>Se evidencia la ejecución   al 100% de las actividades planeadas dentro del cronograma de la fase precontractual y contractual del proyecto, durante los meses de abril y mayo; sin embargo en el mes de junio se suspende el proceso de adjudicación para la adquisición del software, debido a que en atención con lo dispuesto en la resolución 002 del 05 de marzo de 2018, de la comisión distrital de sistemas, se hizo necesario elevar consulta a la SDH  y a la alta consejería distrital de TIC, respecto a la viabilidad de continuar el proceso contractual en los módulos de: tesorería, contabilidad y presupuesto, lo anterior en razón a que dicha resolución resuelve que en aras de optimizar recursos y aprovechar las economías de escala ninguna entidad del distrito podrá contratar un ERP  que supla las necesidades en los módulos mencionados las cuales  suple el sistema 'SI CAPITAL',  a través de convenios interadministrativos, a la fecha  del presente seguimiento la SDH responde según comunicado que:  en la actualidad no se encuentra celebrando convenios interadministrativos para la puesta en marcha de ' SI CAPITAL' en otras entidades distritales, puesto que están en proceso de evaluación de la continuación o cambio de dicho ERP. A la fecha se continua en las indagaciones y trámites pertinentes para evaluar la pertinencia y viabilidad de continuar con el proyecto, de cancelarlo o de realizar las modificaciones respectivas, todo basado en los resultados de dicha indagación.</t>
  </si>
  <si>
    <t>Las evidencias de ello reposan en: \\192.168.0.34\Proyecto MISIFU\Fase 2 Contratación\Evidencias 12 de mayo al 11 de junio
\\192.168.0.34\Proyecto MISIFU\Fase 2 Contratación\Proceso contractual</t>
  </si>
  <si>
    <t>Se reportan los informes de presentación de ejecución del PAC enviado a las ordenadoras del gasto de los meses de abril y mayo,  se evidencia la entrega de 4 informes del mes de abril de los 4 martes del mes de abril, uno con fecha de envío 02 de abril, 4 informes del mes de mayo, y 4 informes correspondientes al mes de junio, entregados a tiempo.</t>
  </si>
  <si>
    <t>Las evidencias reposan en: \\192.168.0.34\Proyecto MISIFU\Fase 2 Contratación</t>
  </si>
  <si>
    <t>Las evidencias de ello reposan en: \\192.168.0.34\plan operativo integral\SUB. GESTIÓN CORPORATIVA\2018\Evidencias\G. FINANCIERA\Contabilidad\Conciliaciones Bancarias\Segundo trimestre</t>
  </si>
  <si>
    <t>A la fecha del presente seguimiento no se reportan evidencias del seguimiento al mapa de riesgos del proceso de Gestión Financiera.</t>
  </si>
  <si>
    <t>A la fecha del presente seguimiento el funcionario manifiesta que  se realizó la publicación de los estados financieros con corte a 31 de marzo del año en curso de la entidad en la página web y en las carteleras informativas  de la casa amarilla y la casa principal, el 30 de junio de 2018, cumpliendo así el plazo máximo establecido en la resolución 159 de 2018 de la contaduría general de la nación.</t>
  </si>
  <si>
    <t>Se aporta como evidencia: Resolución 158 de 2018, Estados financieros,  fotografía  de la publicación en la  cartelera de la casa amarilla,  y link de publicación en página Web, dichas evidencias reposan en la ruta del servidor: \\192.168.0.34\plan operativo integral\SUB. GESTIÓN CORPORATIVA\2018\Evidencias\G. FINANCIERA\Contabilidad\Estados financieros\Segundo Trimestre</t>
  </si>
  <si>
    <t>Se ejecutó la capacitación programada sobre sensibilización de MIPG, a la fecha de las 3 capacitaciones programadas en el período bimestre abril- mayo.   A La fecha del presente seguimiento el PIC se ha ejecutadao en 31%</t>
  </si>
  <si>
    <t>Se evidencian las conciliaciones bancarias de los meses de abril y mayo de las cuales presentó una en los 15 primeros días del mes (conciliación de abril), y la otra los 7 primeros días del mes siguiente (conciliación mes de mayo), a la fecha del presente seguimiento se encuentra pendiente la conciliación del mes de junio, a la cual se da plazo de entrega el 11 dejulio del presente</t>
  </si>
  <si>
    <t>A la fecha de seguimiento se realizó el envío y publicación de los informes financieros de los meses de abril, mayo y junio, dichos informes fueron publicados con oportunidad los 5 primeros días de cada mes.</t>
  </si>
  <si>
    <t>NO SE HA REPORTADO EVIDENCIA</t>
  </si>
  <si>
    <t>Se reportan las evidencias en \\192.168.0.34\plan operativo integral\SUB. GESTIÓN CORPORATIVA\2018\Evidencias\ATENCION CIUDADANO\CERTIFICACIONES GUÍA DE TRÁMITES Y SERVICIOS\PRIMER TRIMESTRE</t>
  </si>
  <si>
    <t>Durante este trimestre no se encuentran actividades programadas al respecto</t>
  </si>
  <si>
    <t>Las evidencias reposan en: \\192.168.0.34\plan operativo integral\SUB. GESTIÓN CORPORATIVA\2018\Evidencias\ASUNTOS DISCIPLIANRIOS\BOLETÍN\Segundo Trimestre</t>
  </si>
  <si>
    <t>Las evidencias reposan en: \\192.168.0.34\plan operativo integral\SUB. GESTIÓN CORPORATIVA\2018\Evidencias\ASUNTOS DISCIPLIANRIOS\BOLETÍN\Primer Trimestre</t>
  </si>
  <si>
    <t>Las evidencias reposan en: \\192.168.0.34\plan operativo integral\SUB. GESTIÓN CORPORATIVA\2018\Evidencias\ASUNTOS DISCIPLIANRIOS\CONVERSATORIOS\Primer Trimestre\Conversatorio 13 de marzo 2018</t>
  </si>
  <si>
    <t>Durante los meses de abril, mayo y junio se envió a través del correo electrónico y se publicaron en la intranet institucional los boletines con temáticas sobre acoso laboral, sobre la pérdida de bienes, elementos, expedientes o documentos,  y sobre  el llamado de atención</t>
  </si>
  <si>
    <t>El equipo de recursos físicos realizó seguimiento al mapa de riesgos que tiene vigente actualmente el proceso, la funcionaria aporta las respectivas evidencias</t>
  </si>
  <si>
    <t>Las evidencias reposan en: \\192.168.0.34\plan operativo integral\SUB. GESTIÓN CORPORATIVA\2018\Evidencias\G. REC. FISICOS\Seguimiento Riesgos\Segundo Trimestre</t>
  </si>
  <si>
    <t>Se realizó el seguimiento  a las acciones deriivadas del plan de mejoramiento suscrito con la contraloría de bogotá, del cual reposan las evidencias  y el respectivo seguimiento en la carpeta del servidor dispuesta para ello .</t>
  </si>
  <si>
    <t>Las evidencias reposan en 
\\192.168.0.34\plan operativo integral\OFICINA ASESORA DE PLANEACIÓN\Plan de Mejoramiento Institucional\2017</t>
  </si>
  <si>
    <t>Se realizó el seguimiento a las ACPM del proceso de gestión  De Recursos Físicos dentro del plan de mejoramiento por proceso, para consultar el mencionado documento y las respectivas evidencias, remitirse al seguimiento del plan de mejoramiento por procesos</t>
  </si>
  <si>
    <t>Las evidencias reposan en: \\192.168.0.34\plan operativo integral\OFICINA ASESORA DE PLANEACIÓN\Plan de Mejoramiento por Proceso</t>
  </si>
  <si>
    <t>Se realizaron las actividades de: Abril: Durante la tercera semana del mes en mención se dio inicio a lo proyectado en el plan de trabajo de actualización del levantamiento físico de inventarios generales e individuales, realizando el levantamiento físico del inventario de los funcionarios y contratistas que fueron reubicados por adecuaciones en las oficinas, y la actualización  del inventario de estos movimientos en el aplicativo.
Mayo: Se generó el inventario por responsable desde el aplicativo y se realizó el envío  de memorando solicitando la validación del inventario a cargo a funcionarios y contratista, cumpliendo así en un 100%  de lo proyectado durante el mes de acuerdo al plan de trabajo de la referencia.
Junio: Durante el mes de junio se recibieron las observaciones en medio  físico a las que hubo lugar superada la fase de toma física, se subsanaaron dichas observaciones hechas por los funcionarios.</t>
  </si>
  <si>
    <t>Las evidencias reposan en:  \\192.168.0.34\plan operativo integral\SUB. GESTIÓN CORPORATIVA\2018\Plan de Accion Sub Corporativa\G. REC. FISICOS\Inventarios</t>
  </si>
  <si>
    <t>El funcionario hace entrega de los inventario de bodega de consumo y devolutivos depurados mensualmente (Abril, mayo  y junio)</t>
  </si>
  <si>
    <t>Las evidencias de ello resposan: \\192.168.0.34\plan operativo integral\SUB. GESTIÓN CORPORATIVA\2018\Plan de Accion Sub Corporativa\G. REC. FISICOS\Inventarios de bodega</t>
  </si>
  <si>
    <t xml:space="preserve">Se evidencia la ejecución   al 100% de las actividades planeadas dentro del cronograma de la fase precontractual y contractual del proyecto, durante los meses de abril y mayo; sin embargo en el mes de junio se suspende el proceso de adjudicación para la adquisición del software, debido a que en atención con lo dispuesto en la resolución 002 del 05 de marzo de 2018, de la comisión distrital de sistemas, se hizo necesario elevar consulta a la SDH  y a la alta consejería distrital de TIC, respecto a la viabilidad de continuar el proceso contractual en los módulos de: tesorería, contabilidad y presupuesto, lo anterior en razón a que dicha resolución resuelve que en aras de optimizar recursos y aprovechar las economías de escala ninguna entidad del distrito podrá contratar un ERP  que supla las necesidades en los módulos mencionados las cuales  suple el sistema 'SI CAPITAL',  a través de convenios interadministrativos, a la fecha  del presente seguimiento la SDH responde según comunicado que:  en la actualidad no se encuentra celebrando convenios interadministrativos para la puesta en marcha de ' SI CAPITAL' en otras entidades distritales, puesto que están en proceso de evaluación de la continuación o cambio de dicho ERP. A la fecha se continua en las indagaciones y trámites pertinentes para evaluar la pertinencia y viabilidad de continuar con el proyecto, de cancelarlo o de realizar las modificaciones respectivas, todo basado en los resultados de dicha indagación.
</t>
  </si>
  <si>
    <t>Las evidencias reposan en \\192.168.0.34\plan operativo integral\SUB. GESTIÓN CORPORATIVA\2018\Plan de Accion por Dependencia\ATENCION CIUDADANO\ACTUALIZACIÓN SUIT\Primer Trimestre</t>
  </si>
  <si>
    <t>Las evidencias reposan en \\192.168.0.34\plan operativo integral\SUB. GESTIÓN CORPORATIVA\2018\Plan de Accion por Dependencia\ATENCION CIUDADANO\PUBLICACIONES WEB VEEDURÍA - FUGA\Primer Trimestre</t>
  </si>
  <si>
    <t xml:space="preserve">Para la fecha de seguimiento no se ha realizado el seguimiento trimestrla al mapa de riesgos de la dependencia, dicho seguimiento se realizará con fecha de corte 30 de junio de 2018. Se realizará seguimiento los primeros 5 días del mes de julio. 17/07/2018 Se realizó seguimiento al mapa de riesgos del proceso de talento humano, y se aportaron las evidencias correspondientes a la mencionada gestión </t>
  </si>
  <si>
    <t>La actividad se encuentra programada para el último trimestre del año</t>
  </si>
  <si>
    <t>La actividad se encuentra programada para el penúltimo y último trimestre del año</t>
  </si>
  <si>
    <t xml:space="preserve">Se evidencia la ejecución   al 100% de las actividades planeadas dentro del cronograma de la fase precontractual y contractual del proyecto, durante los meses de abril y mayo; sin embargo en el mes de junio se suspende el proceso de adjudicación para la adquisición del software, debido a que en atención con lo dispuesto en la resolución 002 del 05 de marzo de 2018, de la comisión distrital de sistemas, se hizo necesario elevar consulta a la SDH  y a la alta consejería distrital de TIC, respecto a la viabilidad de continuar el proceso contractual en los módulos de: tesorería, contabilidad y presupuesto, lo anterior en razón a que dicha resolución resuelve que en aras de optimizar recursos y aprovechar las economías de escala ninguna entidad del distrito podrá contratar un ERP  que supla las necesidades en los módulos mencionados las cuales  suple el sistema 'SI CAPITAL',  a través de convenios interadministrativos, a la fecha  del presente seguimiento la SDH responde según comunicado que:  en la actualidad no se encuentra celebrando convenios interadministrativos para la puesta en marcha de ' SI CAPITAL' en otras entidades distritales, puesto que están en proceso de evaluación de la continuación o cambio de dicho ERP. A la fecha se continua en las indagaciones y trámites pertinentes para evaluar la pertinencia y viabilidad de continuar con el proyecto, de cancelarlo o de realizar las modificaciones respectivas, todo basado en los resultados de dicha indagación.
</t>
  </si>
  <si>
    <t>La actividad fue terminada en un 100% durante el primer trimestre del año, ver seguimiento del primer trimestre</t>
  </si>
  <si>
    <t>Reportada en primer trimestre</t>
  </si>
  <si>
    <t>Se realizó seguimiento a las ACPM y se realizó el respectivo informe a la oficina asesora de planeación y a la oficina de control interno, el proceso de gestión TIC tiene abiertas 4 acciones, de las cuales tiene 2 acciones cumplidas en un 100% oportunamente, 1 actividad que no presenta avance y se encuentra vencida, y 1 actividad que se encuentra sin avance y atrasada. Este seguimiento fue realizado en el plan de mejoramiento por procesos</t>
  </si>
  <si>
    <t>Se realizó seguimiento bimestral a los planes de acción de los procesos a cargo de la Subdirección Gestión Corportativa, no se realizó seguimiento Bimestral plan de acción de comunicaciones internas, sin embargo se agendó seguimiento para el 26 de junio para seguimiento trimestral</t>
  </si>
  <si>
    <t>Las evidencias reposa en la carpeta del servidor
\\192.168.0.34\plan operativo integral\SUB. GESTIÓN CORPORATIVA\2018\Plan de Accion por Dependencia\SUB. GESTIION CORPORATIVA\1. Seguimiento al Plan de Acción\Segundo Trimestre</t>
  </si>
  <si>
    <t>Las evidencias reposan en el servidor: \\192.168.0.34\plan operativo integral\SUB. GESTIÓN CORPORATIVA\2018\Plan de Accion por Dependencia\SUB. GESTIION CORPORATIVA\1. Seguimiento al Plan de Acción\Primer Trimestre</t>
  </si>
  <si>
    <t>Se ejecutaron el total de las actividades planeadas a la fecha de seguimiento,  al finalizar mes de junio se revisará el cumplimiento del restante de las actividades planeadas, a la fecha la ejecución del plan de bienestar es del 31% , las actividades se revisarán en principio de julio, revisando que se haya dado el cumplimiento trimestral . En seguimiento del  19 de julio de 2018, con corte al 30 de junio se realizaron las actividades de celebración de cumpleaños, planificación del programa de pausas activas, construcción de la herramienta para reinducción.</t>
  </si>
  <si>
    <t>Del 100% de las actividades planeadas en abril se ejecutaro el 75% de las mismas, del 100% de las actividades planeadas en mayo se ejecutaron el 19% de las mismas, el retraso ene la ejecución de dicho plan se orgina en los reprocesos y retrabajos presentados en los procesos contractuales derivados de este plan y que hacen parte de la ejecución de actividades del mismo, dicho procesos contractuales han sido fallidos  y nuevamente se encuentran en curso, el proceso de sst se adjudirá en 15 de junio del presente, el proceso de extintores se revisará en área jurídica el 14 de junio, se documentará acción correctiva y se ajustará el cronograma de trabajo en nueva versión.
En seguimiento el 19 de julio de 2018. A 30 de junio no se presentaron más avances sobre el plan de seguridad y salud en el trabajo</t>
  </si>
  <si>
    <t>Las evidencias reposan en : \\192.168.0.34\plan operativo integral\SUB. GESTIÓN CORPORATIVA\2018\Plan de Accion por Dependencia\G. HUMANA\SST\Segundo Trimestre</t>
  </si>
  <si>
    <t>Se realizó el seguimiento a las acciones correctivas, preventivas y de mejora incorporadas en el plan de mejoramiento por proceso de la dependencia, estas acciones corresponden al año 2017 y enero del presente  y se ejecutaron en un 99%, dicho seguimiento reposa en la ruta del servidor del plan de mejoramiento por proceso.</t>
  </si>
  <si>
    <t>Las evidencias reposan en la ruta del servidor: \\192.168.0.34\plan operativo integral\OFICINA ASESORA DE PLANEACIÓN\Plan de Mejoramiento por Proceso</t>
  </si>
  <si>
    <t>La evidencia de ello reposa en:</t>
  </si>
  <si>
    <t>Se realiza entrega del plan de control de nómina de los meses de abril, mayo y junio, registrando las novedades presentadas durante los mencionados meses, sin embargo en el mes de mayo se realizó la entrega de manera extemporánea, lo cual afecta la oportunidad en la entrega de dichos informes, dado esto el producto durante el trimestre presenta una oportunidad y eficacia del  83%</t>
  </si>
  <si>
    <t xml:space="preserve">No se realizó seguimiento al mapa de riesgos vigente. Se encuentra pendiente la revisión sobre la actualización o modificación al mapa de riesgos del proceso Gestión Documental, Se realizó plan de trabajo general para la revisión de los procedimientos de la dependencia (Subdirección Gestión Corporativa) , en dicho plan de trabajo se especifica la actividad relacionada con el mapa de riesgos del proceso y cómo  será la ejecución de dicha actividad.
</t>
  </si>
  <si>
    <t>Se realizó el seguimiento al mapa de riesgos del proceso que se encuentra vigente,  en donde se encuentra que El Riesgo pérdida, deterioro o sustracción documental se viene controlando y mitigando con la centralización de los arcivos de gestión de aquellas principales series documentales de mayor producción y gestión; y la producción controlada a través del Sistema de Gestión Documental Orfeo-gpl.</t>
  </si>
  <si>
    <t xml:space="preserve"> Las evidencias de ello reposan en el servidor: \\192.168.0.34\plan operativo integral\SUB. GESTIÓN CORPORATIVA\2018\Plan de Accion por Dependencia\G.DOCUMENTAL\Segundo Trimestre\Mapa de Riesgos</t>
  </si>
  <si>
    <t>Las evidencias reposan en: \\192.168.0.34\plan operativo integral\SUB. GESTIÓN CORPORATIVA\2018\Plan de Accion por Dependencia\G.DOCUMENTAL\Segundo Trimestre\Plan Anticorrupción C5</t>
  </si>
  <si>
    <t xml:space="preserve">Se realizó el seguimiento con corte a 30 de junio a las acciones preventivas, correctivas y de mejora del proceso de gestión documental, el cual tiene la acción correctiva con el consecutivo 2018-6.
Se encuentra pendiente la evidencia de la mesa de trabajo con los encargados de los procesos precontractuales, actividad derivada de la acción correctiva inscrita al plan de mejoramiento institucional.
</t>
  </si>
  <si>
    <t>Las evidencias de esta actividad reposan en la carpeta del servidor: \\192.168.0.34\plan operativo integral\OFICINA ASESORA DE PLANEACIÓN\Plan de Mejoramiento por Proceso\2018\2018-6</t>
  </si>
  <si>
    <t>Se realizaron las actividades de optimización de flujos de gestión de documentos en Flujo de radicación Comunicaciones Oficiales, Flujo de radicación Comunicaciones Oficiales Enviadas, Flujo de radicación Comunicaciones Oficiales Internas, Número de radicados actuales documentos y formatos etapa Contractual, Pagos - Ordenes de Pago (las órdenes de pago depende la fuente (cuentas por pagar, reservas y/o recursos propios ya no se radican por Orfeo, se descargan digitalmente en pdf y se llevan en archivo digital), Convocatorias Arte y Cultura – SISCRED (se define que documentos se descargan del SISCRED para llevarlos digitalmente en Orfeo sin necesidad de imprimirlos).</t>
  </si>
  <si>
    <t xml:space="preserve">Las evidencias de esta actividad reposan en la carpeta del servidor en la ruta: \\192.168.0.34\plan operativo integral\SUB. GESTIÓN CORPORATIVA\2018\Plan de Accion por Dependencia\G.DOCUMENTAL\Segundo Trimestre\Flujos documentales SGD
</t>
  </si>
  <si>
    <t>Se entrega dos informes mensuales</t>
  </si>
  <si>
    <t>Se evidencia informe del mes de junio de 2018, no se reportaron informes de los meses de abril y mayo</t>
  </si>
  <si>
    <t>Las evidencias reposan en:  \\192.168.0.34\plan operativo integral\SUB. GESTIÓN CORPORATIVA\2018\Plan de Accion por Dependencia\G.DOCUMENTAL\Segundo Trimestre\Monitoreo producción documental</t>
  </si>
  <si>
    <t>Las evidencias reposan en \\192.168.0.34\plan operativo integral\SUB. GESTIÓN CORPORATIVA\2018\Plan de Accion por Dependencia\G.DOCUMENTAL\Segundo Trimestre\Manual Institucional G.D</t>
  </si>
  <si>
    <t>El manual se encuentra en actualización de acuerdo a los requerimientos dados por el archivo de Bogotá, a 30 de junio esta actividad presenta un avance del 40%.</t>
  </si>
  <si>
    <t>Las evidencias reposan en: \\192.168.0.34\plan operativo integral\SUB. GESTIÓN CORPORATIVA\2018\Plan de Accion por Dependencia\G. REC. FISICOS\Plan de Mantenimiento\Segundo trimestre</t>
  </si>
  <si>
    <t>Durante el primer trimestre no se realizó seguimiento al mapa de riesgos del proceso</t>
  </si>
  <si>
    <t xml:space="preserve">Se realizó el seguimiento al mapa de riesgos del proceso que se encuentra vigente, arrojando que el Riesgo Vencimiento de Términos se controla y mitiga con el análisis diario y  asignación oportuna de pqrs para gestión y trámite, y el informe de alertas enviado periodicamente,  y la atención centralizada, el monitoreo permanente a los canales de atención a la ciudadania y la comunicación permanente con los funcionarios y contratistas que interactuan directamente con la ciudadania. </t>
  </si>
  <si>
    <t>las evidencias reposan en: \\192.168.0.34\plan operativo integral\SUB. GESTIÓN CORPORATIVA\2018\Plan de Accion por Dependencia\ATENCION CIUDADANO\Segundo Trimestre\Actividad 1.  Mapa de Riesgos</t>
  </si>
  <si>
    <t>En el primer trimestre no se encontraban programadas actividades</t>
  </si>
  <si>
    <t>Se realizó el informe semestral de defensor del ciudadano</t>
  </si>
  <si>
    <t>Con corte a 30 de junio de 2018 el proceso de atención al ciudadano no tiene acciones correctivas, preventivas o de mejora abiertas</t>
  </si>
  <si>
    <t>Las evidencias reposan en: \\192.168.0.34\plan operativo integral\SUB. GESTIÓN CORPORATIVA\2018\Plan de Accion por Dependencia\ATENCION CIUDADANO\Segundo Trimestre\Actividad 4. Trámites y servicios</t>
  </si>
  <si>
    <t>Se realizó la actualización y certificación de la guía de trámites y servicios los primeros 5 días de los meses de abril y mayo, sin embargo en el mes de junio la actividad presentó un retraso en atención a la actualización de la plataforma.</t>
  </si>
  <si>
    <t>No se presentó avance de la actividad durante el trimestre de abril a junio del presente, debido a que no se han realizado más reuniones intersectoriales y capacitaciones para la gestión del SUIT</t>
  </si>
  <si>
    <t>Las evidencias de la actividad reposan en: \\192.168.0.34\plan operativo integral\SUB. GESTIÓN CORPORATIVA\2018\Plan de Accion por Dependencia\ATENCION CIUDADANO\Segundo Trimestre\Actividad 5. Actualización SUIT</t>
  </si>
  <si>
    <t>Se realizó el informe de defensor al ciudadano del primer semestre del año 2018, sin embargo a la fecha del presente seguimiento el informe no ha sido publicado en la Web por el área de comunicaciones</t>
  </si>
  <si>
    <t>Las evidencias de esta actividad reposan en: http://www.fgaa.gov.co/punto-de-atencion-y-defensor-del-ciudadano
\\192.168.0.34\plan operativo integral\SUB. GESTIÓN CORPORATIVA\2018\Plan de Accion por Dependencia\ATENCION CIUDADANO\Segundo Trimestre\Actividad 6. Informe Defensor del ciudadano</t>
  </si>
  <si>
    <t>Se evidencia seguimiento en el tercer trimestre del año</t>
  </si>
  <si>
    <t>Ver seguimiento del tercer trimestre</t>
  </si>
  <si>
    <t>Eficacia
Total del producto</t>
  </si>
  <si>
    <t>Se realizaron los informes institucionales de gestión de PQRS  de abril, mayo y junio, los cuales se encuentran publicados en la página web de la entidad actualizados al mes de junio de 2018.</t>
  </si>
  <si>
    <t>Las evidencias de esta actividad reposan en: 
* http://www.fgaa.gov.co/estadisticas-pqrs
*  \\192.168.0.34\plan operativo integral\SUB. GESTIÓN CORPORATIVA\2018\Plan de Accion por Dependencia\ATENCION CIUDADANO\Segundo Trimestre\Actividad 7. Informes mensuales PQRS</t>
  </si>
  <si>
    <t xml:space="preserve">Se enviaron a cada uno de los interesados más de 25 alertas por correo electrónico sobre las PQRS próximas a vencer </t>
  </si>
  <si>
    <t>Las evidencias reposan en la carpeta del servidor: 
\\192.168.0.34\plan operativo integral\SUB. GESTIÓN CORPORATIVA\2018\Plan de Accion por Dependencia\ATENCION CIUDADANO\Segundo Trimestre\Actividad 8. Alertas periodicas PQRS</t>
  </si>
  <si>
    <t xml:space="preserve">A la fecha de seguimiento la actividad no se ha iniciado y no presenta avances, presentando un retraso en el tiempo transcurrido, ya que dicha actividad debió iniciarse el 01 de junio de 2018.
</t>
  </si>
  <si>
    <t>Se realizó el seguimiento a los riesgos de los contratos cuya supervisión se encuentra a cargo de la Subdirección Gestión Corporativa de alguno de sus funcionarios ejerce la supervisión, dicho seguimiento se llevó en la matriz de seguimiento  a riesgos de los contratos de 2018, la cual hace parte del presente seguimiento y del plan operativo integral.</t>
  </si>
  <si>
    <t>Las evidencias de la actividad reposan en:  \\192.168.0.34\plan operativo integral\SUB. GESTIÓN CORPORATIVA\2018\Plan de Accion por Dependencia\SUB. GESTIION CORPORATIVA\4. Seguimiento Riesgos Contratos\Primer Semestre</t>
  </si>
  <si>
    <t>Se presenta el Plan PIGA, con el respectivo seguimiento a las actividades del plan a 30 de  junio el plan presenta un avance del 48,78%, se reporta como evidencia la matriz de seguimiento al plan de acción del PIGA de la entidad</t>
  </si>
  <si>
    <t>Las evidencias reposan en: \\192.168.0.34\plan operativo integral\SUB. GESTIÓN CORPORATIVA\2018\Plan de Accion por Dependencia\G. REC. FISICOS\Plan PIGA\Segundo trimestre</t>
  </si>
  <si>
    <t xml:space="preserve">Se entrega el informe de avance cuantitativo de acuerdo a cada actividad programada e informe cuantitativo, relacionado con las actividades que no fueron ejecutadas de acuerdo con lo planeado. </t>
  </si>
  <si>
    <t>el contratista a cargo del proceso de tecnología realizó el seguimiento al mapa de riesgos de 2017, puesto que a la fecha no se ha realizado ninguna modificación al mismo, aportó las evidencias que soportan dichos riesgos y el informe correspondiente.</t>
  </si>
  <si>
    <t>Las evidencias de esta actividad reposan en la carpeta del servidor: \\192.168.0.34\plan operativo integral\SUB. GESTIÓN CORPORATIVA\2018\Plan de Accion por Dependencia\G. TECNOLOGIA\SEGUIMIENTO RIESGO</t>
  </si>
  <si>
    <t xml:space="preserve">Se realizó el seguimiento trimestral al PETIC,  el cual presenta un promedio de avance en sus proyectos del  74%,  de los 11 proyectos establecidos en el mismo se tiene una implementación del 100% de 6 de ellos entre los cuales se encuentran: análisis, diseño e implementación  de KOA, renovación de infraestructura tecnológica, aplicación clubes y talleres adecuación cableado estructurado torre casa principal adecuación, interconexión de sedes con única salida de internet, segmentación de servicio WIFI y cambio de contraseñas, los 5 restantes que son  actualización e implementación de procesos de la dirección de tic gobierno en línea diseño del subsistema de gestión de la seguridad informática aplicación reserva  se encuentran en implementación y avance del 40%, 40%, 40%, 30% y 66% respectivamente.
Se aporta como evidencia el informe de seguimiento al PETIC realizado por el líder de proceso.
</t>
  </si>
  <si>
    <t>El informe de seguiguiento al petic y las demas evidencias reposanb en la carpeta del servidor bajo la ruta: \\192.168.0.34\plan operativo integral\SUB. GESTIÓN CORPORATIVA\2018\Plan de Accion por Dependencia\G. TECNOLOGIA\ACTUALIZAR Y REALIZAR SEGUIMIENTO AL  PETIC</t>
  </si>
  <si>
    <t>Las evidencias reposan en la carpeta del servidor dispuesta para las evidencias del plan de mejoramiento en la ruta: \\192.168.0.34\plan operativo integral\OFICINA ASESORA DE PLANEACIÓN\Plan de Mejoramiento por Proceso\2018</t>
  </si>
  <si>
    <t>Se realizó la divulgación a través de comunicaciones internas y en página tips sobre los instrumentos de gestión e información pública, se relacionan los enlaces de consulta correspondientes.</t>
  </si>
  <si>
    <t xml:space="preserve">Las evidencias de los pantallazos y rutas web del desarrollo de esta actividad reposan en la carpeta del servidor Fuga en la ruta: \\192.168.0.34\plan operativo integral\SUB. GESTIÓN CORPORATIVA\2018\Plan de Accion por Dependencia\G. TECNOLOGIA\DOCUMENTACIÓN ASOCIADA AL SGSI
</t>
  </si>
  <si>
    <t>Se realizó seguimiento al mapa de riesgos del proceso de 2017, se adjunta mapa de riesgos con las respectivas evidencias.</t>
  </si>
  <si>
    <t>Las evidencias de la actividad reposan en :\\192.168.0.34\plan operativo integral\SUB. GESTIÓN CORPORATIVA\2018\Plan de Accion por Dependencia\COMUNICACIÓN INTERNA\Mapa de Riesgos\Segundo trimestre</t>
  </si>
  <si>
    <t>Se trabajó en la propuesta del plan estratégico (2018), adicionalmente se realizó la revisión de la propuesta de plan estratégico de comunicaciones con la oficina asesora de planeación para el envío al asesor de comunicaciones para el respectivo trámite. Se sporta como evidencias los correos electrónicos en donde se envía el plan estratégico y la reunión con la oficina asesora de planeación</t>
  </si>
  <si>
    <t>Las evidencias de la actividad reposan en: \\192.168.0.34\plan operativo integral\SUB. GESTIÓN CORPORATIVA\2018\Plan de Accion por Dependencia\COMUNICACIÓN INTERNA\Plan Estratégico\Segundo Trimestre</t>
  </si>
  <si>
    <t>Se relacionan los indicadores de GLPI de comunicaciones internas, cumpliendo 100% con la atención de casos recibidos a través de la aplicación</t>
  </si>
  <si>
    <t>Las evidencias de la actividad reposan en: \\192.168.0.34\plan operativo integral\SUB. GESTIÓN CORPORATIVA\2018\Plan de Accion por Dependencia\COMUNICACIÓN INTERNA\GLPI\Segundo Trimestre</t>
  </si>
  <si>
    <t>Se atendieron las solicitudes de comunicaciones del proyecto MISIFU, se realizó la divulgación de las actividades solicitadas</t>
  </si>
  <si>
    <t>Las evidencias de la actividad reposan en:  \\192.168.0.34\plan operativo integral\SUB. GESTIÓN CORPORATIVA\2018\Plan de Accion por Dependencia\COMUNICACIÓN INTERNA\Misifu- Gestión Del Cambio\Segundo Trimestre</t>
  </si>
  <si>
    <t>Se realizó el informe semestral de defensor del ciudadano, el cualfue publicado en la página Web en el link de informes de defensor al ciudadano</t>
  </si>
  <si>
    <t>En la resolución N° 093  de 25 de mayo de 2018, se adoptó el código de integridad de la FUGA, estableciendo los siguientes valores 1.HONESTIDAD 2. RESPETO 3. COMPROMISO 4. DILIGENCIA 5. JUSTICIA</t>
  </si>
  <si>
    <t>El área de  Gestión de TI y la subdirección gestión corporativa se reunieron con la Dra Pilar Ávila de la Oficina Asesora Jurídica, el 19 de abril del 2018 para revisar la adhesión de las políticas sobre tratamiento de datos personales de la secretaría General a través de la circular 02. En dicha reunión se acordó que  el área  jurídica realizará  mesas de trabajo con la oficina Asesora de Planeación para ajustar el acto administrativo (Res. 245/15) vigente a hoy.  Se cambió la actividad en la versión 4: Actualizar y socializar la política de tratamiento de datos personales, ya que esta política está reglamentada con la Resolución interna No. 245 de 2015; sin embargo teniendo en cuenta que se debe implementar la Ley 1581/2012 "Por la cual se dictan disposiciones generales para la protección de datos personales", de cara a la obligación de la inscripción de las bases de datos en el Registro Nacional de Bases de Datos y la cual tiene un plazo máximo de enero 2019, se requiere ajustar la actividad frente a esta necesidad, quedando redactada así: Implementar la Ley 1581/2012 de cara a la obligación legal de inscribir las bases de datos en el Registro Nacional de Bases de Datos.</t>
  </si>
  <si>
    <t>El día 24 de abril del 2018 se presentó ante comité de Seguridad de la Información, los instrumentos de medición que permiten la adecuada gestión de la información de la entidad, esto se socializó ante la comunidad el día 26 de abril del 2018. se realizó la divulgación a los funcionarios sobre los instrumentos de gestión de la información.</t>
  </si>
  <si>
    <t xml:space="preserve">tramitar la suscripción de los contratos de la sub gestiòn corporativa de acuerdo a lo estipúlado en el plan anual de adquisiciones  de la entidad </t>
  </si>
  <si>
    <t>ejecutar el plan anual de adquisiciones en un  80% durante los tres (3) primeros trimestres del año en los rubros de funcionamiento y en los  proyectos de inversion 7032,  y  475.</t>
  </si>
  <si>
    <t>realizar  la actualización , validación,  verificación  y depuración anual  de los inventarios  generales e indivudales de bienes de la entidad,</t>
  </si>
  <si>
    <t>en el mes de septiembre cumplir con el 95% de la  actualización , validación,  verificación  y depuración anual  de los inventarios  generales e indivudales de bienes de la entidad</t>
  </si>
  <si>
    <t xml:space="preserve">realizar las acciones para fortalecer la cultura ética, la transparencia, la probidad y la lucha contra la corrupción de los funcionarios de la entidad.
</t>
  </si>
  <si>
    <t xml:space="preserve">ejecutar las actividades planteadas con oportunidad del plan anticorrupción de acuerdo al componente 6- iniciativas adicionales </t>
  </si>
  <si>
    <t>http://www.fuga.gov.co/plan-anticorrupcion</t>
  </si>
  <si>
    <t xml:space="preserve">A la fecha las siguientes categorías no se requieren actualización:
• Misión y visión
• Funciones y deberes
• Procesos y procedimientos
• Organigrama
• Directorio de entidades
• Programas y proyectos en ejecución
• Metas, objetivos e indicadores de gestión y/o desempeño
• Plan de gasto público (plan de acción, plan anual de adquisiciones)
Las siguientes categorías si se actualizaron:
• Políticas, lineamientos y manuales: dado que se actualizó el PAAC de la Entidad.
</t>
  </si>
  <si>
    <t xml:space="preserve">A la fecha las siguientes categorías no se requieren actualización:
Misión y visión
Funciones y deberes
Procesos y procedimientos
Organigrama
Directorio de entidades
Programas y proyectos en ejecución
Metas, objetivos e indicadores de gestión y/o desempeño
Plan de gasto público (plan de acción, plan anual de adquisiciones)
Las siguientes categorías si se actualizaron:
Políticas, lineamientos y manuales: dado que se actualizó el PAAC de la Entidad.
</t>
  </si>
  <si>
    <t>Marisol Muñoz 
Elkin Mendoza
Claudia Delgado
Jenny Peña
Laura Gonzalez</t>
  </si>
  <si>
    <t>información de requisitos de transparencia y acceso a la información pública a cargo de la Oficina Asesora de Planeacion enviada a comunicaciones para su publicación en página web</t>
  </si>
  <si>
    <t>Proveer oportunamente la información relacionada con la subcategorías para ser publicada en la página web de acuerdo con los requisitos de Transparencia y Acceso a la Información pública:
 Misión y visión
 Funciones y deberes
 Procesos y procedimientos
 Organigrama
 Directorio de entidades
 Políticas, lineamientos y manuales
 Plan de gasto público (plan de acción, plan anual de adquisiciones)
 Programas y proyectos en ejecución
 Metas, objetivos e indicadores de gestión y/o desempeño</t>
  </si>
  <si>
    <t>Asesorar y coordinar la planeación, implementación y seguimiento de las políticas de desarrollo administrativo, atendiendo los lineamientos del Modelo Integrado de Planeación y Gestión.</t>
  </si>
  <si>
    <t>Se creó el acto administrativo por parte de la Oficina Asesora de Planeación y se envió a todas las dependencias para aprobación</t>
  </si>
  <si>
    <t>La actividad no se encuentra programada en el primer trimiestre</t>
  </si>
  <si>
    <t xml:space="preserve">Marisol Muñoz </t>
  </si>
  <si>
    <t xml:space="preserve">Acto administrativo de creación Comité de Gestión y Desempeño Institucional publicado en la intranet </t>
  </si>
  <si>
    <t xml:space="preserve">Gestionar la creación, publicación y socialización del Comité Institucional de Gestión y Desempeño Institucional </t>
  </si>
  <si>
    <t>La Oficina Asesora de Planeación verifícó que todos los compoenentes se encontraran cargados con l a información correspondiente.Se adelanta procedimiento para determinar la periodicidad de actualización de cada ítem</t>
  </si>
  <si>
    <t>3 Monitoreos realizados a la matriz de Ley de Transparencia</t>
  </si>
  <si>
    <t>Monitorear de manera cuatrimestral la Matriz de Cumplimiento y Sostenibilidad de la Ley transparencia.</t>
  </si>
  <si>
    <t>Asesorar y coordinar la elaboración, seguimiento y control del plan estratégico institucional, plan de acción del plan de desarrollo distrital, planes operativos y demás planes, así como los programas y proyectos de inversión de la entidad que se requieran para el funcionamiento y fortalecimiento institucional, en coordinación con las diferentes dependencias.</t>
  </si>
  <si>
    <t>En el mes de marzo/18 se realizó el portafolio de servicios de la entidad que está publicado y actualizado en la Guia de trámites y servicios de la Alcaldía Mayor de Bogotá ( Ver anexo).  
A la fecha se encuentra pendiente agendar reunión con los Administradores del SUIT para actualizarlo allí</t>
  </si>
  <si>
    <t>SUIT y página web actualizada 1 vez 
2 editores actualizados</t>
  </si>
  <si>
    <t xml:space="preserve">Revisar, actualizar e inscribir los Trámites y/o OPA's en el editor SUIT y realizar la respectiva publicación en la página web. </t>
  </si>
  <si>
    <t>Se elaboró cronograma en el grupo primario para la validación de la cadena de valor de los procesos misionales, identificación y caarcterización de usuarios y partes interesadas, encuestas, medición e informe de su aplicación</t>
  </si>
  <si>
    <t>Subdirecciones Misionales</t>
  </si>
  <si>
    <t>1 informe  que incluya necesidades, expectativas e intereses  de los usuarios de la FUGA y acciones aprobadas por el Comité Directivo</t>
  </si>
  <si>
    <t>Elaborar informes de la aplicación de las encuestas de satisfacción con el fin de determinar necesidades, expectativas e intereses  de los usuarios de los servicios de la FUGA</t>
  </si>
  <si>
    <t>Encuestas de satisfacción ajustadas</t>
  </si>
  <si>
    <t>Ajustar los formatos de las encuestas de satisfacción a los usuarios de los servicios que presta la entidad</t>
  </si>
  <si>
    <t>Se elaboró cronograma  para la validación de la cadena de valor de los procesos misionales, identificación y caarcterización de usuarios y partes interesadas</t>
  </si>
  <si>
    <t>1 documento de Caraterización de Usuarios elaborado y divulgado en la paigna web de la entidad</t>
  </si>
  <si>
    <t xml:space="preserve">Realizar la identificación y caracterización de usuarios y partes interesadas de la Fundación, para su difusión en la página web. </t>
  </si>
  <si>
    <t>Subdirecciones Misionales
Comunicaciones</t>
  </si>
  <si>
    <t>Resultados socializados en comité directivo y grupos primarios</t>
  </si>
  <si>
    <t>Socializar los resultados de la estrategia general de Rendición de Cuentas.</t>
  </si>
  <si>
    <t>La actividad no se encuentra programada en el segundo trimiestre</t>
  </si>
  <si>
    <t>1 Evaluación 
de rendición de cuentas
ACPM en caso de aplicar</t>
  </si>
  <si>
    <t>Autoevaluar la Estrategia General de Rendición de Cuentas para identificar los logros y limitaciones y  generar  ACPM en caso de aplicar</t>
  </si>
  <si>
    <t>50% asistentes Encuestas aplicadas</t>
  </si>
  <si>
    <t>Aplicar encuesta de evaluación a los participantes de la Audiencia pública de rendición de cuentas de la FUGA.</t>
  </si>
  <si>
    <t xml:space="preserve">Se definió contenido de la pieza de comunicación sobre rendición de cuentas.
Se incluyó en el PLAN DE SENSIBILIZACION Y COMUINICACION DE MIPG
</t>
  </si>
  <si>
    <t>Realizar campaña de cultura para el entendimiento y participaciòn en la rendición de cuentas a los servidores pùblicos de la FUGA</t>
  </si>
  <si>
    <t>Publicar en la página web ell 100% de preguntas  realizadas en la Audiencia Pùblica con su respuesta</t>
  </si>
  <si>
    <t>Publicar en la pàgina web - línk de transparencia - las respuestas a las preguntas realizadas en la Audiencia Pùblica.</t>
  </si>
  <si>
    <t>2 Audiencias públicas realizadas (1 institucional y 1 integrada al  Sector Cultura, Recreación y Deporte)</t>
  </si>
  <si>
    <t>Realizar 2 Audiencias públicas de rendición de cuentas</t>
  </si>
  <si>
    <t>Plan de Participación Ciudadana aprobado en Comité Directivo 16/04/2018. Publicado en la Página web</t>
  </si>
  <si>
    <t>El Plan de Participación Ciudadana inicia con actividades a partir de Mayo.</t>
  </si>
  <si>
    <t>Subdirecciones Misionales
Comunicaciones
Subdirección de Gestión Corporativa
Oficina Asesora Jurídica</t>
  </si>
  <si>
    <t>Ejecutar el 100% de las acciones planificadas en el Plan de Particiapción Ciudadana</t>
  </si>
  <si>
    <t>Ejecutar el Plan de Particpación cuidadana</t>
  </si>
  <si>
    <t>Se elaboró y aprobó en Comité Directivo el PLAN DE PARTICIACION CIUDADANA y se públicó en la página web el 16 de abril de 2018.
LIMITACIONES: En la presentación de rendición de cuentas realizada por la Veeduría distrital se compartió la diferencia de criterio frente a realizar actividades institucionales individuales de rendición de cuentas y se acordó que el viceveedor indagaría y comunicaría a todos los jefes de planeación la posición de la veeduría al respecto...</t>
  </si>
  <si>
    <t>Documento Plan Institucional de Participación Ciudadana elaborado conforme los lineamientos de la Ley 1757 de 2015, aprobado en comité directivo y publicado en la página web</t>
  </si>
  <si>
    <t>Elaborar el Plan Institucional de Participación Ciudadana</t>
  </si>
  <si>
    <t>Documento Borrador "estrategia de participación ciudadana"</t>
  </si>
  <si>
    <t>Formular estrategia de participación ciudadana</t>
  </si>
  <si>
    <t>1 Videoclip de Rendición de Cuentas publicados</t>
  </si>
  <si>
    <t>Elaborar y publicar 1 videoclip de Rendición de cuentas  en página web y redes sociales</t>
  </si>
  <si>
    <t xml:space="preserve">1 Mapa de riesgos de corrupciòn socializados  en ( 1 comité directivo y 6 grupos primarios) (listas de asistencia)
</t>
  </si>
  <si>
    <t>Socializar los Mapas de riesgos de corrupciòn al interior de los procesos</t>
  </si>
  <si>
    <t>Mapa de riesgos de corrupción publicado en la intranet y pàgina web (URL  y Pantallazo)</t>
  </si>
  <si>
    <t>Publicar Mapa de riesgos de corrupción en la intranet y página web.</t>
  </si>
  <si>
    <t xml:space="preserve">1 mapa de riesgos  consolidado y aprobado en comité directivo </t>
  </si>
  <si>
    <t>Consolidar y aprobar el Mapa de riesgo de corrupción de la FUGA .</t>
  </si>
  <si>
    <t xml:space="preserve">Se programo su realización en el mes de mayo. 
Se requiere previa formalización del Comité Institucional Coordinador de Control Interno y como actividad predecesora incluir actividad a cargo de la Oficina de Control Interno de: "   Entrenar a la organización en la gestión de riesgos y controles a través de talleres". Así como la actualización de la red de procesos de la entidad. </t>
  </si>
  <si>
    <t>12 actas de mesa de trabajo relativas a Mapas de riesgos de corrupción por proceso  para elaborar, revisar y/o actualizar los Mapas de riesgos de corrupción.</t>
  </si>
  <si>
    <t>Realizar 1  mesa de trabajo con cada uno de los 12  procesos para elaborar, revisar y/o actualizar los Mapas de riesgos de corrupción.</t>
  </si>
  <si>
    <t xml:space="preserve">7 socializaciones realizadas ( 1 comité directivo y 6 grupos primarios) (listas de asistencia)
</t>
  </si>
  <si>
    <t>Socializar la Polìtica de administraciòn del riesgo y la Guìa de administraciòn de riesgos.</t>
  </si>
  <si>
    <t>Acta de revisión del 15 de marzo
Guía Actualizada
Borrador Política Ajustada
Borrador presentación Comité Institucional Coordinador de Control Interno</t>
  </si>
  <si>
    <t xml:space="preserve">El 15 de marzo se revisó la guía de administración de riesgo código CEM-GU-02 vs los documentos referidos en MIPG tanto para la formulación de la política como para la identificación administración de los riesgos.
Se actualizó de Política de Administración de Riesgos
Se actualizó Guía de Administración de Riesgos
</t>
  </si>
  <si>
    <t>2 documentos actualizados   conforme los lineamientos DAFP.</t>
  </si>
  <si>
    <t>Actualizar  la Polìtica de administraciòn del riesgo y la Guìa de administraciòn de riesgos.</t>
  </si>
  <si>
    <t>La actividad se cumple al 100% en el segundo trimestre</t>
  </si>
  <si>
    <t xml:space="preserve">Se evidencian los siguientes documentos:
• Correo de Bogotá es TIC - Solicitud de Permiso del Servidor
En el siguiente link:
\\server\PLAN OPERATIVO INTEGRAL\OFICINA ASESORA DE PLANEACIÓN\Evidencias\Plan de Accion\Lineamiento N° 5 Armonización Planes
</t>
  </si>
  <si>
    <t>Se crea en el servidor de la entidad la carpeta PLAN OPERATIVO INTEGRAL  donde se le crea a cada dependencia su carpeta para almacenar evidencias y registrar los seguimientos de los planes</t>
  </si>
  <si>
    <t>Laura Gonzalez</t>
  </si>
  <si>
    <t>Carpeta creada en el servidor con evidencias actualizadas sistemáticamente para el seguimiento a: Proyectos de inversión, planes de acción por dependencia y ACPM</t>
  </si>
  <si>
    <t>Crear repositorios de evidencias del cumplimiento de planes, programas y proyectos</t>
  </si>
  <si>
    <t>Dirigir la gestión, implementación e integración de los sistemas de gestión de la Entidad para el eficiente desarrollo de la gestión institucional y la sostenibilidad y mejora continua del Sistema Integrado de Gestión.</t>
  </si>
  <si>
    <t xml:space="preserve">Marisol Muñoz Jenny Peña
</t>
  </si>
  <si>
    <t>Procedimiento de control de documentos internos que incluya las tipologías de documentos: planes, programas y proyectos y sus controles de elaboración, revisión y aprobación, así como el control de cambios con alineación al procedimiento de Ley de Transparencia</t>
  </si>
  <si>
    <t>Actualizar el procedimiento de control de documentos internos</t>
  </si>
  <si>
    <t>Marisol Muñoz 
Laura Gonzalez</t>
  </si>
  <si>
    <t>ND</t>
  </si>
  <si>
    <t xml:space="preserve">Metodología publicada y socializada para formulación a planes de acción por dependencia </t>
  </si>
  <si>
    <t>Fortalecer la  metodología para la formulación a planes de acción por dependencia y sus controles.</t>
  </si>
  <si>
    <t>Marisol Muñoz</t>
  </si>
  <si>
    <t>Taller de metodología de ACPM ejecutado por dependencia</t>
  </si>
  <si>
    <t>Fortalecer la  metodología para tratamiento de ACPM y sus controles.</t>
  </si>
  <si>
    <t xml:space="preserve">Se evidencian los siguientes documentos:
• 2018-05-19 CEM-PD-03 Procedimiento plan de mejoramiento_v2 4 30 PM
• 2018-05-19 CEM-PD-05 Proced ACPM _v2
• Correo de Bogotá es TIC - Re_ Procedimientos
el siguiente link:
\\server\PLAN OPERATIVO INTEGRAL\OFICINA ASESORA DE PLANEACIÓN\Evidencias\Plan de Accion\Lineamiento N° 4 Fortalecimiento del Desempeño Proceso
</t>
  </si>
  <si>
    <t>Se elabora propuesta de procedimiento de ACPM el día 19 de Mayo última versión, está pendiente de aprobación por parte Marisol Muños de la Oficina Asesora de Planeación</t>
  </si>
  <si>
    <t>Elkin Mendoza</t>
  </si>
  <si>
    <t>Metodología elaborada y publicada para tratamiento de ACPM (que fortalezca los controles, asociación de planes , seguimiento y medición de eficacia)</t>
  </si>
  <si>
    <t xml:space="preserve">Se evidencian los siguientes documentos:
• 2018-02-16 Informe ejecutivo PMP
Acta ReuniónEn el siguiente link:
\\server\PLAN OPERATIVO INTEGRAL\OFICINA ASESORA DE PLANEACIÓN\Evidencias\Plan de Accion\Lineamiento N° 4 Fortalecimiento del Desempeño Proceso
</t>
  </si>
  <si>
    <t xml:space="preserve">Se evidencia informe de seguimiento a la oportunidad en la implementación de las acciones de cada ACPM (OAP) elaborado durante el primer trimestre por Elkin Mendoza
También se realizó seguimiento de ACPM del proceso de gestión del Talento Humano el día 4/4/2018
Se integra al plan operativo Integral el Plan de Mejoramiento por procesos el dia 18 de junio de 2018
</t>
  </si>
  <si>
    <t>Efectuar seguimiento a la oportunidad en la implementación de las acciones de cada ACPM (OAP)</t>
  </si>
  <si>
    <t>Proceso Control, Evaluación y Mejora documentado</t>
  </si>
  <si>
    <t xml:space="preserve">Documentar y reportar trimestralmente el análisis de desempeño de la dependencia deacuerdo con el proceso Control, Evaluación y Mejora 
- (Indicadores, Planes de Mejoramiento por Proceso, Plan de Manejo de Riesgos (ACPM).
- Análisis de la documentación del proceso y su normograma.
- Autoevaluación de controles del proceso. </t>
  </si>
  <si>
    <t>Proceso Planeación Estratégica documentado</t>
  </si>
  <si>
    <t xml:space="preserve">Documentar y reportar trimestralmente el análisis de desempeño de la dependencia deacuerdo con el proceso Planeación Estratégica
- (Indicadores, Planes de Mejoramiento por Proceso, Plan de Manejo de Riesgos (ACPM).
- Análisis de la documentación del proceso y su normograma.
- Autoevaluación de controles del proceso. </t>
  </si>
  <si>
    <t>Subsistema de Responsabilidad Social diagnosticado</t>
  </si>
  <si>
    <t>Diagnosticar el nivel de madurez del Subsistema de Responsabilidad Social</t>
  </si>
  <si>
    <t>Lineamiento N° 3 Articulación Plan Operacional MIPG</t>
  </si>
  <si>
    <t>se evidencia correo electronico (Correo de Bogotá es TIC - Fwd_ Manual de Gobierno Digital) en el que la direccion de gobierno en linea de MINTIC señala que esperan contar con la version oficial del nuevo manual a finales de julio</t>
  </si>
  <si>
    <t xml:space="preserve">No se reporta evidencia del autodiagnóstico aplicado debido a que el manual de gobierno digital esta en proceso de actulizacion </t>
  </si>
  <si>
    <t>Subsistema de Gestión de Seguridad de la Información diagnosticado</t>
  </si>
  <si>
    <t>Diagnosticar el nivel de madurez del Subsistema de Gestión de Seguridad de la Información</t>
  </si>
  <si>
    <t xml:space="preserve">Se evidencia el siguiente documento:
*Correo de Bogotá es TIC - Autodiagnósticos SGSST
*Estandares Minimos 2017
*EVALUACIÓN DEL  SISTEMA DE SG -SST ARL POSITIVA
Link: \\server\PLAN OPERATIVO INTEGRAL\OFICINA ASESORA DE PLANEACIÓN\Plan de Accion\Lineamiento N° 3 Articulación Plan Operacional MIPG
</t>
  </si>
  <si>
    <t xml:space="preserve">Se realizo autodiagnostico del Subsistema de  Seguridad y Salud en el Trabajo </t>
  </si>
  <si>
    <t>Subsistema de  Seguridad y Salud en el Trabajo diagnosticado</t>
  </si>
  <si>
    <t>Diagnosticar el nivel de madurez del Subsistema de  Seguridad y Salud en el Trabajo</t>
  </si>
  <si>
    <t>A la fecha de seguimiento la Oficina Aseora de Planeacion elaboro la herramienta autodiganostico. No se reporta evidencia del autodiagnóstico aplicado</t>
  </si>
  <si>
    <t>Subsistema Interno de Gestión Documental y Archivo diagnosticado</t>
  </si>
  <si>
    <t>Diagnosticar el nivel de madurez del Subsistema Interno de Gestión Documental y Archivo</t>
  </si>
  <si>
    <t xml:space="preserve">Pendiente Claudia </t>
  </si>
  <si>
    <t xml:space="preserve">Se evidencia El autodiagnóstico del subsistema de gestión ambiental </t>
  </si>
  <si>
    <t>Claudia Delgado</t>
  </si>
  <si>
    <t>Subsistema de Gestión Ambiental diagnosticado</t>
  </si>
  <si>
    <t>Diagnosticar el nivel de madurez del Subsistema de Gestión Ambiental</t>
  </si>
  <si>
    <t>link intranet</t>
  </si>
  <si>
    <t>El Autodiagnóstico  del Subsistema de Control Interno se realizo el 18 de Junio de 2018</t>
  </si>
  <si>
    <t>Subsistema de Control Interno diagnosticado</t>
  </si>
  <si>
    <t>Diagnosticar el nivel de madurez del Subsistema de Control Interno</t>
  </si>
  <si>
    <t>El Autodiagnóstico  del Subsistema de Gestión de Calidad se realizo el 25 de Junio de 2018</t>
  </si>
  <si>
    <t>Jenny Peña
Marisol Muñoz</t>
  </si>
  <si>
    <t>Subsistema de Gestión de Calidad diagnosticado</t>
  </si>
  <si>
    <t>Diagnosticar el nivel de madurez del Subsistema de Gestión de Calidad</t>
  </si>
  <si>
    <t>link de trasnparencia</t>
  </si>
  <si>
    <t>El Autodiagnóstico  Transparencia y Acceso a la Información se realizo el 4 de Junio de 2018</t>
  </si>
  <si>
    <t>Autodiagnóstico de Transparencia y Acceso a la Información realizado</t>
  </si>
  <si>
    <t>Realizar los autodiagnósticos de Gestión del proceso: Autodiagnóstico de Transparencia y Acceso a la Información</t>
  </si>
  <si>
    <t>El Autodiagnóstico de Rendición de Cuentas se realizo el 4 de Junio de 2018</t>
  </si>
  <si>
    <t>Autodiagnóstico de Rendición de Cuentas realizado</t>
  </si>
  <si>
    <t>Realizar los autodiagnósticos de Gestión del proceso: Autodiagnóstico de Rendición de Cuentas</t>
  </si>
  <si>
    <t>Participación ciudadana en la gestión pública</t>
  </si>
  <si>
    <t>El Autodiagnóstico de Participación Ciudadana se realizo el 4 de Junio de 2018</t>
  </si>
  <si>
    <t>Autodiagnóstico de Participación Ciudadana realizado</t>
  </si>
  <si>
    <t>Realizar los autodiagnósticos de Gestión del proceso: Autodiagnóstico de Participación Ciudadana</t>
  </si>
  <si>
    <t>El Autodiagnóstico de Trámites se realizo el 4 de Junio de 2018</t>
  </si>
  <si>
    <t>Autodiagnóstico de Trámites realizado</t>
  </si>
  <si>
    <t xml:space="preserve">Realizar los autodiagnósticos de Gestión del proceso: Autodiagnóstico de Trámites </t>
  </si>
  <si>
    <t>Racionalización de trámites</t>
  </si>
  <si>
    <t>El Autodiagnóstico de Plan Anticorrupción se realizo el 11 de Junio de 2018</t>
  </si>
  <si>
    <t>Autodiagnóstico de Plan Anticorrupción realizado</t>
  </si>
  <si>
    <t>Realizar los autodiagnósticos de Gestión del proceso: Autodiagnóstico de Plan Anticorrupción</t>
  </si>
  <si>
    <t>El Autodiagnóstico de Control Interno se realizo el 18 de Junio de 2018</t>
  </si>
  <si>
    <t>Autodiagnóstico de Control Interno realizado</t>
  </si>
  <si>
    <t>Realizar los autodiagnósticos de Gestión del proceso: Autodiagnóstico de Control Interno</t>
  </si>
  <si>
    <t>El Autodiagnóstico de Seguimiento y Evaluación del Desempeño se realizo el 11 de Junio de 2018</t>
  </si>
  <si>
    <t>Autodiagnóstico de Seguimiento y Evaluación del Desempeño realizado</t>
  </si>
  <si>
    <t>Realizar los autodiagnósticos de Gestión del proceso: Autodiagnóstico de Seguimiento y Evaluación del Desempeño</t>
  </si>
  <si>
    <t>El Autodiagnóstico de Direccionamiento y Planeación se realizo el 11 de Junio de 2018</t>
  </si>
  <si>
    <t>Autodiagnóstico de Direccionamiento y Planeación realizado</t>
  </si>
  <si>
    <t>Realizar los autodiagnósticos de Gestión del proceso: Autodiagnóstico de Direccionamiento y Planeación</t>
  </si>
  <si>
    <t>El Autodiagnóstico de Gestión Documental se envio a Planeacion el 8 de Mayo</t>
  </si>
  <si>
    <t>Autodiagnóstico de Gestión Documental realizado</t>
  </si>
  <si>
    <t xml:space="preserve">Realizar los autodiagnósticos de Gestión del proceso: Autodiagnóstico de Gestión Documental </t>
  </si>
  <si>
    <t>El Autodiagnóstico de Servicio al Ciudadano se envio a Planeacion el 8 de Mayo</t>
  </si>
  <si>
    <t>Autodiagnóstico de Servicio al Ciudadano realizado</t>
  </si>
  <si>
    <t>Realizar los autodiagnósticos de Gestión del proceso: Autodiagnóstico de Servicio al Ciudadano</t>
  </si>
  <si>
    <t>El Autodiagnóstico de Gobierno Digital se envio a Planeacion el 8 de Mayo</t>
  </si>
  <si>
    <t>Autodiagnóstico de Gobierno Digital realizado</t>
  </si>
  <si>
    <t>Realizar los autodiagnósticos de Gestión del proceso: Autodiagnóstico de Gobierno Digital</t>
  </si>
  <si>
    <t>El Autodiagnóstico de Gestión Presupuestal realizado el 18 de Junio</t>
  </si>
  <si>
    <t>Jenny Peña</t>
  </si>
  <si>
    <t>Autodiagnóstico de Gestión Presupuestal realizado</t>
  </si>
  <si>
    <t>Realizar los autodiagnósticos de Gestión del proceso: Autodiagnóstico de Gestión Presupuestal</t>
  </si>
  <si>
    <t>El Autodiagnóstico de Integridad se envio a Planeacion el 8 de Mayo</t>
  </si>
  <si>
    <t>Autodiagnóstico de Integridad realizado</t>
  </si>
  <si>
    <t>Realizar los autodiagnósticos de Gestión del proceso: Autodiagnóstico de Integridad</t>
  </si>
  <si>
    <t>El Autodiagnóstico de Gestión del talento humano se realizó el 25 de abril</t>
  </si>
  <si>
    <t>Autodiagnóstico de Gestión del talento humano realizado</t>
  </si>
  <si>
    <t xml:space="preserve">Realizar los autodiagnósticos de Gestión del proceso: Autodiagnóstico de Gestión del talento humano </t>
  </si>
  <si>
    <t>http://192.168.0.234/orfeo/bodega//2018/230/20182300001265.pdf</t>
  </si>
  <si>
    <t>La Oficina Asesora de Planeacion realizo en primera instracia el inventario y revision de toda la normatividad interna asosciada a lo comites de la FUGA 
Posteriormente en mesas de trabajo con los jefes de oficina se valido el  primer borrador de la resolucion, respecto al cual se recibiweron comentarios que fueron ajustados en mesas de trabajo, y remitido a la Oficinas Asora Juridica quien finalmente aprobo y enumero la resolucion el dia 5 de julio de 2018</t>
  </si>
  <si>
    <t>Comité Institucional de Gestión y Desempeño</t>
  </si>
  <si>
    <t>Reglamentar el Comité Institucional de Gestión y Desempeño</t>
  </si>
  <si>
    <t>5. Optimizar la gestión de la FUGA en el marco del modelo integrado de planeación y gestión – MIPG en articulación con el SIG, con el propósito de satisfacer las necesidades y expectativas de nuestros grupos de valor</t>
  </si>
  <si>
    <t>La actividad se ejecuta en el último trimestre</t>
  </si>
  <si>
    <t>Documento Anteproyecto de Presupuesto 2019 registrado en SEGPLAN y PREDIS.</t>
  </si>
  <si>
    <t>Formular, gestionar, aprobar, radicar y registrar   el Anteproyecto de Presupuesto 2019 de la entidad conforme a los lineamientos y cronograma  de la SHD y la SDP.</t>
  </si>
  <si>
    <t>Documento Anteproyecto de Presupuesto 2019 radicado en SHD  y SDP (Con sus anexos según lineamientos y cronograma de la SHD y SDP).</t>
  </si>
  <si>
    <t>Documento Anteproyecto de Presupuesto 2019 formulado y aprobado en Comité Directivo y Junta Directiva</t>
  </si>
  <si>
    <t xml:space="preserve">Los informes se encuentran en el siguiente link
http://www.fuga.gov.co/indicadores-productos-metas-y-resultados-pmr-0
</t>
  </si>
  <si>
    <t>A la fecha de seguimiento se evidencia informe PMR de abril, se está gestionado su publicación en la página web.</t>
  </si>
  <si>
    <t xml:space="preserve">Se evidencia en la página web los informes correspondientes a los meses de enero febrero y marzo </t>
  </si>
  <si>
    <t>Informe de productos, metas y resultados PMR publicado en la página web</t>
  </si>
  <si>
    <t>Realizar el  seguimiento trimestral al cumplimiento de metas Plan de Desarrollo en el  SEGPLAN</t>
  </si>
  <si>
    <t xml:space="preserve">Se evidencian los siguientes documentos:
• Plan de Accion Institucional 2018 -  Versión dos 31 de marzo de  2018 - Abril 26 2018
• PLAN DE ACCION INVERSION Y GESTION _ MARZO DE 2018
En el siguiente link:
\\server\PLAN OPERATIVO INTEGRAL\OFICINA ASESORA DE PLANEACIÓN\Evidencias\Plan de Accion\Lineamiento N° 1 Articulación  Plan de Desarrollo
</t>
  </si>
  <si>
    <t>De acuerdo a los lineamientos se publicó el 20 de abril seguimiento del primer trimestre en SEGPLAN, conforme a las directrices de la secretaria distrital de planeación</t>
  </si>
  <si>
    <t>Plan de acción del plan de desarrollo actualizado y publicado</t>
  </si>
  <si>
    <t>Formular o actualizar el Plan de Acción del Plan de Desarrollo  en el  SEGPLAN</t>
  </si>
  <si>
    <t xml:space="preserve">La elaboración Plan de Acción del Plan de Desarrollo  en el  SEGPLAN inicio en la elaboración del Anteproyecto de presupuesto y se publica e inicia su ejecución en enero </t>
  </si>
  <si>
    <t>Plan de acción del plan de desarrollo formulado</t>
  </si>
  <si>
    <t>correo enviados por Hernán para la publicación</t>
  </si>
  <si>
    <t>se envió oportunamente la información de la subcategoría correspondiente: A 30 de mayo se evidencia que se ha publicado información en las siguientes categorías del transparencia: 
CONTRATACIÓN
Publicación de la información contractual
Contrataciones adjudicadas
Contrtación Obras Públicas
Contratistas por prestación de servicios
Tabla de Honorarios
Cuantías de Contratación
Portal de Contratación - SECOP
Plan anual de adquisiciones
Plan anual de Adquisiciones
Informes de supervisión
Informes de Supervisión contratación año 2018</t>
  </si>
  <si>
    <t>se envió oportunamente la información de la subcategoría correspondiente</t>
  </si>
  <si>
    <t>Hernan Castellanos</t>
  </si>
  <si>
    <t>Pilar Avila Reyes</t>
  </si>
  <si>
    <t>Información publicada de acuerdo a las subcategorias correspondientes a la Ley de Transparencia.</t>
  </si>
  <si>
    <t>Proveer oportunamente la información que debe ser publicada en la página web de acuerdo a lo pertinente de la Dependencia.</t>
  </si>
  <si>
    <t>Las demás que le sean asignadas y que correspondan a la naturaleza de la dependencia.</t>
  </si>
  <si>
    <t xml:space="preserve">Emitir actos administrativos y conceptos, tramitar procesos contractuales así como ejercer la representación judicial de la Fundación Gilberto Alzate Avendaño dentro del marco legal vigente con el fin de facilitarle la Institución el cumplimiento de su misionalidad. 
</t>
  </si>
  <si>
    <t>Gestión Jurídica</t>
  </si>
  <si>
    <t>a 30 de mayo se han realizado cuatro comités de conciliacion esta pendiente verificar las actas y las evidencias.</t>
  </si>
  <si>
    <t>las actas reposan en el SIPROC y ORFEO</t>
  </si>
  <si>
    <t>se enviaron las actas de reunión de los comité de conciliación de las siguientes fechas 01/23/ y  01/31; 02/13/ y  2/28; 9/3 y 23/3</t>
  </si>
  <si>
    <t>Francisco Ramos</t>
  </si>
  <si>
    <t>Actas de Reunión de Comités con aplicación de TRD (SI/NO)</t>
  </si>
  <si>
    <t>Enviar a Gestión Documental las actas de los comités donde se tiene la secretaria técnica para aplicar TRD de manera oportuna.</t>
  </si>
  <si>
    <t>Se socializaron las actas de reunión de comité de conciliación en la siguientes fechas 01/23/ y  01/31; 02/13/ y  2/28; 9/3 y 23/3</t>
  </si>
  <si>
    <t>Actas de reunión de  socialización en el Comité de Conciliación</t>
  </si>
  <si>
    <t>Divulgar la política  para la defensa judicial y de prevención del daño antijurídico de la entidad en las distintas áreas (laboral, penal, civil, administrativo), con el fin de prevenir la causación de daños antijurídicos en la entidad.</t>
  </si>
  <si>
    <t>Ejercer la defensa judicial, extrajudicial o administrativa de la entidad, representándola en los procesos y acciones que se instauren en su contra y en todos aquellos que ésta deba promover como demandante, demandado o como tercero interviniente o coadyuvante.</t>
  </si>
  <si>
    <t>Conciliación</t>
  </si>
  <si>
    <t>Subsistema de Responsabilidad Social (SRS)</t>
  </si>
  <si>
    <t>Defensa jurídica</t>
  </si>
  <si>
    <t>Se realizó el comité de conciliación en la siguientes fechas 01/23/ y  01/31; 02/13/ y  2/28; 9/3 y 23/3</t>
  </si>
  <si>
    <t>Comité de conciliacion realizado</t>
  </si>
  <si>
    <t>Realizar  Comité de conciliacion de manera mensual</t>
  </si>
  <si>
    <t>a 30 de mayo se han realizado dos comités de contratación esta pendiente verificar las actas y las evidencias.</t>
  </si>
  <si>
    <t>Este producto  no ha sido solicitado durante el primer trimestre</t>
  </si>
  <si>
    <t>Comité de Contratación realizado</t>
  </si>
  <si>
    <t xml:space="preserve">Realizar la Secretaría técnica del Comité de Contratación solicitados según la necesidad de la Entidad. </t>
  </si>
  <si>
    <t>Dirigir la gestión contractual de la entidad en el desarrollo de sus diferentes etapas, de conformidad con las políticas institucionales y la normatividad vigente, así como orientar la unidad de criterio en materia de contratación en la Fundación.</t>
  </si>
  <si>
    <t xml:space="preserve">Contratacion </t>
  </si>
  <si>
    <t>A 30 de Mayo la oficina no ha realizado seguimiento a los riesgos de corrupción</t>
  </si>
  <si>
    <t>La actividad está programada para el segundo trimestre</t>
  </si>
  <si>
    <t>Mapa de Riesgos de Corrupción actualizado y con seguimiento cuatrimestral</t>
  </si>
  <si>
    <t>Actualizar el Mapa de Riesgos de Corrupción con seguimiento cuatrimestral teniendo en cuenta el Plan Anticorrupción y Atención al Ciudadano</t>
  </si>
  <si>
    <t>evidencias reposan en la OAP</t>
  </si>
  <si>
    <t>Se asesoró desde el punto de vista jurídico la programación cuando se requirió en los seguimientos que se realizan al Plan Anual de Adquisición</t>
  </si>
  <si>
    <t>Miembros Comité Contratación</t>
  </si>
  <si>
    <t>Modificaciones aprobadas.</t>
  </si>
  <si>
    <t>Asesorar desde el punto de vista jurídico la programación del Plan Anual de Adquisiciones (PAA) cuando se requiera</t>
  </si>
  <si>
    <t>La actividad está programada para el segundo semestre</t>
  </si>
  <si>
    <t>Informe trimestral del análisis de desempeño de la dependencia deacuerdo con el proceso Gestión Jurídica</t>
  </si>
  <si>
    <t xml:space="preserve">Documentar y reportar trimestralmente el análisis de desempeño de la dependencia de acuerdo con el proceso Gestión Jurídica
- (Indicadores, Planes de Mejoramiento por Proceso, Plan de Manejo de Riesgos (ACPM).
- Análisis de la documentación del proceso y su normograma.
- Autoevaluación de controles del proceso. 
</t>
  </si>
  <si>
    <t>La actividad de seguimiento al plan operativo inicia el segundo semestre de 2018</t>
  </si>
  <si>
    <t>Jennifer Clavijo</t>
  </si>
  <si>
    <t>Seguimiento al plan operativo.</t>
  </si>
  <si>
    <t>Realizar los autodiagnósticos de Gestión del proceso: Autodiagnóstico de Defensa Jurídica, elaborar plan operativo y hacer seguimiento a este.</t>
  </si>
  <si>
    <t>La actividad se ejecutó al 100% durante el segundo trimestre</t>
  </si>
  <si>
    <t xml:space="preserve">Se evidencian los siguientes documentos:
• Correo de Bogotá es TIC – Autodiagnostico
• Copia de 3-3-defensajuridica.xlsx 02042018
Link: \\server\PLAN OPERATIVO INTEGRAL\OFICINA ASESORA JURIDICA\Evidencias\Plan de Accion por Dependecia
</t>
  </si>
  <si>
    <t>El día 14 de Junio se evidencia correo electrónico en el cual se evidencia el Plan Operativo del autodiagnósticos de Defensa Jurídica, y se elaborar plan operativo el cual se adjunta que dio como resultado una actividad la cual está formulada en el mismo autodiagnóstico.</t>
  </si>
  <si>
    <t>Plan Operativo elaborado</t>
  </si>
  <si>
    <t>El día 14 de Junio se evidencia correo electrónico en el cual se realiza una nueva revisión al autodiagnóstico de Defensa jurídica. La actividad se realizó durante el primer trimestre de manera oportuna</t>
  </si>
  <si>
    <t xml:space="preserve">documento enviado por Jennifer Clavijo Rey a Jenny Peña en la OAP, El documento se llama Autodiagnóstico de defensa jurídica y se encuentra en el siguiente link
\\192.168.0.34\plan operativo integral\OFICINA ASESORA JURIDICA\Evidencias\Plan de Accion por Dependecia
</t>
  </si>
  <si>
    <t xml:space="preserve">El día 28 de marzo se realizó el Autodiagnóstico de Defensa Jurídica se va a revisar la version final durante el mes de junio para realizar el Plan Operativo </t>
  </si>
  <si>
    <t>Autodiagnóstico realizado</t>
  </si>
  <si>
    <t>SECOP II
Expedientes Físicos
ORFEO</t>
  </si>
  <si>
    <t xml:space="preserve">A 30 de mayo la oficina jurídica reporta durante los meses de abril y mayo 
11 procesos contratados y 11 procesos en curso 
</t>
  </si>
  <si>
    <t>las evidencias se encuentran en :
SECOP II
Expedientes Físicos
ORFEO</t>
  </si>
  <si>
    <t>Durante el primer trimestre se asesoraron  y adelantar 51 los procesos para un resultado de 51 contratos celebrados</t>
  </si>
  <si>
    <t>Toda la dependencia</t>
  </si>
  <si>
    <t>Procesos contractuales tramitados</t>
  </si>
  <si>
    <t>Asesorar y adelantar los procesos de contratación de bienes y servicios que le sean requeridos por las dependencias, de acuerdo con la ley, lo previsto en el Plan Anual de  adquisiciones  y el Manual de Contratación de la Fundación.</t>
  </si>
  <si>
    <t>Proyectar, analizar y conceptuar acerca de la viabilidad jurídica de los proyectos, decretos, actos administrativos, contratos, convenios y demás asuntos administrativos que se sometan a su consideración, sujetos a las competencias de la entidad según la normatividad vigente.</t>
  </si>
  <si>
    <t>La evidencia se encuentra en el siguiente link del expediente y en ORFEO
http://192.168.0.234/orfeo/expediente/detalles_exp.php?&amp;krd=PAVILA&amp;codusuario=1&amp;dependencia=130&amp;carpeAnt=&amp;verrad=&amp;s_Listado=VerListado&amp;fechah=2018-06-05&amp;mostrar_opc_envio=&amp;nomcarpeta=&amp;datoVer=&amp;leido=&amp;num_exp=201813001700100001E&amp;par=CONCEPTOS%20JURIDICOS.%3Cbr%3E2018%3Cbr%3E%3Cbr%3E&amp;usuarioc=Juan%20Alfonso%20Uribe%20Rozo</t>
  </si>
  <si>
    <t xml:space="preserve">A la fecha del seguimiento se emitieron los siguientes  Conceptos Jurídicos:
1- Concepto registro de marca, radicado 20181300006833 del 05-03-2018.
2- Concepto Contratación Prestación de Servicio de Transporte, radicado 20181300008603 del 03-04-2018.
3- Concepto numeral 3.16.1.2 Pliego de Negociación Sintracultur., radicado 20181300008643 del 03-04-2018.
4- Concepto Concesión Parqueadero, radicado 20181300010363 del 23-04-2018.
5- Concepto dirigido a la Doctora Gina Patricia Agudelo: Vía jurídica para el traslado e instalación de la Escultura Animalista. 10 de Mayo de 2018. Radicado Orfeo: 20181300011993.
</t>
  </si>
  <si>
    <t>la evidencia reposa en orfeo http://192.168.0.234/orfeo/expediente/detalles_exp.php?&amp;krd=PAVILA&amp;codusuario=1&amp;dependencia=130&amp;carpeAnt=&amp;verrad=&amp;s_Listado=VerListado&amp;fechah=2018-04-26&amp;mostrar_opc_envio=&amp;nomcarpeta=&amp;datoVer=&amp;leido=&amp;num_exp=201813001700100001E&amp;par=CONCEPTOS%20JURIDICOS.%3Cbr%3E2018%3Cbr%3E%3Cbr%3E&amp;usuarioc=Juan%20Alfonso%20Uribe%20Rozo</t>
  </si>
  <si>
    <t xml:space="preserve">A la fecha del seguimiento se emitieron los siguientes  Conceptos Jurídicos:
1- Concepto dirigido a la Doctora María Cecilia Quiasúa: Extensión de licenciamiento de Kactus y Seven, en el marco del contrato de compraventa 455 de 2000. 13 de marzo de 2018. Radicado Orfeo: 20181300007253.
2- Concepto dirigido a la Doctora Mónica María Ramírez Hartman: Pasos para Registro de Marca ante la SIC. 12 de Marzo de 2018. Radicado Orfeo: 20181300007233.
</t>
  </si>
  <si>
    <t>Conceptos Jurídicos emitidos</t>
  </si>
  <si>
    <t xml:space="preserve">Emitir por escrito los conceptos jurídicos que sean requeridos por la Dirección o por las demás áreas de la Entidad,  asesorar y acompañar juridicamente a las  distintas dependencias cuando sea previamente requerido. </t>
  </si>
  <si>
    <t xml:space="preserve">Las listas de asistencia se llaman:
20180425 RIEGOS CONTRACTUALES
20180517 MINIMA CUANTIA
y se encuentra en el siguiente link  \\192.168.0.34\plan operativo integral\OFICINA ASESORA JURIDICA\Evidencias\Plan de Accion por Dependecia
</t>
  </si>
  <si>
    <t xml:space="preserve">Se evidencia a 30 de Mayo de 2018 se realizaron los siguientes conversatorios de contratación:
• Riesgos contractuales 25 de abril 
• Modalidad de contracción mínima cuantía 17 de mayo
</t>
  </si>
  <si>
    <t xml:space="preserve">Las listas de asistencia se llaman:
20180202 SECOP II CONTRATISTAS Y SUPERVISORES
20180314 SECOP II PAGOS
y se encuentra en el siguiente link  \\192.168.0.34\plan operativo integral\OFICINA ASESORA JURIDICA\Evidencias\Plan de Accion por Dependecia
</t>
  </si>
  <si>
    <t>Se evidencia que durante el primer trimestre se realizaron dos conversatorios a cargo de la OAJ los días 02/02/2018 asunto SECOP II Informe de contratistas y supervisores, 14/03/2018 asunto: conversatorio fase riesgos guía indisponibilidad</t>
  </si>
  <si>
    <t>Conversatorios de Contratación</t>
  </si>
  <si>
    <t>En el marco de los Conversatorios de Contratación, se adelantará con la comunidad institucioanl actividades de formacioón en torno a la gestión contractual de la entidad y el Manual de Contratación, los procedimientos y formatos relacionados.</t>
  </si>
  <si>
    <t>Las resoluciones se encuentran en el expediente de gestión documental, el control es ejercido por la Jefe de la Oficina Asesora Jurídica, también se pueden consultar por Orfeo</t>
  </si>
  <si>
    <t xml:space="preserve">Se revisar las siguientes resoluciones del Programa Distrital de Estímulos: 
• Pasantías artísticas 
o Jurados 10 abril
o Ganadores 24 de mayo
• Beca creación mujeres de la independencia 
o Jurados 24 mayo
• Beca de creación territorios vivos 
o Jurados 17 mayo
• Beca de circulación de las artes escénica y musicales
o Jurados 20 de abril 
o Coproducción, funciones estelares poblaciones conciertos estelares y peña de mujeres  17 de mayo  
• Beca GIF espacios y usos 2018
o Jurados 7 de mayo 
• Beca novela gráfica FUGA 2018
o Jurados 30 de mayo 
• Beca animación artes saberes y oficios  2018
o Jurados  Mayo 21 
• Beca libro de artista cartografías urbanas 
o Jurados 27 abril 
• Beca laboratorio huertas urbanas 
o Jurados mayo 8 
• Beca instalación lumínica interactiva 
o Jurados 27 de abril 
• Beca laboratorio de fotografía experimental
o Jurados 30 de mayo 
</t>
  </si>
  <si>
    <t>no aplica</t>
  </si>
  <si>
    <t>Al corte del primer trimestre no se ha llegó a la OAJ ninguna solicitud de revisión del Programa Distrital de Estímulos</t>
  </si>
  <si>
    <t>subdirección Artística y Cultural</t>
  </si>
  <si>
    <t>Resoluciones revisadas del Programa Distrital de Estimulos</t>
  </si>
  <si>
    <t>Revisar los actos administrativos correspondientes al Progama Distrital de Estímulos.</t>
  </si>
  <si>
    <t>Revisar los actos administrativos expedidos por la entidad, de conformidad con la normatividad vigente.</t>
  </si>
  <si>
    <t>La base de datos con los contratos atendidos esta en el siguiente link: \\192.168.0.34\plan operativo integral\OFICINA ASESORA JURIDICA\Evidencias\Plan de Accion por Dependecia</t>
  </si>
  <si>
    <t>Durante los dos primeros meses del trimestre se han atendido los actos administrativos correspondientes a convenios y/o contratos con instituciones públicas, privadas, nacionales e internacionales de la Subdirección para la Gestión del Centro asi:
FUGA-53-2018
FUGA-61-2018</t>
  </si>
  <si>
    <t>en el equipo de Hernan Castellanos, base de datos expedientes contractuales en gestión documental y secop II</t>
  </si>
  <si>
    <t>Se gestionaron 16 solicitudes de contratación, para la subdirección de gestión centro</t>
  </si>
  <si>
    <t>convenios y/o contratos revisados.</t>
  </si>
  <si>
    <t>Revisar los actos administrativos correspondientes a convenios y/o contratos con instituciones públicas, privadas, nacionales e internacionales de la Subdirección para la Gestión del Centro.</t>
  </si>
  <si>
    <t>Informes de seguimiento y expedientes de cada proceso</t>
  </si>
  <si>
    <t xml:space="preserve">se atendio una solicitud de impulso procesal  con fecha del 11 de abril  con orfeo  2601 (para que el magistrado se pronuncie)
solicitud de oficio 29 mayo 3411
se aclara que a la fecha de seguimiento la entidad no tiene nada pendiente por responder  </t>
  </si>
  <si>
    <t>Se atendieron oportunamente todas las acciones judiciales y extrajudiciales.</t>
  </si>
  <si>
    <t>Acciones judiciales, extrajudiciales y las interpuestas por terceros atendidas</t>
  </si>
  <si>
    <t>Atender todos los procesos,  acciones judiciales, extrajudiciales, y las interpuestas por terceros en contra de la Entidad, asi como las acciones que deba interponder la Entidad</t>
  </si>
  <si>
    <t>Control</t>
  </si>
  <si>
    <t>la evidencias se encuentran en el siguiente link:  \\192.168.0.34\plan operativo integral\OFICINA ASESORA JURIDICA\Evidencias\Plan de Accion por Dependecia</t>
  </si>
  <si>
    <t>se han enviado dos informes de  seguimiento al cumplimiento de la ejecución del Plan Anual de Adquisiciones a la Oficina Asesora :
Fechas Prime informe 3- PROGRAMACIÓN PLAN ADQUISICIONES 06-04-2018 y 3- BASE DE DATOS CONTRATOS 2018 06-04-2018
Fechas Segund Informe 4- BASE DE DATOS CONTRATOS 2018 07-05-2018 y 4- PROGRAMACIÓN PLAN ADQUISICIONES 07-05-2018</t>
  </si>
  <si>
    <t>la evidencia se encuentra en los correo s enviados a la jefe de la OAP</t>
  </si>
  <si>
    <t>Se realizaron dos informes de seguimiento  al cumplimiento de la ejecución del Plan Anual de Adquisiciones los días 28/2/2018 y el 31/3/2018</t>
  </si>
  <si>
    <t>Informe de seguimiento al cumplimiento de la ejecución del Plan Anual de Adquisiciones</t>
  </si>
  <si>
    <t>Realizar seguimiento al cumplimiento de la ejecución del Plan Anual de Adquisiciones (PAA)</t>
  </si>
  <si>
    <t xml:space="preserve">durante el trimestre se atulizo la pagina </t>
  </si>
  <si>
    <t>Subdireccion artistica y cultural</t>
  </si>
  <si>
    <t>Gina Agudelo Olarte</t>
  </si>
  <si>
    <t>Proveer oportunamente la información a cargo de la subdirección artistica y cultural para mantener actualizada la página web en lo que respecta a los requisitos de transparencia y acceso a la información pública acorde con la normatividad vigente .</t>
  </si>
  <si>
    <t>Proveer oportunamente la información relacionada con la subcategoría publicaciones para ser publicada en la página web de acuerdo con los requisitos de Transparencia y Acceso a la Información pública:
Estudios, investigaciones y otras
Convocatorias
Directorio de agremiaciones, asociaciones y otros grupos de interés</t>
  </si>
  <si>
    <t>Subdirección Artística y Cultural</t>
  </si>
  <si>
    <t>Establecer e implementar estrategias para fomentar la circulación, la formación, la creación, la investigación y el fortalecimiento de grupos artísticos, culturales y poblacionales a través de proyectos y programas que aportan a la oferta artística y cultural de la ciudad.</t>
  </si>
  <si>
    <t xml:space="preserve">Arte y Cultura </t>
  </si>
  <si>
    <t>Actividades artísticas, culturales, de cultura ciudadana  y académicas realizadas.</t>
  </si>
  <si>
    <t>Fortalecer la oferta artística y cultural para la revitalización y transformación del centro</t>
  </si>
  <si>
    <t>Subdirectora Artística y Cultural.</t>
  </si>
  <si>
    <t>Promover y fomentar  las prácticas artísticas y culturales como agente de cambio para la revitalización y transformación del centro de Bogotá</t>
  </si>
  <si>
    <t>Subdirectora Artística y Cultural</t>
  </si>
  <si>
    <t>1164 - Intervención cultural para la transformación del centro de Bogotá</t>
  </si>
  <si>
    <t>Intervención integral en territorios y poblaciones priorizadas a través de cultura, recreación y deporte</t>
  </si>
  <si>
    <t>Cambio cultural y construcción del tejido social para la vida</t>
  </si>
  <si>
    <t>Construcción de comunidad</t>
  </si>
  <si>
    <t>Encuestas de satisfacción aplicadas de acuerdo a la Guía para la medición de satisfacción de usuarios</t>
  </si>
  <si>
    <t>Aplicar encuestas de satisfacción a los usuarios de los servicios que presta la entidad</t>
  </si>
  <si>
    <t>la actividad inicia en el segundo semestre</t>
  </si>
  <si>
    <t>Gina Agudelo</t>
  </si>
  <si>
    <r>
      <t xml:space="preserve">Análisis de desempeño del proceso (Indicadores, Planes de Mejoramiento por Proceso, Plan de Manejo de Riesgos (ACPM) </t>
    </r>
    <r>
      <rPr>
        <b/>
        <sz val="8"/>
        <rFont val="Calibri"/>
        <family val="2"/>
        <scheme val="minor"/>
      </rPr>
      <t>documentados</t>
    </r>
    <r>
      <rPr>
        <sz val="8"/>
        <rFont val="Calibri"/>
        <family val="2"/>
        <scheme val="minor"/>
      </rPr>
      <t xml:space="preserve"> de la subdirección artistica y cultural</t>
    </r>
  </si>
  <si>
    <t xml:space="preserve">Documentar y reportar trimestralmente el análisis de desempeño de la dependencia deacuerdo con el proceso Arte y Cultura 
- (Indicadores, Planes de Mejoramiento por Proceso, Plan de Manejo de Riesgos (ACPM).
- Análisis de la documentación del proceso y su normograma.
- Autoevaluación de controles del proceso. </t>
  </si>
  <si>
    <t>Dirigir y gestionar proyectos especiales con el fin de cumplir los objetivos institucionales de la transformación cultural del Centro de Bogotá D.C.</t>
  </si>
  <si>
    <t>la actividad inicia en el segundo trimestre</t>
  </si>
  <si>
    <t>Subdirección para la Gestión del Centro de Bogotá</t>
  </si>
  <si>
    <t>Oferta artística y cultural fortalecida.</t>
  </si>
  <si>
    <t>4. Fortalecer la oferta artística y cultural para la revitalización y transformación del centro</t>
  </si>
  <si>
    <t>Establecer junto con la Dirección General el diseño de estrategias, planes y proyectos que garanticen el desarrollo de las expresiones artísticas y que interpreten la diversidad cultural de los habitantes del Distrito Capital.</t>
  </si>
  <si>
    <t xml:space="preserve">Fortalecer la oferta artística y cultural para la revitalización y transformación del centro
</t>
  </si>
  <si>
    <t>1169 - Intervención cultural para la transformación del centro de Bogotá</t>
  </si>
  <si>
    <t>Número de asistentes a las actividades artísticas , culturales,  de cultura ciudadana y académicas  realizadas</t>
  </si>
  <si>
    <t>3. Realizar intervenciones artísticas, culturales, de cultura ciudadana y académicas para la revitalización y transformación del centro</t>
  </si>
  <si>
    <t xml:space="preserve">Actividades artísticas, culturales, de cultura ciudadana  y académicas realizadas.
</t>
  </si>
  <si>
    <t xml:space="preserve">Realizar intervenciones artísticas, culturales, de cultura ciudadana y académicas para la revitalización y transformación del centro
</t>
  </si>
  <si>
    <t>1167 - Intervención cultural para la transformación del centro de Bogotá</t>
  </si>
  <si>
    <t>1166 - Intervención cultural para la transformación del centro de Bogotá</t>
  </si>
  <si>
    <t>2. Apoyar iniciativas artísticas, culturales y de conocimiento y reconocimiento del centro a través del programa distrital de estímulos.</t>
  </si>
  <si>
    <t xml:space="preserve">Iniciativas artísticas,  culturales y de conocimiento del centro apoyadas a través de estímulos y otras estrategias de fomento
</t>
  </si>
  <si>
    <t>Apoyar iniciativas artísticas, culturales y de conocimiento y reconocimiento del centro a través del programa distrital de estímulos.</t>
  </si>
  <si>
    <t>1165 - Intervención cultural para la transformación del centro de Bogotá</t>
  </si>
  <si>
    <t>las evidencias reposan en la oficina asesora de planeacion</t>
  </si>
  <si>
    <t>se realizo Seguimiento mensual a la ejecución físico-financiera y contractual del proyecto de inversión numero 1164 - Intervención cultural para la transformación del centro de Bogotá realizado</t>
  </si>
  <si>
    <t>Nataly Fajardo
Luz Marina Salazar</t>
  </si>
  <si>
    <t>Seguimiento mensual a la ejecución físico-financiera y contractual del proyecto de inversión numero 1164 - Intervención cultural para la transformación del centro de Bogotá realizado</t>
  </si>
  <si>
    <t>Realizar seguimiento mensual a la ejecución físico-financiera y contractual del proyecto de inversión numero 1164 - Intervención cultural para la transformación del centro de Bogotá</t>
  </si>
  <si>
    <t>Gestionar el diseño, implementación y ejecución de planes, programas y proyectos tendientes a la formación, creación, investigación, circulación y apropiación del arte y la cultura.</t>
  </si>
  <si>
    <t>se realizo Seguimiento mensual a la ejecución físico-financiera y contractual del proyecto de inversión numero 1162 - Fortalecimiento del equipamiento misional realizado</t>
  </si>
  <si>
    <t>Seguimiento mensual a la ejecución físico-financiera y contractual del proyecto de inversión numero 1162 - Fortalecimiento del equipamiento misional realizado</t>
  </si>
  <si>
    <t>Realizar seguimiento mensual a la ejecución físico-financiera y contractual del proyecto de inversión numero 1162 - Fortalecimiento del equipamiento misional</t>
  </si>
  <si>
    <t>1162 - Fortalecimiento del equipamiento misional</t>
  </si>
  <si>
    <t>Gestión de infraestructura cultural y deportiva nueva, rehabilitada y recuperada</t>
  </si>
  <si>
    <t>Espacio público, derecho de todos</t>
  </si>
  <si>
    <t>Democracia urbana</t>
  </si>
  <si>
    <t>se realizo el  Seguimiento mensual a la ejecución físico-financiera y contractual del proyecto de inversión numero 1115 - Fomento para las artes y la cultura realizado</t>
  </si>
  <si>
    <t>Seguimiento mensual a la ejecución físico-financiera y contractual del proyecto de inversión numero 1115 - Fomento para las artes y la cultura realizado</t>
  </si>
  <si>
    <t>Realizar seguimiento mensual a la ejecución físico-financiera y contractual del proyecto de inversión numero 1115 - Fomento para las artes y la cultura</t>
  </si>
  <si>
    <t>1115 - Fomento para las artes y la cultura</t>
  </si>
  <si>
    <t>Programa de estímulos</t>
  </si>
  <si>
    <t>Mejores oportunidades para el desarrollo a través de la cultura, la recreación y el deporte</t>
  </si>
  <si>
    <t>Igualdad de calidad de vida</t>
  </si>
  <si>
    <t>\\192.168.0.34\plan de accion\SUB. ARTÍSTICA Y CULTURAL\Evidencias\Plan de Accion por Dependecia</t>
  </si>
  <si>
    <t>Durante el trimestre se realizaron 156 ncuestas de satisfacción aplicadas de acuerdo a la Guía para la medición de satisfacción de usuarios si bien el producto esta terminado se continuara registrando los asistentes en cada trimestre</t>
  </si>
  <si>
    <t>Subdirección para la Gestión del Centro de Bogotá
Oficina Asesora de Planeación</t>
  </si>
  <si>
    <t>Sonia Cordoba</t>
  </si>
  <si>
    <t>Subdireccion artistica y cultural Subdireccion para la gestion del centro</t>
  </si>
  <si>
    <t>Margarita Diaz</t>
  </si>
  <si>
    <t>Margarita Diaz Casas</t>
  </si>
  <si>
    <t>la actividad no esta programada en el periodo</t>
  </si>
  <si>
    <t>Eventos producto de  alianzas con universidades</t>
  </si>
  <si>
    <t>Establecer alianzas con entidades públicas y/o privadas para la realización de eventos  en el marco de la programación artistica de la entidad.</t>
  </si>
  <si>
    <t>Actividades producto del  programa de clubes y talleres de la vigencia 2018 .</t>
  </si>
  <si>
    <t>Diseñar y desarrollar  las actividades  producto del  programa de clubes y talleres de la vigencia 2018</t>
  </si>
  <si>
    <t>Asistentes a los clubes  y talleres de la vigencia 2018 .</t>
  </si>
  <si>
    <t>Lograr los asistentes programados  para  la ejecución  del  programa de clubes y talleres de la vigencia 2018</t>
  </si>
  <si>
    <t>Realizar 12 talleres artísticos en el marco del programa de clubes y talleres de la vigencia 2018 .</t>
  </si>
  <si>
    <t>Diseñar y desarrollar los talleres  programa  en el marco del programa de clubes y talleres de la vigencia 2018</t>
  </si>
  <si>
    <t>Realizar 4 clubes en el marco del programa de clubes y talleres</t>
  </si>
  <si>
    <t>Diseñar y desarrollar los clubes programados  en el marco del  programa de clubes y talleres de la vigencia 2018</t>
  </si>
  <si>
    <t>Actividad ejecutada en el primer trimestre</t>
  </si>
  <si>
    <t>\\192.168.0.34\proyectos\Subdireccion Artistica y Cultural\EVIDENCIAS SUB ARTISTICA Y CULTURAL 2018\2018\Proyecto 1164\SEGUIMIENTO PRIMER TRIMESTRE ENEROMARZO 2018\ASISTENTES A EVENTOS FEBRERO \ REPORTE ASISTENCIA FESTIVAL CENTRO FEBRERO 2018</t>
  </si>
  <si>
    <t xml:space="preserve">se reportaron 10188 asistentes en el marco del festival centro </t>
  </si>
  <si>
    <t>Asistentes a los eventos de musica realizados en los escenarios de la FUGA y en escenarios alternos, en el marco del festival centro de la vigencia 2018.</t>
  </si>
  <si>
    <t>Lo grar los asistentes programados  en la ejecución  del  festival centro de la vigencia 2018.</t>
  </si>
  <si>
    <t>actividad terminada se realizaron 41 eventos en el marco del festival centro</t>
  </si>
  <si>
    <t xml:space="preserve">Eventos de musica en los escenarios de la FUGA y en escenarios alternos Festival centro de la vigencia 2018 </t>
  </si>
  <si>
    <t>Diseñar y realizar las actividades del  festival centro de la vigencia 2018.</t>
  </si>
  <si>
    <t>\\192.168.0.34\proyectos\Subdireccion Artistica y Cultural\EVIDENCIAS SUB ARTISTICA Y CULTURAL 2018\2018\Proyecto 1164\SEGUIMIENTO PRIMER TRIMESTRE ENEROMARZO 2018</t>
  </si>
  <si>
    <t>asisitentes a las exposiciones realizadas en las  salas de exposición de la entidad y en espacios alternos.</t>
  </si>
  <si>
    <t>Lograr los asistentes programados  en la  ejecución la programación de las salas de exposición de la entidad</t>
  </si>
  <si>
    <t>Exposiciones culturales en salas de exposición de la entidad y en espacios alternos.</t>
  </si>
  <si>
    <t>Diseñar y  Ejecutar la programación de las salas de exposición de la entidad</t>
  </si>
  <si>
    <t>Proyecto de inversión numero1164 - Intervención cultural para la transformación del centro de Bogotá ejecutado</t>
  </si>
  <si>
    <t>Programar y ejecutar el proyecto de inversión numero1164 - Intervención cultural para la transformación del centro de Bogotá</t>
  </si>
  <si>
    <t>se entrego a la oficina de planeacion la programacion del proyecto</t>
  </si>
  <si>
    <t>Nataly Fajardo</t>
  </si>
  <si>
    <t>Proyecto de inversión numero1164 - Intervención cultural para la transformación del centro de Bogotá programado</t>
  </si>
  <si>
    <t>Oficina Asesora Jurídica
Subdirección de Gestión Corporativa</t>
  </si>
  <si>
    <t>Proyecto de inversión numero 1162 - Fortalecimiento del equipamiento misional ejecutado</t>
  </si>
  <si>
    <t>Programar y ejecutar el proyecto de inversión numero 1162 - Fortalecimiento del equipamiento misional</t>
  </si>
  <si>
    <t>Proyecto de inversión numero 1162 - Fortalecimiento del equipamiento misional programado</t>
  </si>
  <si>
    <t>Asistentes   producto de los eventos realizados por convocatoria.</t>
  </si>
  <si>
    <t xml:space="preserve">Lograr la meta de asistentes programadoa producto de los eventos del portafolio de estimulos de la vigencia 2018 </t>
  </si>
  <si>
    <t xml:space="preserve">Ejecutar los eventos producto del  portafolio de estimulos de la vigencia 2018 </t>
  </si>
  <si>
    <t>Jurados  dentro del programa distrital de estimulos.</t>
  </si>
  <si>
    <t xml:space="preserve">Ejecutar  y otorgar el portafolio de  estimulos  (jurados)de la vigencia 2018 </t>
  </si>
  <si>
    <t xml:space="preserve">Estímulos otorgados a participantes </t>
  </si>
  <si>
    <t xml:space="preserve">Ejecutar y otorgar  el portafolio de estimulos (participantes) de la vigencia 2018 </t>
  </si>
  <si>
    <t>se diseñaron y publicaron las convocatorias del portafolio de estimulos el 7 de febrero</t>
  </si>
  <si>
    <t xml:space="preserve">Convocatorias publicadas
</t>
  </si>
  <si>
    <t xml:space="preserve">Diseñar y publicar  el portafolio de estimulos de la vigencia 2018 </t>
  </si>
  <si>
    <t>Proyecto de inversión numero 1115 - Fomento para las artes y la cultura ejecutado</t>
  </si>
  <si>
    <t>Programar y ejecutar el proyecto de inversión numero 1115 - Fomento para las artes y la cultura</t>
  </si>
  <si>
    <t>publicado en la pagina web y en el aplicativo SISCRED</t>
  </si>
  <si>
    <t>Elena Salazar
Miguel Angel
Carolina Santos
Jose Rubio</t>
  </si>
  <si>
    <t>Proyecto de inversión numero 1115 - Fomento para las artes y la cultura programado</t>
  </si>
  <si>
    <t xml:space="preserve">PENDIENTE </t>
  </si>
  <si>
    <t>Subdireccion para la gestion del centro</t>
  </si>
  <si>
    <t>Seguimiento al Plan Anual de Adquisiciones a cargo de la Subdirección para la Gestión del Centro de Bogotá</t>
  </si>
  <si>
    <t>Seguimiento al Plan Anual de Adquisiciones</t>
  </si>
  <si>
    <t>Posicionar el centro de Bogotá como polo Cultural a través de la formulación e implementación de proyectos especiales y creativos que contribuyan a visibilizarlo.</t>
  </si>
  <si>
    <t>Transformación Cultural del Centro</t>
  </si>
  <si>
    <t>Proyectos formulados y ejecutados en virtud de las alianzas con instituciones públicas, privadas, nacionales e internacionales para para la revitalización y transformación del centro</t>
  </si>
  <si>
    <t>Realizar articulaciones y alianzas estratégicas con organizaciones públicas y privadas, nacionales e internacionales para la revitalización y transformación del centro</t>
  </si>
  <si>
    <t>Subdirectora para la Gestión del Centro de  Bogotá.</t>
  </si>
  <si>
    <t>Formular y ejecutar proyectos de manera articulada con organizaciones publicas y privadas para revitalizar y transformar el centro de Bogotá</t>
  </si>
  <si>
    <t>7528 - Distrito Creativo Cultural Centro</t>
  </si>
  <si>
    <t>La actividad esta programada para el segundo semestre del año</t>
  </si>
  <si>
    <t>Análisis de desempeño del proceso (Indicadores, Planes de Mejoramiento por Proceso, Plan de Manejo de Riesgos (ACPM) documentados de la subdirección para la gestión del centro.</t>
  </si>
  <si>
    <t xml:space="preserve">Documentar y reportar trimestralmente el análisis de desempeño de la dependencia de acuerdo con el proceso Transformación Cultural del Centro
- (Indicadores, Planes de Mejoramiento por Proceso, Plan de Manejo de Riesgos (ACPM).
- Análisis de la documentación del proceso y su normograma.
- Autoevaluación de controles del proceso. </t>
  </si>
  <si>
    <t>\\192.168.0.34\proyectos\SUBDIRECCION GESTION CENTRO\EVIDENCIAS DE CUMPLIMIENTO\2018\PROYECTO  7528- GESTION CENTRO</t>
  </si>
  <si>
    <t xml:space="preserve">se realizaron los siguientes eventos artísticos y culturales  en el espacio de antiguo BRONX:
FESTIVAL CENTRO CONCIERTO BRONX (08/02/2018)
CONVERSATORIO DE CINE MILE 22 (13/02/2018)
BREAKFAST SUECO (28/02/2018)
CREATON (07/03/2018)
FESTIVAL IBEROAMERICANO DE TEATRO (27/03/2018)
</t>
  </si>
  <si>
    <t>Direccion General (Comunicaciones)</t>
  </si>
  <si>
    <t>5. Realizar articulaciones y alianzas estratégicas con organizaciones públicas y privadas, nacionales e internacionales para la revitalización y transformación del centro</t>
  </si>
  <si>
    <t>Información de Interés</t>
  </si>
  <si>
    <t>A la fecha de seguimiento, no se evidencia seguimiento con la oficina asesora de Planeacion, se envia correo con fecha de 19 de junio a Planeacion solicitando informacion para realizar este seguimiento.</t>
  </si>
  <si>
    <t>Durente el primer trimestre no se realizo el seguimiento directamente con la Oficina Asesora de Planeacion, por lo que no se cuenta con evidencias.</t>
  </si>
  <si>
    <t>Juan Alfonso Uribe Roso</t>
  </si>
  <si>
    <t>proyectos de inversión numero 7529 - Desarrollo Biblioteca FUGA con seguimiento mensual</t>
  </si>
  <si>
    <t>Realizar seguimiento mensual a la ejecución físico-financiera y contractual del proyecto de inversión numero 7529 - Desarrollo Biblioteca FUGA</t>
  </si>
  <si>
    <t>7529 - Desarrollo Biblioteca FUGA</t>
  </si>
  <si>
    <t>las eviencias reposan en la Oficina Aseora de Planeacion</t>
  </si>
  <si>
    <t>el seguimiento mensual a la ejecución físico-financiera y contractual del proyecto de inversión numero 7528 se realiza con la Oficina Asesora de Planeacion</t>
  </si>
  <si>
    <t>proyectos de inversión numero 7528 - Distrito Creativo Cultural Centro con seguimiento mensual</t>
  </si>
  <si>
    <t>Realizar seguimiento mensual a la ejecución físico-financiera y contractual del proyecto de inversión numero 7528 - Distrito Creativo Cultural Centro</t>
  </si>
  <si>
    <t>las evidencias se encuentran en la siguiente carpeta:  \\192.168.0.34\proyectos\SUBDIRECCION GESTION CENTRO\EVIDENCIAS DE CUMPLIMIENTO\2018\PROYECTO  7529 - BIBLIOTECA\Primer trimestre ene-mar 2018</t>
  </si>
  <si>
    <t>Las alianzas con Bibliotecas y universidades con el fin de promocionar la biblioteca de la entidad se ejecutaron en un 100% durante el primer trimestre.</t>
  </si>
  <si>
    <t xml:space="preserve">durante el trimiestre se estalecieron las siguientes alianzas:
CINEP - Centro de Investigación y Educación Popular
CORPORACION UNIVERSITARIA REPUBLICANA 
CUN - Corporación Unificada Nacional de Educación Superior
DNP - Departamento Nacional de Planeación
FUNDACION UNIVERSITARIA HORIZONTE
UNILATINA
UNIVERSIDAD CATOLICA 
UNIVERSIDAD DEL BOSQUE 
UNIVERSIDAD MANUELA BELTRAN
UNIVERSIDAD SANTO TOMAS
ESCUELA COLOMBIANA DE INGENIERIA JULIO GARAVITO
UNIVERSIDAD JAVERIANA 
UNIVERSIDAD MILITAR
FUNDACION UNIVERSITARIA CERVANTINA
UNIVERSIDAD ANTONIO NARIÑO
COLEGIO MAYOR DE CUNDINAMARCA
EGESCO
CORPORACION UNIVERSITARIA NUEVA COLOMBIA
ASOC. COLOMBIANA DE TRADUCTORES, TERMINOLOGOS E INTERPRETES
</t>
  </si>
  <si>
    <t>Yulieth Pinto</t>
  </si>
  <si>
    <t>Alianzas estrategicas de febrero a junio 4 por cada mes.</t>
  </si>
  <si>
    <t>Establecer alianzas con Bibliotecas y universidades con el fin de promocionar la biblioteca de la entidad.</t>
  </si>
  <si>
    <t xml:space="preserve">Se evidencian los siguientes documentos:
• REPORTE DETALLADO DE CUMPLIMIENTO DE METAS SUB CENTRO - BIBLIOTECA – 2018
En el siguiente link:
\\Server\proyectos\SUBDIRECCION GESTION CENTRO\SEGUIMIENTO METAS 2018\7529 BIBLIOTECA
• Fotos, encuestas de satisfaccion, listados de asistencias y videos
En el siguiente link:
\\192.168.0.34\Documentos\Gestion Documental\BIBLIOTECA\2018\2. ACTIVIDADES ABR-JUN 2018 PROYECTO 7529\ACTIVIDADES BIBLIOTECA
</t>
  </si>
  <si>
    <t xml:space="preserve">Durante el mes de abril se realizaron los siguientes talleres, con las siguientes asistencias:
• Evento poesia en FUGA (100 asistententes)
• Evento poesia en FUGA (125 asistententes)
• Taller de promoción de lectura: Colegio Antonio Jose Uribe grados segundos (94 asistententes)
• Taller de promoción de lectura: Colegio Antonio Jose Uribe grados septimos (40 asistententes)
• Taller de promoción de lectura: Colegio Republica de Venezuela Sede B grado 101-402-301 grupo C y Grupo E (106 asistententes)
Para un total de 465 asistencias.
Durante el mes de mayo se realizaron, con las siguientes asistencias: 
• Taller de promoción de lectura: Colegio Republica de Venezuela Sede B grado Preescolar - 401 y 202 (74 asistententes)
• Taller de promoción de lectura: Colegio Republica de Venezuela Sede B grados 201-202-preescolar 01 -101-201 (139 asistententes)
• Taller de promoción de lectura: Colegio Republica de Venezuela Sede B grado Grupo D (8 asistententes)
• Taller de promoción de lectura: Colegio Antonio Jose Uribe grados octavo   (25 asistententes)
• Taller de promoción de lectura: Colegio Antonio Jose Uribe grados once (31 asistententes)
• Taller de promoción de lectura: Colegio santa clara (17 asistententes)
Para un total de 294 asistentes
</t>
  </si>
  <si>
    <t>la evidencias estan en el sgiguiente link: \\192.168.0.34\proyectos\SUBDIRECCION GESTION CENTRO\EVIDENCIAS DE CUMPLIMIENTO\2018\PROYECTO  7529 - BIBLIOTECA\Primer trimestre ene-mar 2018</t>
  </si>
  <si>
    <t>durante el trimestre se realizaron los talleres de promocion de lesctura en las fechas
26/02/2018 (161 asistentes)
07/03/2018 (72 asistentes)
20/03/2018 (118 asistentes)
03/03/2018 (60 asistentes)
las evidencias se encuentran en la carpeta del servidor de proyectos</t>
  </si>
  <si>
    <t>Asistentes a los talleres de promoción de la lectura.</t>
  </si>
  <si>
    <t xml:space="preserve">Fomentar el hábito de la lectura y la investigación a traves  de la realizacion de talleres.
</t>
  </si>
  <si>
    <t xml:space="preserve">Durante el mes de abril se realizaron los siguientes talleres, en las siguientes fechas:
• Evento poesia en FUGA 19/04/2018
• Evento poesia en FUGA 19/04/2018
• Taller de promoción de lectura: Colegio Antonio Jose Uribe grados segundos24/04/2018
• Taller de promoción de lectura: Colegio Antonio Jose Uribe grados septimos 27/04/2018
• Taller de promoción de lectura: Colegio Republica de Venezuela Sede B grado 101-402-301 grupo C y Grupo E 30/04/2018
Para un total de 5 talleres.
Durante el mes de mayo se realizaron: 
• Taller de promoción de lectura: Colegio Republica de Venezuela Sede B grado Preescolar - 401 y 202 2/05/2018
• Taller de promoción de lectura: Colegio Republica de Venezuela Sede B grados 201-202-preescolar 01 -101-201 3/05/2018
• Taller de promoción de lectura: Colegio Republica de Venezuela Sede B grado Grupo D 4/05/2018
• Taller de promoción de lectura: Colegio Antonio Jose Uribe grados octavo   15/05/2018
• Taller de promoción de lectura: Colegio Antonio Jose Uribe grados once 15/05/2018
• Taller de promoción de lectura: Colegio santa clara 29/05/2018
Para un total de 6 talleres
</t>
  </si>
  <si>
    <t>durante el trimestre se realizaron los talleres de promocion de lectura en las fechas
26/02/2018 (4 talleres)
07/03/2018 (2 talleres)
20/03/2018 (3 talleres)
03/03/2018 (4 talleres)
las evidencias se encuentran en la carpeta del servidor de proyectos</t>
  </si>
  <si>
    <t>Talleres de promoción de la lectura (3 talleres por 10 meses) de febrero a noviembre.</t>
  </si>
  <si>
    <t>La actividad se ejecutó durante el primer trimestre</t>
  </si>
  <si>
    <t>la evidencias se encuentran en la carpeta del servidor en el link \\192.168.0.34\proyectos\SUBDIRECCION GESTION CENTRO\POA- PLAN OPERATIVO DE ACTIVIDADES\2018\Proyecto 7529 (POA del proyecto 7529)</t>
  </si>
  <si>
    <t>el proyectos de inversión se programo durante el mes de enero de 2018</t>
  </si>
  <si>
    <t>oficina asesora de planeacion</t>
  </si>
  <si>
    <t>proyectos de inversión programado numero 7529 - Desarrollo Biblioteca FUGA</t>
  </si>
  <si>
    <t>Programar y ejecutar el proyecto de inversión numero 7529 - Desarrollo Biblioteca FUGA</t>
  </si>
  <si>
    <t xml:space="preserve">en los siguientes eventos artísticos y culturales  en el espacio de antiguo BRONX, se tuvo el siguiente aforo:
FESTIVAL CENTRO CONCIERTO BRONX (5400 asistente)
CONVERSATORIO DE CINE MILE 22 (60 asistente)
BREAKFAST SUECO (27 asistente)
CREATON (108 asistente)
FESTIVAL IBEROAMERICANO DE TEATRO (200 asistente)
</t>
  </si>
  <si>
    <t>Asistentes a los  eventos artísticos y culturales  en el espacio de antiguo BRONX</t>
  </si>
  <si>
    <t>Lograr los asistentes programados para la  ejecución del programa de actividades artisticas y culturales  en el espacio del antiguo BRONX</t>
  </si>
  <si>
    <t>Eventos artísticos y culturales  en el espacio de antiguo BRONX</t>
  </si>
  <si>
    <t>Ejecutar el programa de actividades artisticas y culturales a desarrollar en el espacio de antiguo BRONX</t>
  </si>
  <si>
    <t>la evidecia reposa en la oficina asesora de planeacion</t>
  </si>
  <si>
    <t>Se entrego la programacion del proyecto de inversion numero 7528 durante el me de enero en asesoria de la oficina de planeacion</t>
  </si>
  <si>
    <t>proyectos de inversión programado numero 7528 - Distrito Creativo Cultural Centro</t>
  </si>
  <si>
    <t>Programar y ejecutar el proyecto de inversión numero 7528 - Distrito Creativo Cultural Centro</t>
  </si>
  <si>
    <t xml:space="preserve">Evaluar el  Plan Estratégico de comunicaciones cada dos meses </t>
  </si>
  <si>
    <t>Informe bimensual de seguimiento al plan estratégico de comunicaciones</t>
  </si>
  <si>
    <t>La actividad se ejecutó al 100% en el segundo trimestre</t>
  </si>
  <si>
    <t>http://fuga.gov.co/vuelven-clubes-y-talleres-la-fuga</t>
  </si>
  <si>
    <t>A la fecha de seguimiento el equipo de comunicaciones diseño y publico la estrategia de comunicaciones para divulgar Talleres y Clubes en la página web y mantiene actualizado el contenido para el cierre de las inscripciones.</t>
  </si>
  <si>
    <t>La actividad no se encuentra programada durante el primer trimestre</t>
  </si>
  <si>
    <t>Juliana Ramirez</t>
  </si>
  <si>
    <t>Monica Ramirez H</t>
  </si>
  <si>
    <t>Estrategia de comunicaciones para divulgar Talleres y Clubes.</t>
  </si>
  <si>
    <t>Apoyar la estrategia de  Talleres y Clubes.</t>
  </si>
  <si>
    <t>Dirigir, coordinar y garantizar las acciones de comunicación, divulgación y promoción corporativa, e interna y externa de las actividades de la Fundación.</t>
  </si>
  <si>
    <t>Establecer contactos relevantes, pertinentes y permanentes con el ecosistema completo de audiencias.</t>
  </si>
  <si>
    <t>Construir un posicionamiento positivo del centro de Bogotá</t>
  </si>
  <si>
    <t>La actividad no se encuentra programada durante el segundo trimestre</t>
  </si>
  <si>
    <t>Estrategia de difusión para el Festival Centro 2019 diseñada</t>
  </si>
  <si>
    <t>Diseñar la estrategia de difusión especial para el Festival Centro 2019</t>
  </si>
  <si>
    <t>Fotografías compartidas en el chat institucional</t>
  </si>
  <si>
    <t>A la fecha del seguimiento se  evidencia la entrega de los ejemplares de abril  y mayo y está programada la entrega de los ejemplares de junio en el partido del domingo 24 de junio en el Bronx</t>
  </si>
  <si>
    <t>Tal como se evidencia mensualmente en el Chat Institucional Periódico Céntrico mensualmente se entregan en el centro de Bogotá los ejemplares del periódico.</t>
  </si>
  <si>
    <t>Equipo de Comunicaciones</t>
  </si>
  <si>
    <t>Entregar 8000 ejemplares mensuales en el centro de Bogotá.</t>
  </si>
  <si>
    <t>Difusión del periódico Céntrico.</t>
  </si>
  <si>
    <t>La evidencia reposa en el equipo de Laura Ardila de la Oficina de Comunicaciones</t>
  </si>
  <si>
    <t>Durante el trimestre se aprobaron los siguientes contenidos  en fotografía generados para cada eventos de la FUGA:
Abril:
Mayo:</t>
  </si>
  <si>
    <t xml:space="preserve">Durante el trimestre se aprobaron los siguientes contenidos  en fotografía generados para cada eventos de la FUGA:
Enero:
Febrero:
Marzo:
</t>
  </si>
  <si>
    <t xml:space="preserve">Laura Ardila </t>
  </si>
  <si>
    <t>Contenidos  en fotografía generados aprobados para cada evento</t>
  </si>
  <si>
    <t>Generar contenidos en video y en fotografía para apoyar la difusión de los diferentes eventos y actividades de la FUGA</t>
  </si>
  <si>
    <t xml:space="preserve">A la fecha de seguimiento se evidencias los siguientes videos 
Abril:
Mayo:
</t>
  </si>
  <si>
    <t xml:space="preserve">Durante el trimestre se realizaron los siguientes videos oficiales:
Enero:
Febrero:
Marzo:
</t>
  </si>
  <si>
    <t>Contenidos  en video generados mensuales</t>
  </si>
  <si>
    <t xml:space="preserve">Se evidencia los siguientes documentos:
• Informe medios y redes sociales (ene-feb-mar)
Los cuales se encuentran en el siguiente link:
\\server\PLAN OPERATIVO INTEGRAL\COMUNICACIONES\Plan de Acción
</t>
  </si>
  <si>
    <t>A la fecha del seguimiento se evidencia que se han realizado actividades de la FUGA divulgadas en prensa escrita y noticieros el dato final se consolidara al final del trimestre</t>
  </si>
  <si>
    <t xml:space="preserve">Tal como se puede evidenciar el Informe de seguimiento trimestral al cumplimiento de Plan Estratégico de Comunicaciones durante los meses de enero, febrero y marzo
• En Facebook se realizaron 316 publicaciones (pagina 55)
• En Twitter se realizaron 397 publicaciones (pagina 68)
• En Instagram  se realizaron 90 publicaciones (pagina 73)
</t>
  </si>
  <si>
    <t>Luis Fernando Dueñas</t>
  </si>
  <si>
    <t xml:space="preserve">Eventos y actividades  divulgados a traves de redes sociales ( facebook ,twitter, instagram). </t>
  </si>
  <si>
    <t xml:space="preserve">Divulgar eventos y actividades de la FUGA a través de redes sociales. </t>
  </si>
  <si>
    <t>Tal como se puede evidenciar el Informe de seguimiento trimestral al cumplimiento de Plan Estratégico de Comunicaciones durante los meses de enero, febrero y marzo se realizaron siete (7)   actividades de la FUGA divulgadas en prensa escrita y noticieros</t>
  </si>
  <si>
    <t>Andrea Castaño</t>
  </si>
  <si>
    <t>Actividades de la FUGA divulgadas en prensa escrita y noticieros</t>
  </si>
  <si>
    <t>Difundir permanentemente las actividades que realiza la FUGA, para que sean divulgadas en prensa escrita y noticieros.</t>
  </si>
  <si>
    <t xml:space="preserve">Se evidencia los siguientes documentos:
• 4-Abr-18-Analytics Todos los datos de sitios web Visión general de la audiencia 20180401-20180430
• Indicadores Web2017
Los cuales se encuentran en el siguiente link:
\\server\PLAN OPERATIVO INTEGRAL\COMUNICACIONES\Plan de Acción
</t>
  </si>
  <si>
    <t>A la fecha de seguimiento se reportan los informes correspondientes al mes de abril. Tal como se evidencio el primer trimestre se requiere por parte de la Entidad un profesional especializado (web master) para hacer los ajustes necesarios y tener los datos para la construcción del indicador con mayor certeza, a la espera de terminar ley de garantías para la contratación del profesional</t>
  </si>
  <si>
    <t xml:space="preserve">Se evidencia los siguientes documentos:
• 1-ene-18-Analytics Todos los datos de sitios web Visión general de la audiencia 20180101-20180131
• 2-feb-18-Analytics Todos los datos de sitios web Visión general de la audiencia 20180201-20180228
• 3--marzo-18-Analytics Todos los datos de sitios web Visión general de la audiencia 20180301-20180331
Los cuales se encuentran en el siguiente link:
\\server\PLAN OPERATIVO INTEGRAL\COMUNICACIONES\Plan de Acción
</t>
  </si>
  <si>
    <t>Se reportan los informes correspondientes a enero, febrero, marzo. Se evidencia que se requiere por parte de la Entidad un profesional especializado (web master) para hacer los ajustes necesarios y tener los datos para la construcción del indicador con mayor certeza.</t>
  </si>
  <si>
    <t>Ramón Gutierrez</t>
  </si>
  <si>
    <t>Informes de monitoreo permanentemente la página web de la FUGA</t>
  </si>
  <si>
    <t>Monitoreo permanentemente la página web de la FUGA con el propósito de construir el indicador de visitas mensuales de la página.</t>
  </si>
  <si>
    <t>http://fuga.gov.co/programacion?_ga=2.171803746.338894910.1529587935-458165458.1496154698</t>
  </si>
  <si>
    <t>Según la programación de eventos de la FUGA se difundieron permanentemente la página web, los eventos relacionados con estímulos y actividades artísticas y culturales.</t>
  </si>
  <si>
    <t>Eventos relacionados con estímulos y actividades artísticas y culturales publicados en la página web</t>
  </si>
  <si>
    <t>Difundir permanentemente la página web de la FUGA, los eventos relacionados con estímulos y actividades artísticas y culturales</t>
  </si>
  <si>
    <t xml:space="preserve">Se evidencia los siguientes documentos:
• Documentos Actualizados 2018
• Documentos Actualizados Mayo 31
Los cuales se encuentran en el siguiente link:
\\server\PLAN OPERATIVO INTEGRAL\COMUNICACIONES\Plan de Accion
</t>
  </si>
  <si>
    <t xml:space="preserve">Se evidencia los siguientes documentos:
• Documentos Actualizados 2018
Los cuales se encuentran en el siguiente link:
\\server\PLAN OPERATIVO INTEGRAL\COMUNICACIONES\Plan de Accion
</t>
  </si>
  <si>
    <t>Durante el trimestre cada vez que se requirió se actualizo oportunamente la información relacionada con la subcategoría a cargo de comunicaciones  (Glosario, Noticias, Calendario de actividades, Información para niños y jóvenes) para ser publicada en la página web de acuerdo con los requisitos de Transparencia y Acceso a la Información pública y se adjunta informe de documentos actualizados en la página web durante el primer trimestre en cada categoría y subcategoría.</t>
  </si>
  <si>
    <t>Información de requisitos de transparencia y acceso a la información pública a cargo decomunicaciones publicada en la página web</t>
  </si>
  <si>
    <t xml:space="preserve">Proveer oportunamente la información relacionada con la subcategoría para ser publicada en la página web de acuerdo con los requisitos de Transparencia y Acceso a la Información pública:
Glosario
Noticias
Calendario de actividades
Información para niños y jóvenes
</t>
  </si>
  <si>
    <t>Se entregara la evidencia al cierre del trimestre</t>
  </si>
  <si>
    <t>A la fecha de seguimiento (20/6/2018) se evidencia la construcción del Informe de seguimiento trimestral al cumplimiento de Plan Estratégico de Comunicaciones de los meses de abril y mayo el informe completo del trimestre se entregara durante el mes de julio para el día 15</t>
  </si>
  <si>
    <t xml:space="preserve">Se evidencia los siguientes documentos:
• Informe medios y redes sociales (ene-feb-mar)
Los cuales se encuentran en el siguiente link:
\\server\PLAN OPERATIVO INTEGRAL\COMUNICACIONES\Plan de Accion
</t>
  </si>
  <si>
    <t>Se realiza informe de seguimiento trimestral al cumplimiento de Plan Estratégico de Comunicaciones para los meses de enero febrero y marzo de 2018</t>
  </si>
  <si>
    <t>Informe de seguimiento trimestral al cumplimiento de Plan Estrategico de Comunicaciones.</t>
  </si>
  <si>
    <t xml:space="preserve"> Gestionar el Plan Estrategico de Comunicaciones a cargo de la Direccion General</t>
  </si>
  <si>
    <t xml:space="preserve">Se evidencia los siguientes documentos:
• Comms Fuga 2018 copy
Los cuales se encuentran en el siguiente link:
\\server\PLAN OPERATIVO INTEGRAL\COMUNICACIONES\Plan de Accion
</t>
  </si>
  <si>
    <t>Se aprueba por la Directora de la FUGA el Plan Estratégico de Comunicaciones</t>
  </si>
  <si>
    <t xml:space="preserve">Felipe Londoño
</t>
  </si>
  <si>
    <t>Plan elaborado, aprobado y socializado.</t>
  </si>
  <si>
    <t xml:space="preserve">Análisis de desempeño de la dependencia de acuerdo con el proceso Gestión de Comunicaciones documentado
- (Indicadores, Planes de Mejoramiento por Proceso, Plan de Manejo de Riesgos (ACPM).
- Análisis de la documentación del proceso y su normograma.
- Autoevaluación de controles del proceso. </t>
  </si>
  <si>
    <t xml:space="preserve">Documentar y reportar trimestralmente el análisis de desempeño de la dependencia de acuerdo con el proceso Gestión de Comunicaciones
- (Indicadores, Planes de Mejoramiento por Proceso, Plan de Manejo de Riesgos (ACPM).
- Análisis de la documentación del proceso y su normograma.
- Autoevaluación de controles del proceso. </t>
  </si>
  <si>
    <t>Base de Datos Contactos relevantes, pertinentes y permanentes convertidos</t>
  </si>
  <si>
    <t>1. Establecer contactos relevantes, pertinentes y permanentes con el ecosistema completo de audiencias.</t>
  </si>
  <si>
    <t xml:space="preserve">Contactos relevantes, pertinentes y permanentes convertidos
</t>
  </si>
  <si>
    <t>Pendiente solicitar a Juliana evidencia de la Matriz en construcción para guardarla en el servidor.</t>
  </si>
  <si>
    <t>Se encuentra en construcción la matriz de Matriz de la Sistematización del involucramiento donde se evidencian las subcategorías para cada uno de los dos pilares (Bronx y Arte y Cultura)</t>
  </si>
  <si>
    <t>Matriz de la Sistematización del involucramiento</t>
  </si>
  <si>
    <t xml:space="preserve">Matriz de la Sistematización del involucramiento
</t>
  </si>
  <si>
    <t>Conformar equipo de trabajo para la formulación y el desarrollo de actividades de participación ciudadana</t>
  </si>
  <si>
    <t>Equipo de trabajo conformado</t>
  </si>
  <si>
    <t>Realizar la clasificación de los grupos de interés de la Fundación.</t>
  </si>
  <si>
    <t>Documento que contiene la clasificación de los grupos de interés de la Fundación.</t>
  </si>
  <si>
    <t>Aplicar una encuesta para identificar los temas de mayor relevancia para la participación de los grupos de interés con el fin de considerarlos en la elaboración de los instrumentos de planeación institucional</t>
  </si>
  <si>
    <t>Temas de mayor relevancia identificados para la participación de los grupos de interés</t>
  </si>
  <si>
    <t>Realizar un proceso de formación de participación incidente.</t>
  </si>
  <si>
    <t>Líderes y gestores de participación ciudadana de la entidad formados en participación incidente.</t>
  </si>
  <si>
    <t>Alistamiento: Elaborar cronograma de trabajo y presentar en Comité Directivo.</t>
  </si>
  <si>
    <t>Cronograma presentado y aprobado</t>
  </si>
  <si>
    <t>Publicación de información: Elaborar, publicar y difundir el informe de Rendición de cuentas 2018 con corte a octubre y proyección a diciembre.</t>
  </si>
  <si>
    <t>Informe de Rendición de Cuentas elaborado y publicado</t>
  </si>
  <si>
    <t>Diálogo ciudadano: desarrollar espacio de diálogo con grupos de interés y ciudadanía, con antelación a la audiencia</t>
  </si>
  <si>
    <t>Evento de diálogo ciudadano realizado</t>
  </si>
  <si>
    <t>Audiencia Pública: Realizar la Audiencia Pública de Rendición de Cuentas</t>
  </si>
  <si>
    <t>Audiencia Pública de Rendición de Cuentas</t>
  </si>
  <si>
    <t>Seguimiento a compromisos: Realizar seguimiento a compromisos e inquietudes de la Audiencia</t>
  </si>
  <si>
    <t>Resultados del seguimiento a compromisos e inquietudes de la Audiencia</t>
  </si>
  <si>
    <t>Realizar seguimiento al cumplimiento de las actividades registradas en este Plan</t>
  </si>
  <si>
    <t>Informe de seguimiento de las actividades de participación ciudadana</t>
  </si>
  <si>
    <t>Elaborar un informe de seguimiento y resultados del ejercicio de participación ciudadana 2018 y presentar los resultados al Comité Directivo</t>
  </si>
  <si>
    <t>Plan de Participación Ciudadana</t>
  </si>
  <si>
    <t>Misionales
Comunicaciones</t>
  </si>
  <si>
    <t>Misionales</t>
  </si>
  <si>
    <t>Evidencia
Servidor</t>
  </si>
  <si>
    <t>Evidencia
Pagina Web</t>
  </si>
  <si>
    <t>Evidencia
Orfeo</t>
  </si>
  <si>
    <t>Evidencia
Intranet</t>
  </si>
  <si>
    <t xml:space="preserve">Realizar  sensibilización y conceptualización general sobre riesgos </t>
  </si>
  <si>
    <t>1 Sensibilización</t>
  </si>
  <si>
    <t>Componente</t>
  </si>
  <si>
    <t>Subcomponente</t>
  </si>
  <si>
    <t>Indicador</t>
  </si>
  <si>
    <t>C1 Riesgos Corrupcion</t>
  </si>
  <si>
    <t>1. Política de Administración de Riesgos</t>
  </si>
  <si>
    <t xml:space="preserve">Documentos actualizados </t>
  </si>
  <si>
    <t>Socializaciones realizadas/socializaciones programadas</t>
  </si>
  <si>
    <t>Ajustar y aprobar  la Polìtica de administraciòn del riesgo y la Guìa de administraciòn de riesgos teniendo en cuenta los lineamientos actualizados del DAFP</t>
  </si>
  <si>
    <t>2 documentos ajustados y aprobados conforme los lineamientos DAFP.</t>
  </si>
  <si>
    <t xml:space="preserve">2 documentos ajustados y aprobados </t>
  </si>
  <si>
    <t>Marisol Muñoz 
Zonia Palencia</t>
  </si>
  <si>
    <t>2. Construcción Mapa Riesgos Corrupción</t>
  </si>
  <si>
    <t>Número de mesas de trabajo realizadas para elaborar, revisar y/o actualizar mapas de riesgos de corrupción/Número de mesas de trabajo programadas para elaborar, revisar y/o actualizar mapas de riesgos de corrupción</t>
  </si>
  <si>
    <t>Documento consoldado y aprobado</t>
  </si>
  <si>
    <t>3. Consulta y divulgación</t>
  </si>
  <si>
    <t xml:space="preserve">Mapa de riesgos de corrupción publicado </t>
  </si>
  <si>
    <t>No. de socializaciones realizadas/No. de socializaciones programadas</t>
  </si>
  <si>
    <t>4. Monitoreo y Revisión</t>
  </si>
  <si>
    <t>Monitorear y revisar de forma permanente y periòdica los Mapas de riesgos de currupción vigentes (controles y/o acciones de manejo definidas).</t>
  </si>
  <si>
    <t>2  Monitoreos al mapa de riesgos de corrupción vigente</t>
  </si>
  <si>
    <t>No. de  monitoreos realizados / 2 monitoreros programados</t>
  </si>
  <si>
    <t>5. Seguimiento</t>
  </si>
  <si>
    <t xml:space="preserve">Angélica Hernández </t>
  </si>
  <si>
    <t>Alba Cristina Rojas</t>
  </si>
  <si>
    <t>Realizar seguimiento permanente y periòdico a los Mapas de riesgos de currupción vigente (controles y/o acciones de manejo definidas).</t>
  </si>
  <si>
    <t>2 Seguimientos al  Mapa de riesgos de corrupción vigente</t>
  </si>
  <si>
    <t>No. de seguimientos realizadas / dos (2) seguimientos programados</t>
  </si>
  <si>
    <t>Publicar en  la página web e intranet los seguimientos realizados a los Mapas de riesgos de corrupción.</t>
  </si>
  <si>
    <t>3 Publicaciones  en página web e intranet de los seguimientos realizados a los Mapas de riesgos de corrupción  (URL  y Pantallazo)</t>
  </si>
  <si>
    <t>No. de  Publicaciones realizadas / 2  publicaciones programadas</t>
  </si>
  <si>
    <t>No. de  Publicaciones realizadas / No. de publicaciones programadas</t>
  </si>
  <si>
    <t>Oficina de Control Interno</t>
  </si>
  <si>
    <t>C3 Rendicion Cuentas</t>
  </si>
  <si>
    <t>1. Información de calidad y en lenguaje comprensible</t>
  </si>
  <si>
    <t>Video clip publicado</t>
  </si>
  <si>
    <t>2. Diálogo de doble vía con la Ciudadanía y las Organizaciones</t>
  </si>
  <si>
    <t>Documento elaborado, aprobado y publicado</t>
  </si>
  <si>
    <t>No. de actividades ejecutados/No. de actividades  ejecutadas</t>
  </si>
  <si>
    <t>No. de audiencias realizadas/No. de audiencias programadas</t>
  </si>
  <si>
    <t>Ejecutar  estrategia de participación ciudadana</t>
  </si>
  <si>
    <t xml:space="preserve">implementar 100% de estrategias aprobadas en comité </t>
  </si>
  <si>
    <t>estrategias implementadas/estrategias aprobadas en comité directivo</t>
  </si>
  <si>
    <t>1 documento de estrategía de participación ciudadana que incluya:
a) Los Mecanismos legales de
participación ciudadana y los  Espacios de participación ciudadana de la FUGA aprobado en comité directivo y publicado en la páfina web.
b)  Estrategia para propiciar dialogo de doble vía con los diferentes gurpos de valor y documentar procedimiento que operacionalice la  rendiciòn de cuentas institucional que incluya  Cronograma para la rendición de cuentas
c) Estrategias para incentivar el uso de la urna virtual</t>
  </si>
  <si>
    <t>Documento aprobado y publicado</t>
  </si>
  <si>
    <t>3. Incentivos para motivar la cultura de la Rendición y Petición de Cuentas</t>
  </si>
  <si>
    <t>No. de respuestas ´publicadas/No. de preguntas realizadas en la audiencia pública</t>
  </si>
  <si>
    <t xml:space="preserve">2 socializaciones antes de la rendicòn de cuentas ( 1 comité directivo y 6 grupos primarios) (listas de asistencia)
</t>
  </si>
  <si>
    <t>No. de socializaciones realizadas/ 7 Socializaciones programadas</t>
  </si>
  <si>
    <t>4. Evaluación y Retroalimentación a la Gestión Institucional</t>
  </si>
  <si>
    <t xml:space="preserve">No. de encuestas aplicadas/ No.de asistentes a la audiencia *50% </t>
  </si>
  <si>
    <t>No. de evaluciones realizadas/No. de encuestas relizadas</t>
  </si>
  <si>
    <t>No. de socializaciones realizadas/No. de Socializaciones programadas</t>
  </si>
  <si>
    <t>C4. Atencion Ciudadano</t>
  </si>
  <si>
    <t>1. Estructura Administrativa y Direccionamiento Estratégico</t>
  </si>
  <si>
    <t>2  Informes de seguimiento por parte del Defensor del ciudadano</t>
  </si>
  <si>
    <t>No. Informes elaborados /
2 Informes a presentar</t>
  </si>
  <si>
    <t>Continuar con disposición en lugares visibles a la ciuidadanía de información sobre :
* Medios de atención con los que cuenta la entidad para recepción de peticiones, quejas, sugerencias, reclamos y denuncias de actos de corrupción.
* Tiempos de respuesta a solicitudes de información.
* Horarios y puntos de atención
* Dependencia, nombre y cargo del Defensor del Ciudadano.
* Uso adecuado de las instalaciones
* Carta de trato digno</t>
  </si>
  <si>
    <t>2. Fortalecimiento de los canales de atención</t>
  </si>
  <si>
    <t>Información publicada en las 2 carteleras institucionales</t>
  </si>
  <si>
    <t># Carteleras actualizadas /
# 2 Carteleras a actualizar</t>
  </si>
  <si>
    <t>3. Talento Humano</t>
  </si>
  <si>
    <t>2 Socializaciones y/o Capacitaciones realizadas (listas de asistencia)</t>
  </si>
  <si>
    <t># Socializaciones y/o Capacitaciones realizadas /
# 2 Socializaciones y/o capacitaciones a realizar</t>
  </si>
  <si>
    <t>4. Normativo y procedimental</t>
  </si>
  <si>
    <t>Implementar la Ley 1581/2012 de cara a la obligación legal de inscribir las bases de datos en el Registro Nacional de Bases de Datos.</t>
  </si>
  <si>
    <t>Actualizar y socializar la carta de trato digno al usuario conforme lo establece la Ley 1437 de 2011- Código de Procedimiento Administrativo y de lo Contencioso Administrativo.</t>
  </si>
  <si>
    <t>Realizar seguimientos mensuales al cumplimiento de los términos legales para resolver peticiones conforme al articulo 76 de la Ley 1474 de 2011 y a la Ley 1755 de 2015</t>
  </si>
  <si>
    <t>1 Documento de Implementación de la adaptación de la entidad a la Ley 1581/2012</t>
  </si>
  <si>
    <t>Documento de implementación</t>
  </si>
  <si>
    <t>1 Carta de trato digno actualizada y socializada</t>
  </si>
  <si>
    <t>Carta de trato digno actualizada y socializada</t>
  </si>
  <si>
    <t># Informes elaborados /
# 12  informes a elaborar</t>
  </si>
  <si>
    <t>5. Relacionamiento con el Ciudadano</t>
  </si>
  <si>
    <t xml:space="preserve"> Documento de caracterización de usuarios</t>
  </si>
  <si>
    <t xml:space="preserve"># encuestas ajustadas /
# 4 encuestas a ajustar </t>
  </si>
  <si>
    <t xml:space="preserve"># encuestas aplicadas /
# encuestas a aplicar (según guía) </t>
  </si>
  <si>
    <t>Informe elaborado</t>
  </si>
  <si>
    <t xml:space="preserve">Mantener actualizada la información mínima requerida en página web que trata la Ley 1712 de 2014 - Transparencia  </t>
  </si>
  <si>
    <t>Mantener actualizado en la página web el calendario de eventos.</t>
  </si>
  <si>
    <t>Realizar un video para niños con información de la entidad.</t>
  </si>
  <si>
    <t>Publicar en la página web un enlace en la que la ciudadanía pueda consultar los procesos y procedimientos de la entidad.</t>
  </si>
  <si>
    <t>C5 Ley Transparencia</t>
  </si>
  <si>
    <t>1. Lineamientos de Transparencia Activa</t>
  </si>
  <si>
    <t>Página web actualizada</t>
  </si>
  <si>
    <t># Matrices con monitoreo /
#  3 Matrices a monitorear</t>
  </si>
  <si>
    <t>11  meses (Calendario actualizado)</t>
  </si>
  <si>
    <t># calendarios actualizados /
11  calendarios a actualizar</t>
  </si>
  <si>
    <t>1 Video publicado</t>
  </si>
  <si>
    <t># videos elaborados /
# videos a elaborar</t>
  </si>
  <si>
    <t>1 Enlace publicado</t>
  </si>
  <si>
    <t># enlaces publicados /
# enlaces a publicar</t>
  </si>
  <si>
    <t>Ramon Gutierrez</t>
  </si>
  <si>
    <t>Oficina Asesora de Planeacion</t>
  </si>
  <si>
    <t>z</t>
  </si>
  <si>
    <t>1 documento aprobado y publciado en la intranet de actualización del link de transparencia y acceso a la información.</t>
  </si>
  <si>
    <t>Documento aprobado y publicado en la intranet</t>
  </si>
  <si>
    <t># editores  actualizados /
# editores a actualizar</t>
  </si>
  <si>
    <t>Elaborar un documento de actualización del link de transparencia y acceso a la información.</t>
  </si>
  <si>
    <t>2. Lineamientos de Transparencia Pasiva</t>
  </si>
  <si>
    <t># de seguimientos realizados /
 # 44 seguimientos a realizar</t>
  </si>
  <si>
    <t>3. Elaboración de Instrumentos de Gestión de la Información</t>
  </si>
  <si>
    <t>Actualizar y socializar el Registro de Activos de Información</t>
  </si>
  <si>
    <t>Actualizar y socializar el Esquema de publicación de instrumentos de gestión de la información</t>
  </si>
  <si>
    <t>Actualizar y socializar  el ïndice de Información Clasificada y Reservada.</t>
  </si>
  <si>
    <t>Registro de Activos de Información actualizado y socializado</t>
  </si>
  <si>
    <t>Documento actualizado y socializado</t>
  </si>
  <si>
    <t>Esquema de publicación actualizado y socializado</t>
  </si>
  <si>
    <t xml:space="preserve"> Esquema de publicación actualizado y socializado</t>
  </si>
  <si>
    <t>Indice de Información Clasificada y Reservada actualizado y socializado</t>
  </si>
  <si>
    <t>Capacitar a usuario para medios de accesibilidad</t>
  </si>
  <si>
    <t>4.Criterio Diferencial de Accesibilidad</t>
  </si>
  <si>
    <t># Capacitaciones realizada /
# 1 capacitación programada</t>
  </si>
  <si>
    <t>5.Monitoreo y Acceso a la Información Pública</t>
  </si>
  <si>
    <t>Dos (2) postulaciones de nuevos gestores realizadas (SI / NO)</t>
  </si>
  <si>
    <t xml:space="preserve">Un (1) documento con verificación de perfil de los nuevos postulados elaborado (SI / NO)
</t>
  </si>
  <si>
    <t>Un (1) acto administrativo con el equipo de gestores de integridad actualizado (SI / NO)</t>
  </si>
  <si>
    <t>Un (1) documento que evidencie la revisión y armonización de los valores y principios de acción elaborado (SI / NO)</t>
  </si>
  <si>
    <t>Un (1) Código de Integridad adoptado mediante acto administrativo (SI / NO)</t>
  </si>
  <si>
    <t>3 piezas de comunicación. (SI/NO)</t>
  </si>
  <si>
    <t>Un (1) documento con el análisis de los resultados del diagnóstico elaborado (SI / NO)</t>
  </si>
  <si>
    <t>Un (1) concurso de conocimiento de los nuevos valores del Código de Integridad realizado (SI / NO)</t>
  </si>
  <si>
    <t>1 Actividad</t>
  </si>
  <si>
    <t>Un (1) documento con el análisis de los resultados del seguimiento elaborado (SI / NO)</t>
  </si>
  <si>
    <t>Un (1) informe con el resultado y análisis de la aplicación de las encuestas elaborado (SI / NO)</t>
  </si>
  <si>
    <t>C6  Iniciativas Adicionales 2</t>
  </si>
  <si>
    <t>1. Alistamiento</t>
  </si>
  <si>
    <t>2. Armonización y/o actualización</t>
  </si>
  <si>
    <t>3. Diagnóstico</t>
  </si>
  <si>
    <t>4. Implementación</t>
  </si>
  <si>
    <t>5. Seguimiento y Evaluación</t>
  </si>
  <si>
    <t xml:space="preserve">El 15 de marzo se revisó la guía de administración de riesgo código CEM-GU-02 vs los documentos referidos en MIPG tanto para la formulación de la política como para la identificación administración de los riesgos. Se actualizó de Política de Administración de Riesgos y Se actualizó Guía de Administración de Riesgos.
se aprueba la politica y la Guia en comite directivo del 21 de Agosto de 2018 y se envia para publicacion en la intranet
</t>
  </si>
  <si>
    <t>link en la intranet</t>
  </si>
  <si>
    <t>lista de asistencia.</t>
  </si>
  <si>
    <t>El 11 de Mayo en el marco de la Sencibilizacion de la Oficina de Control Interno del SIG y MIPG la Oficina Asesora de Planeacion realizo una sensibilización y conceptualización general sobre riesgos.</t>
  </si>
  <si>
    <t xml:space="preserve">No aplica </t>
  </si>
  <si>
    <t>la actividad no se encuentra programada para el segundo trimestre</t>
  </si>
  <si>
    <t>se aprueba la politica y la Guia en comite directivo del 21 de Agosto de 2018 y se envia para publicacion en la intranet</t>
  </si>
  <si>
    <t>El 21 de agosto se socilizo al comité directivo la politica y la guia de administracion de riesgos y se gestiono su aprobacion.
El 27 de agosto se socilizo a todo el personal de la FUGA (Grupos Primarios) en articulacion con la Oficina de Control Interno</t>
  </si>
  <si>
    <t>guardar lista de asistencia en el servidor</t>
  </si>
  <si>
    <t>la actividad no se encuentra programada en el tercer trimestre</t>
  </si>
  <si>
    <t>Se elaboró borrador de documento por parte de la Oficina de Planeación para ser complementado por las demás dependencias de la entidad.
Se remitió correo a servicio al ciudadano, comunicaciones y subdirecciones misionales para analizar informcación disponible relacionada para integrarla.
Esta pendiete aprobacion en comite directivo</t>
  </si>
  <si>
    <t>http://fuga.gov.co/plan-de-participacion-ciudadana</t>
  </si>
  <si>
    <t>De las 11 actividades del Plan de Participacion Ciudadana se a ejecutado al 100% dos , según cronograma</t>
  </si>
  <si>
    <t>http://fuga.gov.co/caracterizacion-de-bienes-y-servicios</t>
  </si>
  <si>
    <t xml:space="preserve">La actividad no se ha realizado </t>
  </si>
  <si>
    <t xml:space="preserve">1) Se ajustó la encuesta del servicios de oferta artística y cultura (Febrero) .
</t>
  </si>
  <si>
    <t>http://intranet.fuga.gov.co/proceso-control-evalucion-y-mejora</t>
  </si>
  <si>
    <t xml:space="preserve">1) Se ajustó la encuesta del servicios de oferta artística y cultura (Febrero) .
2) Encuesta de satisfacción clubes y talleres.
</t>
  </si>
  <si>
    <t>\\server\PLAN OPERATIVO INTEGRAL\SUB. ARTÍSTICA Y CULTURAL\Plan Anticorrupción y Atención al Ciudadano</t>
  </si>
  <si>
    <t xml:space="preserve">el documento se encuentra en borrador </t>
  </si>
  <si>
    <t>la Oficina Asesora de Planeacion verifica mensualmente las categorias y sub categrias que se actulizaron con el equipo de comunicaciones</t>
  </si>
  <si>
    <t xml:space="preserve">subir al servidor </t>
  </si>
  <si>
    <t>la Oficina Asesora de Planeacion verifica mensualmente las categorias y sub categrias que se actulizaron con el equipo de comunicaciones
Se esta trabajando en generar un instrumento que permita  el seguimiento para la entidad de la categorias de la ley de tranparencia pero esta en borrador.</t>
  </si>
  <si>
    <t>las categorias de la Ley 1712 de 2014 - Transparencia  estan actulizadas según la informacion enviada por las aresa responsables</t>
  </si>
  <si>
    <t>http://fuga.gov.co/transparencia-y-acceso-la-informacion-publica</t>
  </si>
  <si>
    <t>Durante el primer trimestre se publicaron  los siguientes calendarios actualizados:
1. 1er. Día Festival Centro 2018
2. 2do. Día Festival Centro 2018
3. 3er. Día Festival Centro 2018
4. 4to. Día Festival Centro 2018
5. 5to. Día Festival Centro 2018
6. Exposición Ara Güler, Testigo de un siglo. Estambul, Civilizaciones de Anatolia y Retratos de Celebridades.
7. Muestra Fotográfica Malcolm Linton
8. Conversatorio Malcom Linton
9. Diálogo Ciudadano
10. Jornada de Socialización Estímulos 2018
11. 3D Diverg 
12. Zona Gastronómica Museo Nacionalencias – ASAB
13. CREATÓN
14. Bronx Distrito Creativo
15. Algo se está
16. Gestando en el
17. Bronx</t>
  </si>
  <si>
    <t xml:space="preserve">http://fuga.gov.co/programacion?page=6
http://fuga.gov.co/programacion?page=5
</t>
  </si>
  <si>
    <t xml:space="preserve">Durante el segundo trimestre se publicaron  los siguientes calendarios actualizados:
1. Colección FUGA
2. ESPACIOS DE LUZ
3. DETRÁS DE LA LUZ
4. Célula
5. Otras Naturalezas
6. Ballet Folclórico de Bolivia
7. Beca de Investigación de las colecciones bibliográficas y hemerográficas
8. PAPÁS SUECOS PAPÁS COLOMBIANOS
9. GUERRERO
10. Harbey Urueña - Música colombiana 100% hecha a mano
11. CAVITO MENDOZA
12. LOS CACHARROS
13. TRES CUARTAS PARTES
14. PILAR NO TIENE BICICLETA
</t>
  </si>
  <si>
    <t xml:space="preserve">http://fuga.gov.co/programacion?page=5
http://fuga.gov.co/programacion?page=4
http://fuga.gov.co/programacion?page=3
</t>
  </si>
  <si>
    <t xml:space="preserve">Durante el tercer  trimestre se publicaron  los siguientes calendarios actualizados:
1. DE TOUR
2. FOTOMUSEO
3. ZAHIRA TRÍO La Siembra del Cuatro
4. RADIANTES Soy el que sueña
5. TRAYECTOS
6. Conversatorio de Cierre Tres Cuartas Partes
7. MARATÓN DE NUEVA YORK
8. RAÍCES TUMAQUEÑAS
9. LA SECRETA OBSCENIDAD
10. Exposición sobre la Beca GIF espacios y usos de la Fundación Gilberto Alzate Avendaño
11. Obra: LA SECRETA OBSCENIDAD
12. LA SECRETA OBSCENIDAD - Prod-El Embuste
13. DISCOS LA MODELO
14. VACIO LUNAR INTENTO 1
15. Conversatorio de GIF Espacios y Usos
16. Muestra BECA GIF Espacios y Usos (2da. Ed.)
17. SELLO INDIO
18. SONIDOS ANCESTRALES Y CONTEMPORÁNEOS
19. EL JUEGO DE LAS SOMBRAS
20. BOSQUE CONCIERTO RECARGADO
21. BOSQUE CONCIERTO RECARGADO
22. LIT 2018-FESTIVAL INTERNACIONAL DE LUCES INTERACTIVAS DE BOGOTÁ
23. NOCHE OSCURA LUGAR TRANQUILO
24. LOS ÚLTIMOS 5 AÑOS 
25. Beca V Bienal de Artes Plásticas y Visuales
26. N.N. ARTE PARA NO DESAPARECER
27. GRAFFITÓN
28. MANIFIESTO
</t>
  </si>
  <si>
    <t xml:space="preserve">http://fuga.gov.co/programacion?page=3
http://fuga.gov.co/programacion?page=2
http://fuga.gov.co/programacion?page=1
</t>
  </si>
  <si>
    <t>se inicia la fase de diseño del video con información de la entidad, pero se aclara que no va a ser diseñado para niños</t>
  </si>
  <si>
    <t>El video se encuentra en fase final de desarrollo, se espera tener publicado en la primera durante el mes de septiembre. Se aclara que no es un video diseñado para niños pero si va a contener la información  de la Entidad.</t>
  </si>
  <si>
    <t>la actividad se va a realizar en el tercer trimestre</t>
  </si>
  <si>
    <t>En coordinación con la oficina asesora de Planeación se está creando el link para publicar la documentación del SIG. Se espera tener el link creado durante el mes de septiembre y evaluar cómo se va a publicar la información de la intranet en este link.</t>
  </si>
  <si>
    <t>Se recibió por parte de la Oficina Asesora de Planeación el formato de Autoevaluación de Gestión del Desempeño para realizar el análisis del Proceso gestión de comunicaciones el cual se estará diligenciado durante el mes de Septiembre.</t>
  </si>
  <si>
    <t>Durante abri y mayo y junio cada vez que se requirió se actualizo oportunamente la información relacionada con la subcategoría a cargo de comunicaciones  (Glosario, Noticias, Calendario de actividades, Información para niños y jóvenes) para ser publicada en la página web de acuerdo con los requisitos de Transparencia y Acceso a la Información pública y se adjunta informe de documentos actualizados en la página web durante abril y mayo en cada categoría y subcategoría.</t>
  </si>
  <si>
    <t>Durante el mes de agosto cada vez que se requirió se actualizo oportunamente la información relacionada con la subcategoría a cargo de comunicaciones  (Glosario, Noticias, Calendario de actividades, Información para niños y jóvenes) para ser publicada en la página web de acuerdo con los requisitos de Transparencia y Acceso a la Información pública y se adjunta informe de documentos actualizados en la página web durante abril y mayo en cada categoría y subcategoría.</t>
  </si>
  <si>
    <t>Durante el segundo  trimestre se realizaron 135 encuestas de satisfacción aplicadas de acuerdo a la Guía para la medición de satisfacción de usuarios si bien el producto esta terminado se continuara registrando los asistentes en cada trimestre asi:
Abril 7
Mayo 156
Junio 60</t>
  </si>
  <si>
    <t>Durante el tercer  trimestre se han realizaron  las siguientes encuestas de satisfacción aplicadas de acuerdo a la Guía para la medición de satisfacción de usuarios, si bien el producto esta terminado se continuara registrando las encuestas en cada trimestre.
Julio 73
Agosto 65</t>
  </si>
  <si>
    <t>http://fuga.gov.co/sites/default/files/proyecto_1115_-_fomento_para_las_artes_y_la_cultura_-27-04-2018.docx.pdf</t>
  </si>
  <si>
    <t>el produto se entrego programado el 7/2/2018
publicado en la pagina web y en el aplicativo SISCRED</t>
  </si>
  <si>
    <t>Del 35% programado para ejecutar durante el trimestres se cumplió al 100%, el cumplimento se mide por el número de estímulos otorgados y esta programación fue satisfactoria.</t>
  </si>
  <si>
    <t>Del 45% programado para ejecutar durante el trimestre en los meses de julio y agosto se ha  cumplido el 35%,  Se informa que el cumplimento se mide por el número de estímulos otorgados.</t>
  </si>
  <si>
    <t>\server\proyectos\SUBDIRECCION ARTISTICA Y CULTURAL\EVIDENCIAS SUB ARTISTICA Y CULTURAL 2018\2018\Proyecto 1115</t>
  </si>
  <si>
    <t>las evidencias se encuentran en el siguiente link: \\192.168.0.34\proyectos\Subdireccion Artistica y Cultural\EVIDENCIAS SUB ARTISTICA Y CULTURAL 2018\2018\Proyecto 1115\SEGUIMIENTO PRIMER TRIMESTRE ENEROMARZO 2018
https://convocatorias.scrd.gov.co/estimulos/public/convocatorias-pde.xhtml?ea=7</t>
  </si>
  <si>
    <t>Actividad ejecutada en el primer trimestre, si bien aparece atrazado durante este trimeste no hay convocatorias pendientes de publicar y el producto esta al 100%</t>
  </si>
  <si>
    <t xml:space="preserve">las evidencias se encuentran en el siguiente link: \\192.168.0.34\proyectos\Subdireccion Artistica y Cultural\EVIDENCIAS SUB ARTISTICA Y CULTURAL 2018\2018\Proyecto 1115\SEGUIMIENTO PRIMER TRIMESTRE ENEROMARZO 2018
</t>
  </si>
  <si>
    <t>https://convocatorias.scrd.gov.co/estimulos/public/convocatorias-pde.xhtml?ea=7</t>
  </si>
  <si>
    <t xml:space="preserve">En el seguimiento realizado a 30 de agosto se modificó la actividad ya que se evidencio 3 convocatorias nuevas.
Se ajusta la meta anual a 22 y la trimestral del tercer trimestre a 3, las cuales se encuentran publicadas desde el 31 de agosto.
</t>
  </si>
  <si>
    <t xml:space="preserve">durante el segundo trimestre mediante 16 convocatorias, para nivelar la meta trimestral se otorgaron 51 estimulos </t>
  </si>
  <si>
    <t>durante el segundo trimestre mediante 7 convocatorias se otorgaron 90 estimulos</t>
  </si>
  <si>
    <t>se ajusto la programacion pues en el segundo trimestre se dejaron asignados los jurados de 16 convocotarios. El total de jurados programados para el año (60) ya se encutran asignados. Se seguiran registrando en caso de que se asignen nuevos jurados.</t>
  </si>
  <si>
    <t>durante los meses de julio y agosto mediante 9 convocatorias se han asignado 29 ganadores</t>
  </si>
  <si>
    <t>\\server\Metas Subdireccion Artística y Cultural\EVIDENCIAS SUB ARTISTICA Y CULTURAL 2018\2018\Proyecto 1164\SEGUIMIENTO SEGUNDO TRIMESTRE ABRIL JUNIO</t>
  </si>
  <si>
    <t>Durante el segundo trimestre se realizaron los siguientes cuatro eventos:
Cuatro conciertos de ganadores de la beca circulación de las artes escénicas y musicales.
Se atrasa porque la convocatoria fue ampliada en tiempo y la ejecución empezó tarde.</t>
  </si>
  <si>
    <t xml:space="preserve">Eventos realizados producto del portafolio de estimulos
</t>
  </si>
  <si>
    <t xml:space="preserve">Durante lo transcurrido del trimestre se realizaron 30 eventos:
El conversatorio de la Beca GIF, Espacios y Usos.
La exposición de la Beca GIF, Espacios y Usos.
27 conciertos de ganadores Beca de Circulación de las Artes Escénicas y Musicales
Exposición V Bienal de Artes Plásticas y Visuales
</t>
  </si>
  <si>
    <t>Los asistentes producto de los eventos realizados se vio disminuida por el atraso por la ampliación del plazo de la beca de circulación.</t>
  </si>
  <si>
    <t>en lo corrido de los meses de julio y agosto se han reportado 1802 asistentes</t>
  </si>
  <si>
    <t>\\server\Metas Subdireccion Artística y Cultural\EVIDENCIAS SUB ARTISTICA Y CULTURAL 2018\2018\Proyecto 1164</t>
  </si>
  <si>
    <t>http://fuga.gov.co/sites/default/files/proyecto_1162_-_fortalecimiento_del_equipamiento_misional_-_24-04-2018.pdf</t>
  </si>
  <si>
    <t>Se adicionaron los contratos de obra Interventoría y del arquitecto para finalizar el reforzamiento estructural del escenario muelle.</t>
  </si>
  <si>
    <t>Durante el segundo trimestre no se tenía programado actividades</t>
  </si>
  <si>
    <t>Por la especificidad de los procesos de compra y venta y mantenimiento que se deben contratar, los estudios de mercado y la consecución de las cotizaciones ha sido dispendioso, ampliando los tiempos previstos, los cuales debieron ser ajustados con una modificación del PAA</t>
  </si>
  <si>
    <t>http://fuga.gov.co/sites/default/files/proyecto_1164_-intervencion_cultural_para_la_transformacion_del_centro-_2018.pdf</t>
  </si>
  <si>
    <t>de las 4 Exposiciones culturales en salas de exposición de la entidad y en espacios alternos programadas se relizaron 7</t>
  </si>
  <si>
    <t>de las 6 Exposiciones culturales en salas de exposición de la entidad y en espacios alternos programadas se relizaron 15</t>
  </si>
  <si>
    <t>de las 7 Exposiciones culturales en salas de exposición de la entidad y en espacios alternos programadas se han relizaron 7</t>
  </si>
  <si>
    <t>de los 92 asisitentes a las exposiciones realizadas programados asistieron 824 si bien el producto esta terminado se continuara registrando los asistentes en cada trimestre</t>
  </si>
  <si>
    <t>de los 138 asisitentes a las exposiciones realizadas programados asistieron 866 si bien el producto esta terminado se continuara registrando los asistentes en cada trimestre</t>
  </si>
  <si>
    <t>de los 138 asisitentes a las exposiciones realizadas programados asistieron 343 si bien el producto esta terminado se continuara registrando los asistentes en cada trimestre</t>
  </si>
  <si>
    <t>La actividad no ha iniciado</t>
  </si>
  <si>
    <t>A 30 de agosto se realizaron 3 clubes en el marco del programa de clubes y talleres.</t>
  </si>
  <si>
    <t>A 30 de agosto se realizaron7 talleres artísticos en el marco del programa de clubes y talleres</t>
  </si>
  <si>
    <t>Se han reportado 1434 Asistentes a los clubes  y talleres de la vigencia 2018 .</t>
  </si>
  <si>
    <t>se han realizado 21 actividades producto del  programa de clubes y talleres de la vigencia 2018 .</t>
  </si>
  <si>
    <t>se han realizado 6 eventos producto de  alianzas con universidades</t>
  </si>
  <si>
    <t>se han realizado 1 eventos producto de  alianzas con universidades</t>
  </si>
  <si>
    <t xml:space="preserve">La oficina Asesora de Planeación realizo la presentación del formato informe de desempeño.
El cual se diligenciara durante el mes de septiembre
</t>
  </si>
  <si>
    <t xml:space="preserve">Iniciativas artísticas,  culturales y de conocimiento del centro apoyadas a través de estímulos y otras estrategias de fomento </t>
  </si>
  <si>
    <t xml:space="preserve">Durante el segundo trimestre las convocatorias que van dirigidas a apropiación, transformación y conocimiento del centro y los estímulos entregados son:
1. Beca adopta tu barrio - junio 4
2. Beca Circuito Centro  -junio 5
3. Beca de Creación Mujeres de la Independencia  - mayo 5
4. Beca de Creación Territorios vivos - mayo 3
5. Micromapping 2 junio
6. Gif Espacio y Usos  10 mayo
7. Novela Grafica 2 mayo 
8. Instalación Lumínica 2 abril 
9. Laboratorio Huertas Urbanas 4 mayo
10. Laboratorio Fotografía Experimental 4 mayo
11. Libro de Artistas Cartografías urbanas 2 abril 
12. Plásticas sonoras. 2 junio
</t>
  </si>
  <si>
    <t xml:space="preserve">Durante el tercer trimestre Las convocatorias que van dirigidas a apropiación, transformación y conocimiento del centro son:
 Beca Crónicas del Centro - julio 3
</t>
  </si>
  <si>
    <t xml:space="preserve">Durante el cuarto trimestre Las convocatorias que van dirigidas a apropiación, transformación y conocimiento del centro son:
1. Beca de Creación Bronx 4 noviembre
2. Beca de Circulación para artistas escénicos musicales y de danza de la localidad de los Mártires  6 noviembre
</t>
  </si>
  <si>
    <t>se realizaron 11 Oferta artísticas y culturales fortalecida. Es decir no son de la Fuga, pero la FUGA apoya</t>
  </si>
  <si>
    <t>se realizaron 30 Oferta artísticas y culturales fortalecida. Es decir no son de la Fuga, pero la FUGA apoya</t>
  </si>
  <si>
    <t>se realizaron 12 Oferta artísticas y culturales fortalecida. Es decir no son de la Fuga, pero la FUGA apoya</t>
  </si>
  <si>
    <t>se realizaron 54 Actividades artísticas, culturales, de cultura ciudadana  y académicas.</t>
  </si>
  <si>
    <t>se realizaron 24 Actividades artísticas, culturales, de cultura ciudadana  y académicas.</t>
  </si>
  <si>
    <t>se realizaron 27 Actividades artísticas, culturales, de cultura ciudadana  y académicas.</t>
  </si>
  <si>
    <t>se registraron 11 284 asistentes a las actividades artísticas , culturales,  de cultura ciudadana y académicas  realizadas</t>
  </si>
  <si>
    <t>se registraron 2458 asistentes a las actividades artísticas , culturales,  de cultura ciudadana y académicas  realizadas</t>
  </si>
  <si>
    <t>se registraron 2100 asistentes a las actividades artísticas , culturales,  de cultura ciudadana y académicas  realizadas</t>
  </si>
  <si>
    <t xml:space="preserve">durante el primer trimestre se realizaron las contrataciones de prestacion de servicios </t>
  </si>
  <si>
    <t>se adjudico la licitacion de produccion</t>
  </si>
  <si>
    <t>ejecucion de los diferentes contratos</t>
  </si>
  <si>
    <t>se actulizaron las encuestas:
1) Se ajustó la encuesta del servicios de oferta artística y cultura (Febrero) .
2) Encuesta de satisfacción clubes y talleres.
Esta pendiente y estan programadas para ser actulizadas en el mes de septiembre:
Encuesta de satisfaccion biblioteca
Encuesta de satisfacción exposiciones
Encuesta de satisfacción de seminarios y eventos academicos</t>
  </si>
  <si>
    <t xml:space="preserve"> http://fuga.gov.co/sites/default/files/1._informe_defensor_del_ciudadano_enero_-_junio_2018_-_fuga.pdf</t>
  </si>
  <si>
    <t>Actividad no programada en el período</t>
  </si>
  <si>
    <t>\\192.168.0.34\plan operativo integral\SUB. GESTIÓN CORPORATIVA\2018\Evidencias de planes\PAAC\Componente 4\Fortalecimiento de los canales de atención</t>
  </si>
  <si>
    <t>La información de interés de cara a la ciudadanía continua en las carteleras de la entidad y no ha sido objeto de cambios o modificaciones desde el último seguimiento realizado en el primer cuatrimestre del año. Se deja registro fotográfico de las carteleras en el servidor</t>
  </si>
  <si>
    <t>A la fecha de seguimiento de la actividad (03 de septiembre del presente) no se ha realizado la sensibilización, sin embargo según el PIC esta actividad deberá desarrollarse entre el 6 y 7 de septiembre</t>
  </si>
  <si>
    <t xml:space="preserve">Esta actividad fue modificada en la versión 4 del plan anticorrupción  y de atención al ciudadano, versión emitida el 29 de junio de 2018, esta actividad se modificó en atención a que se debe realizar la implementación de la ley 1581 de 2012 ‘Por la cual se dictan disposiciones generales para la protección de datos personales’, de cara a la obligación de la entidad de inscribir sus bases de datos en el registro nacional de bases de datos teniendo como plazo para ello el  31 de enero de 2019;  teniendo en cuenta dicha actividad el nuevo producto que debe emitir la entidad frente a la misma es la realización de un documento de implementación de la adaptación de la entidad  a la mencionada ley.
Al respecto la oficina jurídica actualmente se encuentra trabajando en el modelo de gestión de implementación de la  ley en la entidad,  dicha fase se encuentra a cargo del abogado Francisco Ramos de la oficina asesora Jurídica, designado para ello.
</t>
  </si>
  <si>
    <t>\\192.168.0.34\plan operativo integral\SUB. GESTIÓN CORPORATIVA\2018\Plan de Accion por Dependencia\ATENCION CIUDADANO\Segundo Trimestre\Actividad 2. Plan Anticorrupción C4</t>
  </si>
  <si>
    <t>http://fuga.gov.co/sites/default/files/1-carta-trato-digno-usuario-fuga.pdf</t>
  </si>
  <si>
    <t>http://fuga.gov.co/estadisticas-pqrs</t>
  </si>
  <si>
    <t>Los informes mensuales de PQRS se encuentran publicados en la página web de la entidad, en el link de transparencia.</t>
  </si>
  <si>
    <t>No se registraron avances en esta actividad</t>
  </si>
  <si>
    <t xml:space="preserve">Semanalmente se envían e informan a través de correo electrónico a cada responsable  dependiendo del tipo de solicitud, las alertas de respuesta oportuna  a los PQRS de la entidad.
El funcionario líder de esta actividad aporta como evidencia los pantallazos de los correos electrónicos enviados cada semana a los diferentes responsables, dicha evidencia reposa en el servidor en la carpeta del plan de acción por dependencias de atención al ciudadano
</t>
  </si>
  <si>
    <t>: El 31 de julio de 2018 se publicó en página web el registro de activos de información de gestión documental, en página web se encuentran publicados los activos de información correspondientes a gestión documental y gestión de tecnologías de la información los cuales están  actualizados al 31 de julio de 2018 y al 30 de noviembre de 2017, respectivamente.</t>
  </si>
  <si>
    <t>http://fuga.gov.co/activos-de-la-informacion</t>
  </si>
  <si>
    <t>http://fuga.gov.co/esquema-de-publicacion-de-informacion</t>
  </si>
  <si>
    <t>El esquema de publicación se encuentra actualizado a 31 de  julio de  2018, no se ha realizado socialización sobre la actualización del mismo, el 03 de julio se envió pieza comunicativa sobre los instrumentos de gestión de la información pública a toda la comunidad institucional, a través del correo de comunicaciones internas</t>
  </si>
  <si>
    <t xml:space="preserve"> En seguimiento del 17/08/2018 se evidencia que se reunieron las dos dependencias responsables de dicha actividad (TI y Gestión documental), y a la fecha no se ha realizado la actualización de las TRD, por lo cual el índice clasificación reservada que se encuentra publicado en la la página web no ha sufrido actualizaciones o cambios.</t>
  </si>
  <si>
    <t>Acta de reunión entre los líderes del proceso</t>
  </si>
  <si>
    <t xml:space="preserve">
http://fuga.gov.co/node/2910</t>
  </si>
  <si>
    <t xml:space="preserve"> El índice de información clasificada y reservada fue revisado por el líder del proceso y la oficina asesora de planeación en donde se determinó que permanecen las mismas series documentales registradas en el índice de información clasificada y reservada, el índice se encuentra publicado en la página web de la entidad en el link de transparencia enlace: </t>
  </si>
  <si>
    <t>http://fuga.gov.co/node/2910</t>
  </si>
  <si>
    <t>Evidencia de la capacitación a Juan Uribe y plan de trabajo de capacitaciones. \\192.168.0.34\plan operativo integral\SUB. GESTIÓN CORPORATIVA\2018\Evidencias de planes\PAAC\Componente 5\Criterio Diferencial de Accesibilidad</t>
  </si>
  <si>
    <t>Se realizaron las actividades concernientes del plan de trabajo planteado para capacitaciones se definieron los líderes de accesibilidad y se capacitó a los auxiliares del área gestión documental y atención al ciudadano y de acuerdo al cronograma se validarán las actividades pendientes para el mes de octubre, se repograma el taller con comunicaciones para socializar la pieza a la comunidad. Se aporta como evidencia las actas de reunión y la presentación realizada.</t>
  </si>
  <si>
    <t>\\192.168.0.34\plan operativo integral\SUB. GESTIÓN CORPORATIVA\2018\Evidencias de planes\PAAC\Componente 5\Criterio Diferencial de Accesibilidad</t>
  </si>
  <si>
    <t xml:space="preserve"> 20182300000615 del 24/04/2018</t>
  </si>
  <si>
    <t xml:space="preserve">Se realizó la verificación del perfil de los dos nuevos postulados (Guillermo Pinzón y Diana Ramos, funcionarios de la entidad), quienes se postularon voluntariamente y de quienes se verificó que cumplen con el perfil definido en el artículo 8 del Decreto 118 de 2018. </t>
  </si>
  <si>
    <t>\\192.168.0.34\plan operativo integral\SUB. GESTIÓN CORPORATIVA\2018\Evidencias de planes\PAAC\Componente 6\Alistamiento</t>
  </si>
  <si>
    <t>20182300000615 del 24/04/2018</t>
  </si>
  <si>
    <t xml:space="preserve">Se revisaron y se armonizaron los valores del código de integridad por medio de la resolución 093 del 29/05/2018 siguiendo la metodología propuesta por la Secretaria General. </t>
  </si>
  <si>
    <t>2018230000095500 del  29 de mayo de 2018</t>
  </si>
  <si>
    <t xml:space="preserve">  20182300000935  del 25/05/2018</t>
  </si>
  <si>
    <t>Con el fin de realizar la divulgación y de que los funcionarios conozcan y se ejecuten buenas prácticas con respecto a los valores de la entidad durante este período se inició un concurso ‘reto del súper íntegro’, en donde se reconocen los valores adoptados en el código de integridad de la FUGA, el cual consistía en una serie de preguntas y actividades relacionadas con el reconocimiento de los valores de la entidad.
Las evidencias de las piezas comunicativas enviadas a la comunidad institucional como la campaña de expectativa y los 5 retos que conformaron el concurso reposan en el correo electrónico enviados a través de comunicaciones internas, adicionalmente estas piezas se encuentran publicadas en la intranet, esta actividad fue ejecutada a partir del 30 de julio  iniciando con la campaña de expectativa de la actividad, semanalmente fueron enviados los distintos retos, esta actividad fue liderada por el comité de integridad. Para consultar las piezas remitirse al link de noticias de la intranet.</t>
  </si>
  <si>
    <t>http://intranet.fuga.gov.co/noticias</t>
  </si>
  <si>
    <t>Se realizó el autodiagnóstico de identificar el grado de apropiación de los valores en la gestión integral de los procesos.</t>
  </si>
  <si>
    <t>\\192.168.0.34\plan operativo integral\SUB. GESTIÓN CORPORATIVA\2018\Evidencias de planes\PAAC\Componente 6\Diagnóstico</t>
  </si>
  <si>
    <t>http://fuga.gov.co/modelo-integrado-de-planeacion-y-gestion-1</t>
  </si>
  <si>
    <t xml:space="preserve">Con el fin de realizar la divulgación y de que los funcionarios conozcan y se ejecuten buenas prácticas con respecto a los valores de la entidad durante este período se inició un concurso ‘reto del súper íntegro’, en donde se reconocen los valores adoptados en el código de integridad de la FUGA, el cual consistía en una serie de preguntas y actividades relacionadas con el reconocimiento de los valores de la entidad.
Las evidencias de las piezas comunicativas enviadas a la comunidad institucional como la campaña de expectativa y los 5 retos que conformaron el concurso reposan en el correo electrónico enviados a través de comunicaciones internas, adicionalmente estas piezas se encuentran publicadas en la intranet, esta actividad fue ejecutada a partir del 30 de julio de agosto iniciando con la campaña de expectativa de la actividad, semanalmente fueron enviados los distintos retos, esta actividad fue liderada por el comité de integridad. Para consultar las piezas remitirse al link de noticias de la intranet. </t>
  </si>
  <si>
    <t>A la fecha del presente seguimiento (04/09/2018), la actividad no ha sido iniciada puesto que se encuentra programada para ejecutarse en el mes de octubre del presente.</t>
  </si>
  <si>
    <t>Esta atividad no se encuentra programada en el trimestre</t>
  </si>
  <si>
    <t xml:space="preserve">link 
El 5 de septiembre se envio la solicitud a comunicaciones de publicacion </t>
  </si>
  <si>
    <t xml:space="preserve">al 31 de agosto la Oficina asesora de planeacion se reunion con  todas las dependencias para asesora el seguimiento de los mapas de riesgos por proceso y corrupcion </t>
  </si>
  <si>
    <t xml:space="preserve">Se elaboró y aprobó en Comité Directivo el PLAN DE PARTICIACION CIUDADANA y se públicó en la página web el 16 de abril de 2018.
</t>
  </si>
  <si>
    <t>Actividad terminada, Oportuna</t>
  </si>
  <si>
    <t>Actividad sin avance no programada en el periodo</t>
  </si>
  <si>
    <t>Actividad terminada, Extemporánea.</t>
  </si>
  <si>
    <t>Actividad sin avance. No programada en el periodo.</t>
  </si>
  <si>
    <t xml:space="preserve"> </t>
  </si>
  <si>
    <t>DENTRO DEL TIEMPO</t>
  </si>
  <si>
    <t>VENCIDA</t>
  </si>
  <si>
    <t>ATRASADA</t>
  </si>
  <si>
    <t>ATRASADO</t>
  </si>
  <si>
    <t xml:space="preserve">NO PROGRAMADA EN EL PERIODO </t>
  </si>
  <si>
    <t>TERMINADO</t>
  </si>
  <si>
    <t>Se realizó la clasificación de grupos de interes, se incluyó en el mapa de procesos.</t>
  </si>
  <si>
    <t>Actividad en curso. Se dio inició el 31 de agosto</t>
  </si>
  <si>
    <t>Continuar con la formación. Gestionar la participación activa de los gestores</t>
  </si>
  <si>
    <t>Se conformó el equipo de gestores de participación ciudadana</t>
  </si>
  <si>
    <t>OPORTUNO</t>
  </si>
  <si>
    <t>Se realizó la clasificación de grupos de interes, se incluyó en la red de procesos</t>
  </si>
  <si>
    <t>Actividad sin iniciar. Vencida. Debe priorizarse su realización.</t>
  </si>
  <si>
    <t>SERVIDOR</t>
  </si>
  <si>
    <t>la actividad se encuentra programada para ser realizada durante le mes de octubre</t>
  </si>
  <si>
    <t xml:space="preserve">Actividad sin avance no programada en el periodo. </t>
  </si>
  <si>
    <t>Acción sugerida</t>
  </si>
  <si>
    <t>No se sugiren acciones</t>
  </si>
  <si>
    <t>La estrategia se establecerá en el curso de formación de participación incidente, el cual inició el 31 de agosto y culmina el 5 de octubre. Por tanto su ejecución se realizará en el último trimestre</t>
  </si>
  <si>
    <t>Actividad atrasada. Sin avance.</t>
  </si>
  <si>
    <t>Priorizar su realización en el tercer trimestre</t>
  </si>
  <si>
    <t>Actividad contemplada en el marco del curso de formación de participación incidente, el cual inició el 31 de agosto y culmina el 5 de octubre. Por tanto su ejecución se realizará en el último trimestre</t>
  </si>
  <si>
    <t>Se realizó la caracterización de bienes y/o servicios . En relación con los usuarios se actualizó  la identificación y la clasificación de los usuarios,  la cual se incluyó en las nuevas versiones del plan estratégico y  red de procesos. Dado que no se materializó el apyó del DAFP para realizar esta actividad, se adelantan gestiones con otras entidades nacionales y distritales para adelantarla.</t>
  </si>
  <si>
    <t>Los equipos misionales consolidan las encuestas y las tienes a disposición para consulta y la Oficina Asesora de Planeación las tabulará y relizará el seguimiento en el tercer trimestre.</t>
  </si>
  <si>
    <t>Actividad en Proceso. Dentro del Tiempo.</t>
  </si>
  <si>
    <t>Se ejecutaron las actividades de conformación del equipo  y clasificación de grupos de interes, según el cronograma establecido en el PPC.</t>
  </si>
  <si>
    <t>Actividad en proceso. Atrasada.</t>
  </si>
  <si>
    <t>No se sugieren acciones</t>
  </si>
  <si>
    <t>Se sugiere modificar el indicador dado que las  2 actividades se planificaron independientes</t>
  </si>
  <si>
    <t>Informe de monitoreo 2da. Línea de defensa</t>
  </si>
  <si>
    <t>Análisis de evidencias</t>
  </si>
  <si>
    <t>Oportunidades de Mejora</t>
  </si>
  <si>
    <t xml:space="preserve">Teniendo en cuenta las evidencias presentadas no se puede determinar el cumplimiento total de la actividad dentro del tiempo establecido, por lo tanto se recomienda culminar la aprobación y formalización de los documentos propuestos. 
Se reitera la recomendación hecha por la oficina de control interno el 26 de enero de 2018, sobre describir en cada producto o meta,  la característica que permita evaluar objetivamente su cumplimiento. 
Se recomienda fortalecer el seguimiento de la primera y segunda línea de defensa, verificando objetivamente la información reportada. </t>
  </si>
  <si>
    <t xml:space="preserve">Eficiencia </t>
  </si>
  <si>
    <t>Se sugiere publicar los documentos actualizados oportunamente y divulgar el sitio donde pueden ser consultados.</t>
  </si>
  <si>
    <t xml:space="preserve">La Oficina Asesora de planeación remitió informe  "MONITOREO RIESGOS DE PROCESO Y RIESGOS DE CORRUPCIÓN" 
</t>
  </si>
  <si>
    <t>Teniendo en cuenta el seguimiento de la segunda línea de defensa, es importante resaltar que los ajustes a las actividades del plan se deben ajustar previo a su vencimiento. 
Adicionalmente la primera línea de defensa describe en el seguimiento reuniones con las áreas, sin embargo el producto no tiene relación con dicho seguimiento. Se sugiere reforzar el análisis cualitativo de primera línea de defensa asegurando la coherencia con los reportes de evidencias.</t>
  </si>
  <si>
    <t xml:space="preserve">La actividad se cumplió oportunamente </t>
  </si>
  <si>
    <t>Dentro de la armonización de herramientas de planes consolidando un solo plan integral, la actividad fue dividida por fechas de ejecución, sin embargo no se ajustaron indicadores y productos los que dificulta el seguimiento objetivo. Se recomienda verificar la herramienta del plan y ajustarla teniendo en cuenta la coherencia entre las actividades, las fechas de ejecución, productos y metas.</t>
  </si>
  <si>
    <t>La actividad se encuentra en ejecución dentro de términos.</t>
  </si>
  <si>
    <t>El seguimiento corresponde al seguimiento hecho en el periodo anterior. Se recomienda documentar los avances progresivos de las actividades.</t>
  </si>
  <si>
    <t>En el seguimiento del periodo anterior, la oficina de control interno evidenció un documento borrador de la estrategia de participación ciudadana de la Entidad.</t>
  </si>
  <si>
    <t>Se verificó que el plan de participación ciudadana con fecha de aprobación 16 de abril de 2018, se encuentra publicado en la página web institucional  http://fuga.gov.co/plan-de-participacion-ciudadana?_ga=2.183882726.1114327901.1525909733-269073508.1518738140 
No se logró verificar el acta de aprobación del comité del 16 de abril de 2018.</t>
  </si>
  <si>
    <t>Teniendo en cuenta el cumplimiento extemporáneo de la actividad, se recomienda revisar y ajustar la programación con oportunidad, garantizando la eficiencia y efectividad del Plan. 
Con el fin de evaluar objetivamente la aprobación del plan, se recomienda incluir como evidencia  el acta del respectivo comité.</t>
  </si>
  <si>
    <t>No se presentan evidencias de avance</t>
  </si>
  <si>
    <t>Se recomienda verificar coherencia de las actividades formuladas dentro del componente, la fecha de ejecución es previa a la culminación de la actividad relacionada con formulación.</t>
  </si>
  <si>
    <t>Se verificó el informe semestral del defensor al ciudadano publicado oportunamente.</t>
  </si>
  <si>
    <t>Se verificó el registro fotográfico que permite evidenciar la información de interés de la ciuidadanía publicada en las carteleras institucionales.</t>
  </si>
  <si>
    <t>La actividad se desarrollo en el periodo objeto de evaluación anterior, sin embargo teniendo en cuenta que no se presentan avances durante el perioro actual, se recomienda validar la coherencia de las fechas establecidas y la complejidad de las actividades.</t>
  </si>
  <si>
    <t>Dentro de las evidencias reportadas se verificó el listado de asistencia de la sensibilización de servicio al ciudadano en la que participaron 6 servidores de la Subdirección de gestión corporativa.</t>
  </si>
  <si>
    <t>Teniendo en cuenta que la actividad se encuentra programada hasta el mes de diciembre, se recomienda que  la sensibilización o capacitación que falta por ejecutar sea dirigida a servidores de todas las dependencias de la Entidad.  Igualmente se recomienda verificar el seguimiento reportado por la segunda línea de defensa pues califica la actividad como terminada oportuna mientras que la primera línea indica que hará actividad durante septiembre, por lo tanto no hay coherencia en los seguimientos.</t>
  </si>
  <si>
    <t>Actividad cumplida</t>
  </si>
  <si>
    <r>
      <t>Se verificó el registro fotográfico y la publicación en la página web institucional de la Carta de trato digno</t>
    </r>
    <r>
      <rPr>
        <u/>
        <sz val="8"/>
        <color theme="10"/>
        <rFont val="Calibri"/>
        <family val="2"/>
        <scheme val="minor"/>
      </rPr>
      <t xml:space="preserve">
http://fuga.gov.co/sites/default/files/1-carta-trato-digno-usuario-fuga.pdf
</t>
    </r>
    <r>
      <rPr>
        <sz val="8"/>
        <rFont val="Calibri"/>
        <family val="2"/>
        <scheme val="minor"/>
      </rPr>
      <t>Sin embargo no se pudo verificar la fecha de publicación</t>
    </r>
  </si>
  <si>
    <t>Se verificó la página web institucional link estadísticas PQRS donde se encuentran publicados los informes correspondientes a los meses de enero, febrero, marzo, abril, mayo, junio, julio y agosto</t>
  </si>
  <si>
    <t>Se verificó en la página web institucional el link caracterización de bienes y servicios, donde se encuentra publicada la caracterización correspondiente la vigencia 2018. Sin embargo no se pudo verificar la fecha de publicación.</t>
  </si>
  <si>
    <t>Severificó el link reportado por la primera línea de defensa, sin embargo se encuentra que la encuesta de satisfaccion programación artística y cultural CEM-FT-108 publicada corresponde a la versión 4  del 23 de nov de 2016. Sobre la encuesta de clubes y talleres  no se puede verificar la fecha de la versión del formato.</t>
  </si>
  <si>
    <t>Se recomienda fortalecer el seguimiento de primera y segunda línea de defensa ya que no se reportaron de forma adecuada las evidencias lo que impide conocer el avance real de la actividad, igualmente se reitera recomendación sobre ejecutar las actividades dentro de las fechas establecidas pues se encuentra vencida.</t>
  </si>
  <si>
    <t xml:space="preserve">Se verifican en el link del servidor las encuestas consolidadas por mes, sin embargo no se ha elaborado el informe  de la aplicación de las encuestas de satisfacción. </t>
  </si>
  <si>
    <t>Se verificó la página web institucional evidenciando la publicación de evento</t>
  </si>
  <si>
    <t>Se verifican en el link del servidor las encuestas consolidadas por mes.</t>
  </si>
  <si>
    <t>La actividad se encuentra dentro de los términos programados, sin embargo se sugiere reforzar  el reporte de evidencias asegurando su coherencia con el análisis cualitativo, teniendo en cuenta que no se presentan avances durante este periodo de evaluación.  La meta establecida  es un informe que se entregará a final de la vigencia, por lo tanto se sugiere planear las fechas de ejecución de forma coherente con la complejidad de las actividades y productos, adicionalmente la redacción de la actividad que habla de informes y el indicador que solo habla de un informe.</t>
  </si>
  <si>
    <t xml:space="preserve">El seguimiento de primera línea de defensa reporta que la actividad se culminó, sin embargo la actividad está programada hasta diciembre, igualmente la segunda línea de defensa califica la actividad como terminada oportuna presentando incoherencia con la planeación. NO se miden los indicadores propuestos. Se recomienda fortalecer el seguimiento de primera y segunda línea pues son los encargados de asegurar el cumplimiento de las actividades. </t>
  </si>
  <si>
    <t>NO hay evidencias de avance</t>
  </si>
  <si>
    <t>No se presentan evidencias durante el periodo, sin embargo en el periodo anterior en las evidencias reportadas se pudo verifiar copia de 3 memorandos enviados a la Secretaría General sobre los certiicados de confiabilidad de la información,sin embargo no se anexan como evidencia dichos certificados. Se observa pantallazo de los servicios de la FUGA  inscritos en la guía de trámites y servicios de Bogotá.</t>
  </si>
  <si>
    <t>No se presentan evidencias</t>
  </si>
  <si>
    <t xml:space="preserve">La actividad se incumplió. </t>
  </si>
  <si>
    <t xml:space="preserve">Dado que no se están haciendo las mediciones de los indicadores propuestos en el plan, se recomienda que los análisis de primera y segunda línea de defensa hagan las mediciones pertinenes para establer de manera objetivo el cumplimiento  avance satisfactorio de la ejecución. </t>
  </si>
  <si>
    <t xml:space="preserve">Se presentan como evidencias de la actividad  pantallazos de los correos enviados marcados como alertas. </t>
  </si>
  <si>
    <t xml:space="preserve">Se verificaron evidencias: Presentación y  actas de reunión </t>
  </si>
  <si>
    <t>Si bien la actividad se cumplió de forma oportuna, no se tuvo en cuenta la recomendación hecha en el periodo anterior, "La actividad se encuentra dentro de los términos de ejecución, sin embargo teniendo en cuenta que el plan de capacitación reportado incluye actividades hasta el mes de Octubre, se sugiere revisar la planeación de la actividad"</t>
  </si>
  <si>
    <t>No se encuentran evidencias</t>
  </si>
  <si>
    <t xml:space="preserve">Teniendo en cuenta que no se presentaron evidencias de la actividad, no es posible determinar el inicio de la ejecución, por lo tanto se recomienda fortalecer los seguimientos y monitoreos  de primera y segunda línea de defensa.
El indicador propuesto en esta actividad es igual al indicador de la actividad 1.1, por esta razón se sugiere revisar la planeación y coherencia entre actividades, metas e indicadores, adicionalmente dado que no se están haciendo las mediciones de los indicadores propuestos, se recomienda que los análisis de primera y segunda línea de defensa hagan las mediciones pertinenes para establer de manera objetivo el cumplimiento  avance satisfactorio de la ejecución. </t>
  </si>
  <si>
    <t>La actividad descrita en el PAAC versión 2 se cumplió dentro de los tiempos establecidos, sin embargo  la actividad formulada en la versión 1 del plan no se cumplió dentro de las fechas programadas, la reprogramación se hizo posterior a su vencimiento.
Se verificó el radicado 20182300000615 del 24/04/2018 que corresponde a la resolución 61 de 2018 por medio de la cual se actualiza el equipo de gestores de integridad de la FUGA.</t>
  </si>
  <si>
    <t xml:space="preserve">Teniendo en cuenta el incumplimiento de la actividad programada en la versión 1 del plan, se recomienda revisar y ajustar la programación con oportunidad, garantizando la eficiencia y efectividad del Plan. </t>
  </si>
  <si>
    <t>Si bien la actividad se da como cumplida dentro de los términos programados, se sugiere mejorar el seguimiento de la primera línea de defensa pues no hay coherencia entre  el reporte de evidencias y el análisis cualitativo frente a la ejecución de la acción y  la meta establecida.</t>
  </si>
  <si>
    <t xml:space="preserve">Se verificó el radicado 20182300000615 del 24/04/2018 que corresponde a la resolución 61 de 2018 por medio de la cual se actualiza el equipo de gestores de integridad de la FUGA.
En el repositorio de evidencias se pudo verificar el documento de  verificación de perfil de Diana Jazmín Ramos y Guillermo Alexander Pinzón, sin embargo no se encuentra la verificación de perfil de  Juan Alfonso Uribe, 
Marisol Rodríguez y  Claudia Marcela Delgado </t>
  </si>
  <si>
    <t>Se verificó el radicado 20182300000615 del 24/04/2018 que corresponde a la resolución 61 de 2018 por medio de la cual se actualiza el equipo de gestores de integridad de la FUGA.</t>
  </si>
  <si>
    <t xml:space="preserve">Actividad cumplida </t>
  </si>
  <si>
    <t>Se verificó el radicado 20182300000935 del  25 de mayo de 2018 donde se dio cumplimiento a la actividad. Sin embargo la evidencia presentada por la primera línea de defensa no corresponde a la actividad.</t>
  </si>
  <si>
    <t xml:space="preserve">Si bien se cumplió la actividad se presentan incoherencias en los seguimientos de primera y segunda línea de defensa.  Se recomienda fortalecer el seguimiento de primera y segunda línea pues son los encargados de asegurar el cumplimiento de las actividades. </t>
  </si>
  <si>
    <t xml:space="preserve">Se verificó el radicado 20182300000935 del  25 de mayo de 2018 donde se dio cumplimiento a la actividad. </t>
  </si>
  <si>
    <t>Se verificaron evidencias de divulgación del  ‘reto del súper íntegro’.</t>
  </si>
  <si>
    <t>Se verificó autodiagnóstico de integridad diligenciado.</t>
  </si>
  <si>
    <t>Se recomienda tener en cuenta las recomendaciones sobre los diagnósticos de MIPG en el informe pormenorizado del estado de control interno.</t>
  </si>
  <si>
    <t>La actividad se encuentra dentro de términos, sin embargo teniendo en cuenta que no se presentan avances durante el perioro actual, se recomienda validar la coherencia de las fechas establecidas y la complejidad de las actividades.</t>
  </si>
  <si>
    <t xml:space="preserve">Teniendo en cuenta que no se presentan seguimientos de primera y segunda línea de defensa se reiteran las recomendaciones hechas en el periodo anterior:
La actividad se encuentra dentro de los términos programados, se sugiere reforzar  el reporte de evidencias asegurando su coherencia con el análisis cualitativo.
Dado que no se están haciendo las mediciones de los indicadores propuestos en el plan, se recomienda que los análisis de primera y segunda línea de defensa hagan las mediciones pertinenes para establer de manera objetiva el cumplimiento y  avance satisfactorio de la ejecución. 
Se recomienda tener en cuenta el sexto lineamiento "caracterización y portafolio de bienes y servicios" emitido por la Dirección Distrital de Desarrollo Institucional de la Secretaría  General de la Alcaldía Mayor de Bogotá en febrero de 2014, para la construcción del portafolios de servicios de la Entidad. </t>
  </si>
  <si>
    <t xml:space="preserve">Se evidencia presentación de la socialización y la Oficina de Control Interno tiene conocimiento de la actividad pues fue coordinada en conjunto, sin embargo no se anexa como evidencia la respectiva lista de asistencia. </t>
  </si>
  <si>
    <t xml:space="preserve">Dentro de las evidencias entregadas se encuentran los documentos Guía Administración del Riesgo CEM-GU-02 versión 6 del 26 de abril de 2018 y lineamientos política de administración del riesgo. Sin embargo no hay registro de aprobación de los documentos, en la intranet de la Entidad continua publicada la versión 5 de la guía de Administración del riesgo y en la página web la política de administración del riesgo aprobada en 2014. </t>
  </si>
  <si>
    <t>Se recomienda fortalecer la consolidación de evidencias en primera línea de defensa.</t>
  </si>
  <si>
    <t>Si bien la Oficina de Control Interno conoce la aprobación de los documentos "política de administración de riesgos" y la "guía de administración del riesgo"   a la fecha no se encuentran publicados en la intranet.</t>
  </si>
  <si>
    <t>Si bien la Oficina de Control Interno conoce las actividades de socialización de los documentos "política de administración de riesgos" y la "guía de administración del riesgo"  el seguimiento de primera línea de defensa no anexa evidencia del acta de comité directivo ni relaciona la actividad de socialización realizada el 27 de agosto de 2018</t>
  </si>
  <si>
    <t>Dentro de la armonización de de planes consolidando un solo plan integral, la actividad fue dividida por fechas de ejecución, sin embargo no se ajustaron indicadores y productos los que dificulta hacer el seguimiento objetivamente. Se recomienda verificar la herramienta del plan y ajustarla teniendo en cuenta la coherencia entre las actividades, las fechas de ejecución, productos y metas.</t>
  </si>
  <si>
    <t>El seguimiento de segunda línea de defensa reporta la actividad como terminada oportuna, sin embargo la actividad se encuentra en ejecución, adicionalmente dentro de la armonización de de planes consolidando un solo plan integral, la actividad fue dividida por fechas de ejecución, sin embargo no se ajustaron indicadores y productos los que dificulta hacer el seguimiento objetivamente. Se recomienda verificar la herramienta del plan y ajustarla teniendo en cuenta la coherencia entre las actividades, las fechas de ejecución, productos y metas.</t>
  </si>
  <si>
    <t>Se verificó el seguimiento específico al plan de participación ciudadana, estaban programadas 3 actividades en el periodo, 2 se ejecutaron oportunamente y una no se ha ejecutado.</t>
  </si>
  <si>
    <t>Si bien la primera línea de defensa reporta que se han ejecutado las actividades del plan programadas  dentro del periodo de forma oportuna, la Oficina de Control Interno verificó el seguimiento específico y una de las actividades no se ha ejecutado por lo tanto no es coherente el seguimiento de las dos primeras líneas de defensa. Se recomienda verificar y fortalecer los seguimientos de primera y segunda línea de defensa</t>
  </si>
  <si>
    <t>Teniendo en cuenta el seguimiento de la primera línea de defensa la Oficina de Control Interno sugiere modificar la actividad, sin embargo la segunda línea de defensa no lo sugiere, por lo tanto se recomienda reforzar el seguimiento de segunda línea de defensa pues no se evidencia análisis de lo reportado frente a esta actividad.</t>
  </si>
  <si>
    <t xml:space="preserve">Dado que no se están haciendo las mediciones de los indicadores propuestos en el plan, se recomienda que los análisis de primera y segunda línea de defensa hagan las mediciones pertinenes para establer de manera objetiva el cumplimiento  avance satisfactorio de la ejecución. </t>
  </si>
  <si>
    <t xml:space="preserve">
Se recomienda publicar en el portal de datos abiertos, la totalidad de los  Activos de Información  de la entidad. Garantizar que la actualización  de activos del 31ago2018, publicada en la web sea actualizada en  www.datosgov.co 
Recomendamos optimizar el espacio, publicando el link que lleve al sitio donde están publicados los  " Activos de la información" en www.datos.gov.co</t>
  </si>
  <si>
    <t xml:space="preserve">Se verificó link de transparencia y acceso a la información. Si bien se publicaron  los activos de información de Ciencia, Tecnología e Innovación, en el portal de www.datosabiertos.gov.co, con fecha de ultima actualización  de diciembre de 2017,(https://www.datos.gov.co/Ciencia-Tecnolog-a-e-Innovaci-n/Activos-De-Informaci-n/if7b-z4rc)   no se evidencia la actualización de la información de agosto de 2018 y se  reitera que no se evidencia la publicación de activos de información  de Gestión documental, biblioteca y otras de arte. 
</t>
  </si>
  <si>
    <t>Se verificó link de transparencia y acceso a la información. Si bien el portal  www.datosabiertos.govco   registra última actualización de la información del  26oct2017, no evidencia la actualización de los datos con cambios del 31jul2018  (https://www.datos.gov.co/Cultura/Esquema-Publicaci-n-Informaci-n-Final/msbx-7vf4)  -  Se observa que la actualización del 31jul2018, publicada en  web, no ha sido registrada  en portal www.datos.gov.co
El esquema cumple con las características descritas en las filas 138 -145   de la matriz y   Decreto 103 del 2015. (Art. 41 y 42 ) Se aclara que la información fue  adoptada mediante "Resolución 096 de 2017 Instrumentos Información Pública" con vinculo a la Resolución, "Por la cual se adoptan los Instrumentos de la Gestión de Información Pública en la Fundación Gilberto Álzate Avendaño" publicada en subcategoría "Registro de Activos de Información</t>
  </si>
  <si>
    <t>SEGUIMIENTO PLAN ANTICORRUPCIÓN Y DE ATENCIÓN AL CIUDADANO
FUNDACIÓN GILBERTO ALZATE AVENDAÑO</t>
  </si>
  <si>
    <t>Versión 4 Vigencia 2018
Septiembre 14 de 2018</t>
  </si>
  <si>
    <t>Dado que no se están haciendo las mediciones de los indicadores propuestos, se recomienda que los análisis de primera y segunda línea de defensa hagan las mediciones pertinenes para establer de manera objetivo el cumplimiento y/o avance satisfactorio de la ejecución. 
Se recomienda establecer mecanismos de control en la 1ª y 2ª línea de defensa para garantizar la publicación de  la información  como lo requiere la norma  vigente e implementar las  recomendaciones de la Circular 39 de 2017 de la Alta Consejería Distrital  para las TIC,  radicado No. 20172300017682. 
Realizar los ajustes correspondientes en la página web, teniendo en cuenta Govimentum  y el  cumplimiento del manual de imagen institucional Bogotá Mejor para Todos, en el marco de la ley de transparencia y acceso a la información pública' reglamentada por el anexo 01 de la resolución 3564 de 2015. 
Emplear las herramientas disponibles, facilitadas por la Dirección Distrital de Desarrollo Institucional  en el 2016, para  autocontrolar  la   implementación y sostenibilidad de la  ley de Transparencia  tanto en la 1a. como en la 2a. línea de defensa.  
Publicar la información de forma rutinaria y permanente,  con el fin de garantizar el principio de la divulgación proactiva establecido en la Ley de  Transparencia 1712 de 2014 y Circular 009/2016 de la Alcaldía Mayor de Bogotá. 
Ajustar la información atendiendo las recomendaciones puntualizadas en la matriz por  categoría y subcategoría , garantizando la coherencia entre lo publicado con la  normado en la  Resolución MinTIC 3564 de 2015 - Estándares para la publicación y divulgación de la información, y  la estructura de la “Matriz de Cumplimiento y Sostenibilidad de la Ley 1712 de 2014, Decreto 103 de 2015 y Resolución MinTIC 3564 de 2015”.</t>
  </si>
  <si>
    <t xml:space="preserve">Si bien se relaciona como evidencia el link de transparencia y acceso a la información, no se presentan evidencias que puedan soportar la medición del indicador.
SI bien la  2a. línea de defensa informa que "  …realizo monitoreo de la implementación de la Ley 1712 de 2014, cruzando  la información publicada en el link de transparencia para verificar las categorías y subcategorías actualizadas y que se determinó la  responsabilidad de cada categoría en el Esquema de Publicación con los tiempos de actualización;  la Oficina Asesora de Planeación está trabajando en un instrumento que permita a los responsables de publicar la información tener el control de lo que han actualizado….", se observa lo siguiente:
i. No se  registra  avance en el % de  implementación de la Ley de Transparencia a la fecha,  teniendo en cuenta  que  en  Enero de 2018  cumplió con un 93% ;  Mayo de 2018 con el  78 % y Septiembre de 2018 un 78%
ii. La  herramienta enviada por la 2a línea de defensa, nombrada como "Documentos Actualizados a Julio 31",  no es un control efectivo ni  una herramienta  de monitoreo  de implementación y cumplimiento de la Ley 1712.
iii. Persisten las observaciones del primer cuatrimestre, no se registran avances comparados con trimestres anteriores, que evidencien el cumplimiento de los lineamientos para las categorías definidas en la norma.
iv. Cumplimientos parciales, por desactualización de la subcategoría,  duplicidad o ausencia  de subcategorías, de  información  y documentos, y/o la  ubicación inadecuada de la información, entre otros.
v. Se evidencian la ausencia de controles en la 1a. y 2a. línea de defensa, al persistir la diversidad de criterios en la estructuración y ubicación de la  información e la web institucional - Sección Transparencia. Lo anterior se detalla en cada uno de los requisitos con cumplimientos parciales, relacionados en el documento adjunto.
</t>
  </si>
  <si>
    <t xml:space="preserve">Se recomienda que todos los documentos en la página web "deben" contener  la imagen  institucional , mínimo logotipo,  versión,  fecha de aprobación , nombre de quien elabora el documento, quien aprueba, cargos y firmas . Garantizar  la coherencia del  " Esquema de Publicación de Información"  y registro  de la información publicado en la  web  31ago2018  con la información de    www.datos.gov.co ,
-  Recomendamos optimizar el espacio, publicando el link que lleve al sitio donde están publicado el  " Índice de Información Clasificada y Reservada" en www.datos.gov.co
Si bien la información es publicada en documentos, se RECOMIENDA que todos los documentos publicados en la página web "deben" contener  la imagen  institucional , mínimo logotipo,  versión,  fecha de aprobación , nombre de quien elabora el documento, quien aprueba, cargos y firmas. 
No obstante como la información se encuentra registrada  y actualizada en "www.datos.gov.co, recomendamos optimizar el espacio, publicando el link que lleve al sitio donde esta publicado el "Índice de Información Clasificada y Reservada en www.datos.gov.co
</t>
  </si>
  <si>
    <t>Se verificó link de transparencia y acceso a la información, el Índice de Información Pública, reservada y clasificada, publicado en Página web de la entidad, pero  no en  portal de datos abiertos www.datos.gov.co</t>
  </si>
  <si>
    <t>La primera línea de defensa reporta la actividad cumplida, sin embargo en segunda línea de defensa se reporta como actividad terminada extemporanea. La Oficina de Control Interno no puede determinar la fecha de ejecución de la actividad, por lo tanto se sugiere verificar y asegurar la coherencia en los seguimientos de las dos primeras líneas de defensa aún más en las actividades donde ambas  líneas corresponden a la Oficina Asesora de Planeación.
 Todos los documentos en la página web "deben" contener  la imagen  institucional , mínimo logotipo,  versión,  fecha de aprobación , nombre de quien elabora el documento, quien aprueba, cargos y firmas . 
- Garantizar  la publicación y coherencia del  " Índice de Información Clasificada y Reservada "  y registro de la información publicado en la  web  31ago2018  con la información de    www.datos.gov.co 
-  Recomendamos optimizar el espacio, publicando el link que lleve al sitio donde están publicado el  " Índice de Información Clasificada y Reservada" en www.datos.gov.co</t>
  </si>
  <si>
    <t xml:space="preserve"> Tercera Línea de Defensa Septiembre 14 de 2018</t>
  </si>
  <si>
    <t>PILAR ÁVILA / JENNY PEÑA DURÁN
JEFE OFICINA ASESORA JURÍDICA / PROFESIONAL PLANEACIÓN</t>
  </si>
  <si>
    <t xml:space="preserve">   
Elaborado por:  
ANGELICA HERNANDEZ RODRIGUEZ                                                                                                                                                                                                                                                                                                                                                                                                                                                                                                                                                                                                                                                                                                                                                                                                     </t>
  </si>
  <si>
    <t>Jefe Oficina Control Interno</t>
  </si>
  <si>
    <t>FECHA DE SEGUIMIENTO</t>
  </si>
  <si>
    <t>14  de septiembre de 2018</t>
  </si>
  <si>
    <t xml:space="preserve">Seguimiento Aprobado por:  
ANGELICA HERNANDEZ RODRIGUEZ                                                                                                                                                                                                                                                                                                                                                                                                                                                                                                                                                                                                                                                                                                                                                                                                              </t>
  </si>
  <si>
    <t xml:space="preserve">Monitoreo  Aprobado por:  
SONIA CORDOBA ALBARADO                                                                                                                                                                                                                                                                                                                                                                                                                                                                                                                                                                                                                                                                                                                                                                                                              </t>
  </si>
  <si>
    <t>Jefe Oficina Asesora de Planeacion</t>
  </si>
  <si>
    <t>10 de Septiembre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</si>
</sst>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d/mm/yy"/>
    <numFmt numFmtId="165" formatCode="[$$-240A]#,##0.00;[Red]\([$$-240A]#,##0.00\)"/>
    <numFmt numFmtId="166" formatCode="d/m/yy;@"/>
    <numFmt numFmtId="167" formatCode="&quot;$&quot;&quot; &quot;#,##0.00&quot; &quot;;&quot;$&quot;&quot; (&quot;#,##0.00&quot;)&quot;;&quot;$&quot;&quot;- &quot;;@&quot; &quot;"/>
    <numFmt numFmtId="168" formatCode="&quot;$&quot;&quot; &quot;#,##0&quot; &quot;;&quot;$&quot;&quot; (&quot;#,##0&quot;)&quot;;&quot;$&quot;&quot;- &quot;;@&quot; &quot;"/>
    <numFmt numFmtId="169" formatCode="#,##0.00&quot; &quot;;&quot;  (&quot;#,##0.00&quot;)&quot;;&quot; - &quot;;@&quot; &quot;"/>
    <numFmt numFmtId="170" formatCode="#,##0&quot; &quot;;&quot;  (&quot;#,##0&quot;)&quot;;&quot; - &quot;;@&quot; &quot;"/>
    <numFmt numFmtId="171" formatCode="[$$-240A]#,##0.00;[Red]&quot;(&quot;[$$-240A]#,##0.00&quot;)&quot;"/>
  </numFmts>
  <fonts count="36" x14ac:knownFonts="1">
    <font>
      <sz val="10"/>
      <name val="Arial"/>
      <family val="2"/>
    </font>
    <font>
      <sz val="11"/>
      <color theme="1"/>
      <name val="Calibri"/>
      <family val="2"/>
      <scheme val="minor"/>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8"/>
      <name val="Calibri"/>
      <family val="2"/>
      <scheme val="minor"/>
    </font>
    <font>
      <sz val="8"/>
      <color rgb="FFFF0000"/>
      <name val="Calibri"/>
      <family val="2"/>
      <scheme val="minor"/>
    </font>
    <font>
      <b/>
      <sz val="8"/>
      <name val="Calibri"/>
      <family val="2"/>
      <scheme val="minor"/>
    </font>
    <font>
      <sz val="8"/>
      <color theme="3"/>
      <name val="Calibri"/>
      <family val="2"/>
      <scheme val="minor"/>
    </font>
    <font>
      <sz val="8"/>
      <name val="Arial"/>
      <family val="2"/>
    </font>
    <font>
      <sz val="11"/>
      <color rgb="FF000000"/>
      <name val="Calibri"/>
      <family val="2"/>
    </font>
    <font>
      <b/>
      <i/>
      <sz val="16"/>
      <color rgb="FF000000"/>
      <name val="Calibri"/>
      <family val="2"/>
    </font>
    <font>
      <b/>
      <i/>
      <u/>
      <sz val="11"/>
      <color rgb="FF000000"/>
      <name val="Calibri"/>
      <family val="2"/>
    </font>
    <font>
      <u/>
      <sz val="10"/>
      <color theme="10"/>
      <name val="Arial"/>
      <family val="2"/>
    </font>
    <font>
      <u/>
      <sz val="7"/>
      <color theme="10"/>
      <name val="Arial"/>
      <family val="2"/>
    </font>
    <font>
      <sz val="7"/>
      <name val="Calibri"/>
      <family val="2"/>
      <scheme val="minor"/>
    </font>
    <font>
      <sz val="7"/>
      <name val="Arial"/>
      <family val="2"/>
    </font>
    <font>
      <b/>
      <sz val="7"/>
      <color rgb="FF002060"/>
      <name val="Calibri"/>
      <family val="2"/>
      <scheme val="minor"/>
    </font>
    <font>
      <u/>
      <sz val="8"/>
      <color theme="10"/>
      <name val="Calibri"/>
      <family val="2"/>
      <scheme val="minor"/>
    </font>
    <font>
      <b/>
      <sz val="6"/>
      <name val="Calibri"/>
      <family val="2"/>
      <scheme val="minor"/>
    </font>
    <font>
      <sz val="6"/>
      <name val="Calibri"/>
      <family val="2"/>
      <scheme val="minor"/>
    </font>
    <font>
      <b/>
      <sz val="14"/>
      <name val="Arial"/>
      <family val="2"/>
    </font>
    <font>
      <u/>
      <sz val="6"/>
      <color theme="10"/>
      <name val="Calibri"/>
      <family val="2"/>
      <scheme val="minor"/>
    </font>
    <font>
      <b/>
      <sz val="14"/>
      <name val="Calibri"/>
      <family val="2"/>
      <scheme val="minor"/>
    </font>
    <font>
      <sz val="14"/>
      <name val="Calibri"/>
      <family val="2"/>
      <scheme val="minor"/>
    </font>
    <font>
      <b/>
      <sz val="8"/>
      <color indexed="8"/>
      <name val="Calibri"/>
      <family val="2"/>
      <scheme val="minor"/>
    </font>
    <font>
      <sz val="8"/>
      <color theme="1"/>
      <name val="Calibri"/>
      <family val="2"/>
      <scheme val="minor"/>
    </font>
    <font>
      <b/>
      <sz val="8"/>
      <color theme="1"/>
      <name val="Calibri"/>
      <family val="2"/>
      <scheme val="minor"/>
    </font>
  </fonts>
  <fills count="2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3"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249977111117893"/>
        <bgColor indexed="64"/>
      </patternFill>
    </fill>
    <fill>
      <patternFill patternType="solid">
        <fgColor rgb="FFFF0000"/>
        <bgColor indexed="64"/>
      </patternFill>
    </fill>
    <fill>
      <patternFill patternType="solid">
        <fgColor rgb="FF00B050"/>
        <bgColor indexed="64"/>
      </patternFill>
    </fill>
  </fills>
  <borders count="43">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style="thin">
        <color auto="1"/>
      </left>
      <right/>
      <top style="thin">
        <color auto="1"/>
      </top>
      <bottom style="thin">
        <color auto="1"/>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hair">
        <color indexed="64"/>
      </bottom>
      <diagonal/>
    </border>
  </borders>
  <cellStyleXfs count="22">
    <xf numFmtId="0" fontId="0" fillId="0" borderId="0"/>
    <xf numFmtId="0" fontId="3" fillId="0" borderId="0" applyNumberFormat="0" applyFill="0" applyBorder="0" applyProtection="0">
      <alignment horizontal="left"/>
    </xf>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3"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0" fontId="1" fillId="0" borderId="0"/>
    <xf numFmtId="0" fontId="18" fillId="0" borderId="0"/>
    <xf numFmtId="167" fontId="18" fillId="0" borderId="0" applyFont="0" applyBorder="0" applyProtection="0"/>
    <xf numFmtId="168" fontId="18" fillId="0" borderId="0" applyFont="0" applyBorder="0" applyProtection="0"/>
    <xf numFmtId="169" fontId="18" fillId="0" borderId="0" applyFont="0" applyBorder="0" applyProtection="0"/>
    <xf numFmtId="170" fontId="18" fillId="0" borderId="0" applyFont="0" applyBorder="0" applyProtection="0"/>
    <xf numFmtId="0" fontId="19" fillId="0" borderId="0" applyNumberFormat="0" applyBorder="0" applyProtection="0">
      <alignment horizontal="center"/>
    </xf>
    <xf numFmtId="0" fontId="19" fillId="0" borderId="0" applyNumberFormat="0" applyBorder="0" applyProtection="0">
      <alignment horizontal="center" textRotation="90"/>
    </xf>
    <xf numFmtId="9" fontId="18" fillId="0" borderId="0" applyFont="0" applyBorder="0" applyProtection="0"/>
    <xf numFmtId="0" fontId="20" fillId="0" borderId="0" applyNumberFormat="0" applyBorder="0" applyProtection="0"/>
    <xf numFmtId="171" fontId="20" fillId="0" borderId="0" applyBorder="0" applyProtection="0"/>
    <xf numFmtId="0" fontId="21" fillId="0" borderId="0" applyNumberFormat="0" applyFill="0" applyBorder="0" applyAlignment="0" applyProtection="0"/>
  </cellStyleXfs>
  <cellXfs count="281">
    <xf numFmtId="0" fontId="0" fillId="0" borderId="0" xfId="0"/>
    <xf numFmtId="0" fontId="0" fillId="0" borderId="0" xfId="0" applyAlignment="1">
      <alignment vertical="center" wrapText="1"/>
    </xf>
    <xf numFmtId="0" fontId="2" fillId="0" borderId="0" xfId="0" applyFont="1" applyAlignment="1">
      <alignment horizontal="center" vertical="center" wrapText="1"/>
    </xf>
    <xf numFmtId="0" fontId="0" fillId="0" borderId="0" xfId="0" applyBorder="1" applyAlignment="1">
      <alignment vertical="center" wrapText="1"/>
    </xf>
    <xf numFmtId="0" fontId="4" fillId="0" borderId="0" xfId="0" applyFont="1" applyBorder="1" applyAlignment="1">
      <alignment horizontal="center" vertical="center" wrapText="1"/>
    </xf>
    <xf numFmtId="0" fontId="5" fillId="0" borderId="0" xfId="0" applyFont="1" applyBorder="1" applyAlignment="1">
      <alignment vertical="center" wrapText="1"/>
    </xf>
    <xf numFmtId="0" fontId="5"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7" fillId="0" borderId="0" xfId="0" applyFont="1" applyAlignment="1">
      <alignment vertical="center" wrapText="1"/>
    </xf>
    <xf numFmtId="0" fontId="7" fillId="0" borderId="0" xfId="0" applyFont="1" applyBorder="1" applyAlignment="1">
      <alignment horizontal="left" vertical="center" wrapText="1"/>
    </xf>
    <xf numFmtId="17" fontId="7" fillId="0" borderId="0" xfId="0" applyNumberFormat="1" applyFont="1" applyBorder="1" applyAlignment="1">
      <alignment horizontal="center" vertical="center" wrapText="1"/>
    </xf>
    <xf numFmtId="0" fontId="7" fillId="0" borderId="0"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Alignment="1">
      <alignment horizontal="center" vertical="center" wrapText="1"/>
    </xf>
    <xf numFmtId="0" fontId="8" fillId="0" borderId="0" xfId="0" applyFont="1" applyAlignment="1">
      <alignment vertical="center" wrapText="1"/>
    </xf>
    <xf numFmtId="0" fontId="5" fillId="0" borderId="1" xfId="0" applyFont="1" applyBorder="1" applyAlignment="1">
      <alignment horizontal="left" vertical="center" wrapText="1"/>
    </xf>
    <xf numFmtId="0" fontId="4" fillId="0" borderId="0" xfId="0" applyFont="1" applyBorder="1" applyAlignment="1">
      <alignment vertical="center" wrapText="1"/>
    </xf>
    <xf numFmtId="0" fontId="4" fillId="0" borderId="0" xfId="0" applyFont="1" applyBorder="1" applyAlignment="1">
      <alignment vertical="center"/>
    </xf>
    <xf numFmtId="0" fontId="5" fillId="0" borderId="1" xfId="0" applyFont="1" applyBorder="1" applyAlignment="1">
      <alignment horizontal="left" vertical="center" wrapText="1"/>
    </xf>
    <xf numFmtId="0" fontId="4" fillId="2" borderId="1" xfId="3" applyNumberFormat="1" applyFont="1" applyFill="1" applyBorder="1" applyAlignment="1" applyProtection="1">
      <alignment horizontal="center" vertical="center" wrapText="1"/>
    </xf>
    <xf numFmtId="17" fontId="5"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7"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9" fillId="4" borderId="1" xfId="0" applyFont="1" applyFill="1" applyBorder="1" applyAlignment="1">
      <alignment horizontal="left" vertical="center" wrapText="1"/>
    </xf>
    <xf numFmtId="0" fontId="5" fillId="0" borderId="1" xfId="0" applyFont="1" applyBorder="1" applyAlignment="1">
      <alignment vertical="center" wrapText="1"/>
    </xf>
    <xf numFmtId="0" fontId="10"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xf numFmtId="0" fontId="5" fillId="0" borderId="1" xfId="0" applyFont="1" applyBorder="1" applyAlignment="1">
      <alignment horizontal="left" vertical="center"/>
    </xf>
    <xf numFmtId="0" fontId="10"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Border="1" applyAlignment="1">
      <alignment vertical="center"/>
    </xf>
    <xf numFmtId="0" fontId="5" fillId="0" borderId="1" xfId="0" applyNumberFormat="1" applyFont="1" applyBorder="1" applyAlignment="1">
      <alignment vertical="center" wrapText="1"/>
    </xf>
    <xf numFmtId="0" fontId="5" fillId="4" borderId="1" xfId="0" applyFont="1" applyFill="1" applyBorder="1" applyAlignment="1">
      <alignment horizontal="left" vertical="center" wrapText="1"/>
    </xf>
    <xf numFmtId="0" fontId="5" fillId="0" borderId="1" xfId="0" applyFont="1" applyBorder="1" applyAlignment="1">
      <alignment wrapText="1"/>
    </xf>
    <xf numFmtId="17" fontId="5" fillId="0" borderId="1" xfId="0" applyNumberFormat="1" applyFont="1" applyBorder="1" applyAlignment="1">
      <alignment horizontal="left" vertical="center" wrapText="1"/>
    </xf>
    <xf numFmtId="0" fontId="8" fillId="0" borderId="9" xfId="0" applyFont="1" applyBorder="1" applyAlignment="1">
      <alignment vertical="center" wrapText="1"/>
    </xf>
    <xf numFmtId="0" fontId="5" fillId="0" borderId="1" xfId="0" applyFont="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Fill="1" applyAlignment="1">
      <alignment horizontal="center" vertical="center" wrapText="1"/>
    </xf>
    <xf numFmtId="0" fontId="4" fillId="5" borderId="1" xfId="0" applyFont="1" applyFill="1" applyBorder="1" applyAlignment="1">
      <alignment horizontal="center" vertical="center" wrapText="1"/>
    </xf>
    <xf numFmtId="164" fontId="12" fillId="0" borderId="1" xfId="0" applyNumberFormat="1" applyFont="1" applyFill="1" applyBorder="1" applyAlignment="1">
      <alignment horizontal="left" vertical="center" wrapText="1"/>
    </xf>
    <xf numFmtId="164" fontId="5" fillId="0" borderId="1" xfId="0" applyNumberFormat="1" applyFont="1" applyFill="1" applyBorder="1" applyAlignment="1">
      <alignment horizontal="left" vertical="center" wrapText="1"/>
    </xf>
    <xf numFmtId="164" fontId="5" fillId="0" borderId="1" xfId="0" applyNumberFormat="1" applyFont="1" applyBorder="1" applyAlignment="1">
      <alignment horizontal="center" vertical="center" wrapText="1"/>
    </xf>
    <xf numFmtId="0" fontId="12" fillId="0" borderId="1" xfId="0" applyFont="1" applyFill="1" applyBorder="1" applyAlignment="1">
      <alignment horizontal="left" vertical="center" wrapText="1"/>
    </xf>
    <xf numFmtId="164" fontId="5" fillId="0"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center" wrapText="1"/>
    </xf>
    <xf numFmtId="0" fontId="4" fillId="2" borderId="1" xfId="3" applyNumberFormat="1" applyFont="1" applyFill="1" applyBorder="1" applyAlignment="1" applyProtection="1">
      <alignment horizontal="center" vertical="center" wrapText="1"/>
    </xf>
    <xf numFmtId="164" fontId="5" fillId="0" borderId="1" xfId="0" applyNumberFormat="1" applyFont="1" applyFill="1" applyBorder="1" applyAlignment="1">
      <alignment horizontal="left" vertical="center" wrapText="1"/>
    </xf>
    <xf numFmtId="0" fontId="15" fillId="4" borderId="0" xfId="0" applyFont="1" applyFill="1" applyAlignment="1">
      <alignment horizontal="center" vertical="center" wrapText="1"/>
    </xf>
    <xf numFmtId="0" fontId="15" fillId="4" borderId="0" xfId="0" applyFont="1" applyFill="1" applyAlignment="1">
      <alignment vertical="top" wrapText="1"/>
    </xf>
    <xf numFmtId="0" fontId="13" fillId="4" borderId="0" xfId="0" applyFont="1" applyFill="1" applyAlignment="1">
      <alignment vertical="top" wrapText="1"/>
    </xf>
    <xf numFmtId="0" fontId="13" fillId="4" borderId="0" xfId="0" applyFont="1" applyFill="1" applyAlignment="1">
      <alignment horizontal="left" vertical="top" wrapText="1"/>
    </xf>
    <xf numFmtId="14" fontId="13" fillId="4" borderId="10" xfId="0" applyNumberFormat="1" applyFont="1" applyFill="1" applyBorder="1" applyAlignment="1">
      <alignment horizontal="left" vertical="top" wrapText="1"/>
    </xf>
    <xf numFmtId="0" fontId="14" fillId="4" borderId="10" xfId="0" applyFont="1" applyFill="1" applyBorder="1" applyAlignment="1">
      <alignment horizontal="left" vertical="top" wrapText="1"/>
    </xf>
    <xf numFmtId="0" fontId="13" fillId="0" borderId="10" xfId="0" applyFont="1" applyFill="1" applyBorder="1" applyAlignment="1">
      <alignment horizontal="left" vertical="top" wrapText="1"/>
    </xf>
    <xf numFmtId="9" fontId="13" fillId="4" borderId="10" xfId="0" applyNumberFormat="1" applyFont="1" applyFill="1" applyBorder="1" applyAlignment="1">
      <alignment horizontal="left" vertical="top" wrapText="1"/>
    </xf>
    <xf numFmtId="9" fontId="13" fillId="4" borderId="10" xfId="9" applyFont="1" applyFill="1" applyBorder="1" applyAlignment="1">
      <alignment horizontal="left" vertical="top" wrapText="1"/>
    </xf>
    <xf numFmtId="14" fontId="13" fillId="0" borderId="10" xfId="0" applyNumberFormat="1" applyFont="1" applyFill="1" applyBorder="1" applyAlignment="1">
      <alignment horizontal="left" vertical="top" wrapText="1"/>
    </xf>
    <xf numFmtId="1" fontId="13" fillId="4" borderId="10" xfId="0" applyNumberFormat="1" applyFont="1" applyFill="1" applyBorder="1" applyAlignment="1">
      <alignment horizontal="left" vertical="top" wrapText="1"/>
    </xf>
    <xf numFmtId="9" fontId="16" fillId="4" borderId="10" xfId="0" applyNumberFormat="1" applyFont="1" applyFill="1" applyBorder="1" applyAlignment="1">
      <alignment horizontal="left" vertical="top" wrapText="1"/>
    </xf>
    <xf numFmtId="0" fontId="15" fillId="4" borderId="0" xfId="0" applyFont="1" applyFill="1" applyBorder="1" applyAlignment="1">
      <alignment vertical="top" wrapText="1"/>
    </xf>
    <xf numFmtId="0" fontId="15" fillId="4" borderId="0" xfId="0" applyFont="1" applyFill="1" applyBorder="1" applyAlignment="1">
      <alignment horizontal="center" vertical="top" wrapText="1"/>
    </xf>
    <xf numFmtId="0" fontId="15" fillId="4" borderId="0" xfId="0" applyFont="1" applyFill="1" applyBorder="1" applyAlignment="1">
      <alignment horizontal="left" vertical="top" wrapText="1"/>
    </xf>
    <xf numFmtId="10" fontId="13" fillId="4" borderId="10" xfId="0" applyNumberFormat="1" applyFont="1" applyFill="1" applyBorder="1" applyAlignment="1">
      <alignment horizontal="left" vertical="top" wrapText="1"/>
    </xf>
    <xf numFmtId="0" fontId="14" fillId="4" borderId="23" xfId="0" applyFont="1" applyFill="1" applyBorder="1" applyAlignment="1">
      <alignment horizontal="left" vertical="top" wrapText="1"/>
    </xf>
    <xf numFmtId="2" fontId="13" fillId="4" borderId="10" xfId="0" applyNumberFormat="1" applyFont="1" applyFill="1" applyBorder="1" applyAlignment="1">
      <alignment horizontal="left" vertical="top" wrapText="1"/>
    </xf>
    <xf numFmtId="9" fontId="13" fillId="12" borderId="10" xfId="0" applyNumberFormat="1" applyFont="1" applyFill="1" applyBorder="1" applyAlignment="1">
      <alignment horizontal="left" vertical="top" wrapText="1"/>
    </xf>
    <xf numFmtId="0" fontId="23" fillId="4" borderId="0" xfId="0" applyFont="1" applyFill="1" applyAlignment="1">
      <alignment vertical="center" wrapText="1"/>
    </xf>
    <xf numFmtId="0" fontId="13" fillId="18" borderId="10" xfId="0" applyFont="1" applyFill="1" applyBorder="1" applyAlignment="1">
      <alignment horizontal="left" vertical="top" wrapText="1"/>
    </xf>
    <xf numFmtId="9" fontId="16" fillId="18" borderId="10" xfId="0" applyNumberFormat="1" applyFont="1" applyFill="1" applyBorder="1" applyAlignment="1">
      <alignment horizontal="left" vertical="top" wrapText="1"/>
    </xf>
    <xf numFmtId="9" fontId="13" fillId="18" borderId="10" xfId="0" applyNumberFormat="1" applyFont="1" applyFill="1" applyBorder="1" applyAlignment="1">
      <alignment horizontal="left" vertical="top" wrapText="1"/>
    </xf>
    <xf numFmtId="14" fontId="13" fillId="18" borderId="10" xfId="0" applyNumberFormat="1" applyFont="1" applyFill="1" applyBorder="1" applyAlignment="1">
      <alignment horizontal="left" vertical="top" wrapText="1"/>
    </xf>
    <xf numFmtId="9" fontId="13" fillId="4" borderId="10" xfId="21" applyNumberFormat="1" applyFont="1" applyFill="1" applyBorder="1" applyAlignment="1">
      <alignment horizontal="left" vertical="top" wrapText="1"/>
    </xf>
    <xf numFmtId="0" fontId="13" fillId="4" borderId="10" xfId="0" applyNumberFormat="1" applyFont="1" applyFill="1" applyBorder="1" applyAlignment="1">
      <alignment horizontal="left" vertical="top" wrapText="1"/>
    </xf>
    <xf numFmtId="0" fontId="13" fillId="18" borderId="10" xfId="0" applyNumberFormat="1" applyFont="1" applyFill="1" applyBorder="1" applyAlignment="1">
      <alignment horizontal="left" vertical="top" wrapText="1"/>
    </xf>
    <xf numFmtId="0" fontId="13" fillId="4" borderId="10" xfId="0" applyFont="1" applyFill="1" applyBorder="1" applyAlignment="1">
      <alignment horizontal="left" vertical="top" wrapText="1"/>
    </xf>
    <xf numFmtId="9" fontId="21" fillId="4" borderId="10" xfId="21" applyNumberFormat="1" applyFill="1" applyBorder="1" applyAlignment="1">
      <alignment horizontal="left" vertical="top" wrapText="1"/>
    </xf>
    <xf numFmtId="0" fontId="15" fillId="6" borderId="10"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4" borderId="10"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15" borderId="10" xfId="0" applyFont="1" applyFill="1" applyBorder="1" applyAlignment="1">
      <alignment horizontal="center" vertical="center" wrapText="1"/>
    </xf>
    <xf numFmtId="9" fontId="13" fillId="19" borderId="10" xfId="0" applyNumberFormat="1" applyFont="1" applyFill="1" applyBorder="1" applyAlignment="1">
      <alignment horizontal="left" vertical="top" wrapText="1"/>
    </xf>
    <xf numFmtId="9" fontId="13" fillId="20" borderId="10" xfId="0" applyNumberFormat="1" applyFont="1" applyFill="1" applyBorder="1" applyAlignment="1">
      <alignment horizontal="left" vertical="top" wrapText="1"/>
    </xf>
    <xf numFmtId="0" fontId="14" fillId="21" borderId="10" xfId="0" applyFont="1" applyFill="1" applyBorder="1" applyAlignment="1">
      <alignment horizontal="left" vertical="top" wrapText="1"/>
    </xf>
    <xf numFmtId="9" fontId="13" fillId="3" borderId="10" xfId="0" applyNumberFormat="1" applyFont="1" applyFill="1" applyBorder="1" applyAlignment="1">
      <alignment horizontal="left" vertical="top" wrapText="1"/>
    </xf>
    <xf numFmtId="0" fontId="15" fillId="10" borderId="10" xfId="0" applyFont="1" applyFill="1" applyBorder="1" applyAlignment="1">
      <alignment horizontal="center" vertical="center" wrapText="1"/>
    </xf>
    <xf numFmtId="14" fontId="13" fillId="4" borderId="17" xfId="0" applyNumberFormat="1" applyFont="1" applyFill="1" applyBorder="1" applyAlignment="1">
      <alignment horizontal="left" vertical="top" wrapText="1"/>
    </xf>
    <xf numFmtId="10" fontId="13" fillId="18" borderId="10" xfId="0" applyNumberFormat="1" applyFont="1" applyFill="1" applyBorder="1" applyAlignment="1">
      <alignment horizontal="left" vertical="top" wrapText="1"/>
    </xf>
    <xf numFmtId="0" fontId="13" fillId="2" borderId="10" xfId="0" applyFont="1" applyFill="1" applyBorder="1" applyAlignment="1">
      <alignment horizontal="left" vertical="top" wrapText="1"/>
    </xf>
    <xf numFmtId="0" fontId="13" fillId="4" borderId="22" xfId="0" applyFont="1" applyFill="1" applyBorder="1" applyAlignment="1">
      <alignment horizontal="left" vertical="top" wrapText="1"/>
    </xf>
    <xf numFmtId="9" fontId="23" fillId="4" borderId="10" xfId="0" applyNumberFormat="1" applyFont="1" applyFill="1" applyBorder="1" applyAlignment="1">
      <alignment horizontal="left" vertical="top" wrapText="1"/>
    </xf>
    <xf numFmtId="0" fontId="13" fillId="4" borderId="0" xfId="0" applyFont="1" applyFill="1" applyBorder="1" applyAlignment="1">
      <alignment horizontal="left" vertical="top" wrapText="1"/>
    </xf>
    <xf numFmtId="9" fontId="22" fillId="4" borderId="10" xfId="21" applyNumberFormat="1" applyFont="1" applyFill="1" applyBorder="1" applyAlignment="1">
      <alignment horizontal="left" vertical="top" wrapText="1"/>
    </xf>
    <xf numFmtId="0" fontId="13" fillId="4" borderId="23" xfId="0" applyFont="1" applyFill="1" applyBorder="1" applyAlignment="1">
      <alignment horizontal="left" vertical="top" wrapText="1"/>
    </xf>
    <xf numFmtId="9" fontId="13" fillId="0" borderId="10" xfId="0" applyNumberFormat="1" applyFont="1" applyFill="1" applyBorder="1" applyAlignment="1">
      <alignment horizontal="left" vertical="top" wrapText="1"/>
    </xf>
    <xf numFmtId="9" fontId="13" fillId="22" borderId="10" xfId="0" applyNumberFormat="1" applyFont="1" applyFill="1" applyBorder="1" applyAlignment="1">
      <alignment horizontal="left" vertical="top" wrapText="1"/>
    </xf>
    <xf numFmtId="1" fontId="13" fillId="4" borderId="10" xfId="9" applyNumberFormat="1" applyFont="1" applyFill="1" applyBorder="1" applyAlignment="1">
      <alignment horizontal="left" vertical="top" wrapText="1"/>
    </xf>
    <xf numFmtId="14" fontId="13" fillId="24" borderId="10" xfId="0" applyNumberFormat="1" applyFont="1" applyFill="1" applyBorder="1" applyAlignment="1">
      <alignment horizontal="left" vertical="top" wrapText="1"/>
    </xf>
    <xf numFmtId="9" fontId="13" fillId="24" borderId="10" xfId="0" applyNumberFormat="1" applyFont="1" applyFill="1" applyBorder="1" applyAlignment="1">
      <alignment horizontal="left" vertical="top" wrapText="1"/>
    </xf>
    <xf numFmtId="9" fontId="13" fillId="25" borderId="10" xfId="0" applyNumberFormat="1" applyFont="1" applyFill="1" applyBorder="1" applyAlignment="1">
      <alignment horizontal="left" vertical="top" wrapText="1"/>
    </xf>
    <xf numFmtId="9" fontId="13" fillId="0" borderId="10" xfId="9" applyFont="1" applyFill="1" applyBorder="1" applyAlignment="1">
      <alignment horizontal="left" vertical="top" wrapText="1"/>
    </xf>
    <xf numFmtId="0" fontId="13" fillId="0" borderId="0" xfId="0" applyFont="1" applyFill="1" applyAlignment="1">
      <alignment horizontal="left" vertical="top" wrapText="1"/>
    </xf>
    <xf numFmtId="0" fontId="15" fillId="11" borderId="17"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3" fillId="4" borderId="17" xfId="0" applyFont="1" applyFill="1" applyBorder="1" applyAlignment="1">
      <alignment horizontal="left" vertical="top" wrapText="1"/>
    </xf>
    <xf numFmtId="0" fontId="13" fillId="0" borderId="17" xfId="0" applyFont="1" applyFill="1" applyBorder="1" applyAlignment="1">
      <alignment horizontal="left" vertical="top" wrapText="1"/>
    </xf>
    <xf numFmtId="0" fontId="15" fillId="12" borderId="19" xfId="0" applyFont="1" applyFill="1" applyBorder="1" applyAlignment="1">
      <alignment horizontal="center" vertical="center" wrapText="1"/>
    </xf>
    <xf numFmtId="0" fontId="15" fillId="12" borderId="18" xfId="0" applyFont="1" applyFill="1" applyBorder="1" applyAlignment="1">
      <alignment horizontal="center" vertical="center" wrapText="1"/>
    </xf>
    <xf numFmtId="166" fontId="15" fillId="9" borderId="18" xfId="0" applyNumberFormat="1"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3" fillId="4" borderId="19" xfId="0" applyFont="1" applyFill="1" applyBorder="1" applyAlignment="1">
      <alignment horizontal="left" vertical="top" wrapText="1"/>
    </xf>
    <xf numFmtId="0" fontId="13" fillId="0" borderId="19" xfId="0" applyFont="1" applyFill="1" applyBorder="1" applyAlignment="1">
      <alignment horizontal="left" vertical="top" wrapText="1"/>
    </xf>
    <xf numFmtId="0" fontId="13" fillId="4" borderId="18" xfId="0" applyFont="1" applyFill="1" applyBorder="1" applyAlignment="1">
      <alignment horizontal="left" vertical="top" wrapText="1"/>
    </xf>
    <xf numFmtId="0" fontId="13" fillId="0" borderId="18" xfId="0" applyFont="1" applyFill="1" applyBorder="1" applyAlignment="1">
      <alignment horizontal="left" vertical="top" wrapText="1"/>
    </xf>
    <xf numFmtId="1" fontId="13" fillId="4" borderId="18" xfId="0" applyNumberFormat="1" applyFont="1" applyFill="1" applyBorder="1" applyAlignment="1">
      <alignment horizontal="left" vertical="top" wrapText="1"/>
    </xf>
    <xf numFmtId="9" fontId="13" fillId="4" borderId="18" xfId="0" applyNumberFormat="1" applyFont="1" applyFill="1" applyBorder="1" applyAlignment="1">
      <alignment horizontal="left" vertical="top" wrapText="1"/>
    </xf>
    <xf numFmtId="0" fontId="13" fillId="0" borderId="23" xfId="0" applyFont="1" applyFill="1" applyBorder="1" applyAlignment="1">
      <alignment horizontal="left" vertical="top" wrapText="1"/>
    </xf>
    <xf numFmtId="14" fontId="13" fillId="4" borderId="23" xfId="0" applyNumberFormat="1" applyFont="1" applyFill="1" applyBorder="1" applyAlignment="1">
      <alignment horizontal="left" vertical="top" wrapText="1"/>
    </xf>
    <xf numFmtId="9" fontId="13" fillId="4" borderId="23" xfId="0" applyNumberFormat="1" applyFont="1" applyFill="1" applyBorder="1" applyAlignment="1">
      <alignment horizontal="left" vertical="top" wrapText="1"/>
    </xf>
    <xf numFmtId="0" fontId="13" fillId="0" borderId="22" xfId="0" applyFont="1" applyFill="1" applyBorder="1" applyAlignment="1">
      <alignment horizontal="left" vertical="top" wrapText="1"/>
    </xf>
    <xf numFmtId="14" fontId="13" fillId="4" borderId="22" xfId="0" applyNumberFormat="1" applyFont="1" applyFill="1" applyBorder="1" applyAlignment="1">
      <alignment horizontal="left" vertical="top" wrapText="1"/>
    </xf>
    <xf numFmtId="9" fontId="13" fillId="4" borderId="22" xfId="0" applyNumberFormat="1" applyFont="1" applyFill="1" applyBorder="1" applyAlignment="1">
      <alignment horizontal="left" vertical="top" wrapText="1"/>
    </xf>
    <xf numFmtId="9" fontId="28" fillId="22" borderId="10" xfId="0" applyNumberFormat="1" applyFont="1" applyFill="1" applyBorder="1" applyAlignment="1">
      <alignment horizontal="left" vertical="top" wrapText="1"/>
    </xf>
    <xf numFmtId="9" fontId="28" fillId="4" borderId="10" xfId="0" applyNumberFormat="1" applyFont="1" applyFill="1" applyBorder="1" applyAlignment="1">
      <alignment horizontal="left" vertical="top" wrapText="1"/>
    </xf>
    <xf numFmtId="9" fontId="28" fillId="0" borderId="10" xfId="0" applyNumberFormat="1" applyFont="1" applyFill="1" applyBorder="1" applyAlignment="1">
      <alignment horizontal="left" vertical="top" wrapText="1"/>
    </xf>
    <xf numFmtId="0" fontId="15" fillId="6" borderId="10"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8" fillId="4" borderId="24" xfId="0" applyFont="1" applyFill="1" applyBorder="1" applyAlignment="1">
      <alignment vertical="center" wrapText="1"/>
    </xf>
    <xf numFmtId="0" fontId="29" fillId="4" borderId="32" xfId="0" applyFont="1" applyFill="1" applyBorder="1" applyAlignment="1">
      <alignment horizontal="center" vertical="center"/>
    </xf>
    <xf numFmtId="0" fontId="8" fillId="4" borderId="24"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8" fillId="4" borderId="26" xfId="0" applyFont="1" applyFill="1" applyBorder="1" applyAlignment="1">
      <alignment horizontal="left" vertical="center" wrapText="1"/>
    </xf>
    <xf numFmtId="9" fontId="30" fillId="4" borderId="10" xfId="21" applyNumberFormat="1" applyFont="1" applyFill="1" applyBorder="1" applyAlignment="1">
      <alignment horizontal="left" vertical="top" wrapText="1"/>
    </xf>
    <xf numFmtId="9" fontId="30" fillId="0" borderId="10" xfId="21" applyNumberFormat="1" applyFont="1" applyFill="1" applyBorder="1" applyAlignment="1">
      <alignment horizontal="left" vertical="top" wrapText="1"/>
    </xf>
    <xf numFmtId="0" fontId="33" fillId="0" borderId="27" xfId="0" applyFont="1" applyBorder="1" applyAlignment="1">
      <alignment horizontal="left" vertical="top" wrapText="1"/>
    </xf>
    <xf numFmtId="0" fontId="34" fillId="0" borderId="29" xfId="0" applyFont="1" applyBorder="1" applyAlignment="1">
      <alignment horizontal="left" vertical="top"/>
    </xf>
    <xf numFmtId="0" fontId="15" fillId="12" borderId="40" xfId="0" applyFont="1" applyFill="1" applyBorder="1" applyAlignment="1">
      <alignment horizontal="center" vertical="center" wrapText="1"/>
    </xf>
    <xf numFmtId="0" fontId="15" fillId="23" borderId="10" xfId="0" applyFont="1" applyFill="1" applyBorder="1" applyAlignment="1">
      <alignment horizontal="center" vertical="center" wrapText="1"/>
    </xf>
    <xf numFmtId="166" fontId="15" fillId="9" borderId="10" xfId="0" applyNumberFormat="1" applyFont="1" applyFill="1" applyBorder="1" applyAlignment="1">
      <alignment horizontal="center" vertical="center" wrapText="1"/>
    </xf>
    <xf numFmtId="0" fontId="13" fillId="4" borderId="42" xfId="0" applyFont="1" applyFill="1" applyBorder="1" applyAlignment="1">
      <alignment horizontal="left" vertical="top" wrapText="1"/>
    </xf>
    <xf numFmtId="0" fontId="13" fillId="4" borderId="39" xfId="0" applyFont="1" applyFill="1" applyBorder="1" applyAlignment="1">
      <alignment horizontal="left" vertical="top" wrapText="1"/>
    </xf>
    <xf numFmtId="0" fontId="13" fillId="0" borderId="39" xfId="0" applyFont="1" applyFill="1" applyBorder="1" applyAlignment="1">
      <alignment horizontal="left" vertical="top" wrapText="1"/>
    </xf>
    <xf numFmtId="0" fontId="13" fillId="4" borderId="40" xfId="0" applyFont="1" applyFill="1" applyBorder="1" applyAlignment="1">
      <alignment horizontal="left" vertical="top" wrapText="1"/>
    </xf>
    <xf numFmtId="0" fontId="28" fillId="4" borderId="10" xfId="0" applyFont="1" applyFill="1" applyBorder="1" applyAlignment="1">
      <alignment horizontal="left" vertical="top" wrapText="1"/>
    </xf>
    <xf numFmtId="0" fontId="28" fillId="0" borderId="10" xfId="0" applyFont="1" applyFill="1" applyBorder="1" applyAlignment="1">
      <alignment horizontal="left" vertical="top" wrapText="1"/>
    </xf>
    <xf numFmtId="0" fontId="15" fillId="4" borderId="0" xfId="0" applyFont="1" applyFill="1" applyAlignment="1">
      <alignment horizontal="left" vertical="top" wrapText="1"/>
    </xf>
    <xf numFmtId="0" fontId="28" fillId="4" borderId="0" xfId="0" applyFont="1" applyFill="1" applyAlignment="1">
      <alignment horizontal="left" vertical="top" wrapText="1"/>
    </xf>
    <xf numFmtId="1" fontId="13" fillId="0" borderId="10" xfId="0" applyNumberFormat="1" applyFont="1" applyFill="1" applyBorder="1" applyAlignment="1">
      <alignment horizontal="left" vertical="top" wrapText="1"/>
    </xf>
    <xf numFmtId="0" fontId="31" fillId="4" borderId="0" xfId="0" applyFont="1" applyFill="1" applyBorder="1" applyAlignment="1">
      <alignment horizontal="left" vertical="top"/>
    </xf>
    <xf numFmtId="0" fontId="32" fillId="4" borderId="0" xfId="0" applyFont="1" applyFill="1" applyBorder="1" applyAlignment="1">
      <alignment horizontal="left" vertical="top" wrapText="1"/>
    </xf>
    <xf numFmtId="0" fontId="33" fillId="0" borderId="28" xfId="0" applyFont="1" applyBorder="1" applyAlignment="1">
      <alignment horizontal="left" vertical="top" wrapText="1"/>
    </xf>
    <xf numFmtId="0" fontId="4" fillId="2" borderId="1" xfId="3" applyNumberFormat="1" applyFont="1" applyFill="1" applyBorder="1" applyAlignment="1" applyProtection="1">
      <alignment horizontal="center" vertical="center" wrapText="1"/>
    </xf>
    <xf numFmtId="0" fontId="5" fillId="0" borderId="1" xfId="0" applyFont="1" applyBorder="1" applyAlignment="1">
      <alignment horizontal="left" vertical="center" wrapText="1"/>
    </xf>
    <xf numFmtId="0" fontId="8" fillId="0" borderId="6" xfId="0" applyFont="1" applyBorder="1" applyAlignment="1">
      <alignment horizontal="center" vertical="center" wrapText="1"/>
    </xf>
    <xf numFmtId="0" fontId="9" fillId="0" borderId="2" xfId="0" applyFont="1" applyBorder="1" applyAlignment="1">
      <alignment horizontal="left" vertical="center" wrapText="1"/>
    </xf>
    <xf numFmtId="0" fontId="9" fillId="0" borderId="7" xfId="0" applyFont="1" applyBorder="1" applyAlignment="1">
      <alignment horizontal="left" vertical="center" wrapText="1"/>
    </xf>
    <xf numFmtId="0" fontId="9" fillId="0" borderId="5" xfId="0" applyFont="1" applyBorder="1" applyAlignment="1">
      <alignment horizontal="left"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5" xfId="0" applyFont="1" applyBorder="1" applyAlignment="1">
      <alignment horizontal="left" vertical="center" wrapText="1"/>
    </xf>
    <xf numFmtId="0" fontId="6" fillId="0" borderId="0" xfId="0" applyFont="1" applyBorder="1" applyAlignment="1">
      <alignment horizontal="center"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left" vertical="center"/>
    </xf>
    <xf numFmtId="165" fontId="5" fillId="0" borderId="2" xfId="0" applyNumberFormat="1" applyFont="1" applyBorder="1" applyAlignment="1">
      <alignment horizontal="left" vertical="center" wrapText="1"/>
    </xf>
    <xf numFmtId="165" fontId="5" fillId="0" borderId="7" xfId="0" applyNumberFormat="1" applyFont="1" applyBorder="1" applyAlignment="1">
      <alignment horizontal="left" vertical="center" wrapText="1"/>
    </xf>
    <xf numFmtId="165" fontId="5" fillId="0" borderId="5" xfId="0" applyNumberFormat="1" applyFont="1" applyBorder="1" applyAlignment="1">
      <alignment horizontal="left" vertical="center" wrapText="1"/>
    </xf>
    <xf numFmtId="164"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164" fontId="12" fillId="0" borderId="1" xfId="0" applyNumberFormat="1" applyFont="1" applyFill="1" applyBorder="1" applyAlignment="1">
      <alignment horizontal="left" vertical="center" wrapText="1"/>
    </xf>
    <xf numFmtId="0" fontId="4" fillId="5" borderId="1" xfId="0" applyFont="1" applyFill="1" applyBorder="1" applyAlignment="1">
      <alignment horizontal="center" vertical="center" wrapText="1"/>
    </xf>
    <xf numFmtId="0" fontId="10" fillId="0" borderId="1" xfId="0" applyFont="1" applyBorder="1" applyAlignment="1">
      <alignment vertical="center" wrapText="1"/>
    </xf>
    <xf numFmtId="0" fontId="5" fillId="0" borderId="2"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33" fillId="0" borderId="33" xfId="0" applyFont="1" applyBorder="1" applyAlignment="1">
      <alignment horizontal="left" vertical="top" wrapText="1"/>
    </xf>
    <xf numFmtId="0" fontId="33" fillId="0" borderId="34" xfId="0" applyFont="1" applyBorder="1" applyAlignment="1">
      <alignment horizontal="left" vertical="top" wrapText="1"/>
    </xf>
    <xf numFmtId="0" fontId="34" fillId="0" borderId="35" xfId="0" applyFont="1" applyBorder="1" applyAlignment="1">
      <alignment horizontal="left" vertical="top"/>
    </xf>
    <xf numFmtId="0" fontId="34" fillId="0" borderId="36" xfId="0" applyFont="1" applyBorder="1" applyAlignment="1">
      <alignment horizontal="left" vertical="top"/>
    </xf>
    <xf numFmtId="0" fontId="35" fillId="2" borderId="35" xfId="0" applyFont="1" applyFill="1" applyBorder="1" applyAlignment="1">
      <alignment horizontal="left" vertical="top"/>
    </xf>
    <xf numFmtId="0" fontId="35" fillId="2" borderId="36" xfId="0" applyFont="1" applyFill="1" applyBorder="1" applyAlignment="1">
      <alignment horizontal="left" vertical="top"/>
    </xf>
    <xf numFmtId="0" fontId="13" fillId="4" borderId="37" xfId="0" applyFont="1" applyFill="1" applyBorder="1" applyAlignment="1">
      <alignment horizontal="left" vertical="top" wrapText="1"/>
    </xf>
    <xf numFmtId="0" fontId="13" fillId="4" borderId="38" xfId="0" applyFont="1" applyFill="1" applyBorder="1" applyAlignment="1">
      <alignment horizontal="left" vertical="top" wrapText="1"/>
    </xf>
    <xf numFmtId="0" fontId="15" fillId="10" borderId="20" xfId="0" applyFont="1" applyFill="1" applyBorder="1" applyAlignment="1">
      <alignment horizontal="center" vertical="center" wrapText="1"/>
    </xf>
    <xf numFmtId="0" fontId="15" fillId="10" borderId="14" xfId="0" applyFont="1" applyFill="1" applyBorder="1" applyAlignment="1">
      <alignment horizontal="center" vertical="center" wrapText="1"/>
    </xf>
    <xf numFmtId="0" fontId="15" fillId="10" borderId="21" xfId="0" applyFont="1" applyFill="1" applyBorder="1" applyAlignment="1">
      <alignment horizontal="center" vertical="center" wrapText="1"/>
    </xf>
    <xf numFmtId="0" fontId="15" fillId="10" borderId="13" xfId="0" applyFont="1" applyFill="1" applyBorder="1" applyAlignment="1">
      <alignment horizontal="center" vertical="center" wrapText="1"/>
    </xf>
    <xf numFmtId="0" fontId="15" fillId="9" borderId="11" xfId="0" applyFont="1" applyFill="1" applyBorder="1" applyAlignment="1">
      <alignment horizontal="center" vertical="center" wrapText="1"/>
    </xf>
    <xf numFmtId="0" fontId="15" fillId="0" borderId="20" xfId="0" applyFont="1" applyBorder="1" applyAlignment="1">
      <alignment horizontal="center" vertical="center" wrapText="1"/>
    </xf>
    <xf numFmtId="0" fontId="13"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0" xfId="0" applyFont="1" applyBorder="1" applyAlignment="1">
      <alignment horizontal="center" vertical="center" wrapText="1"/>
    </xf>
    <xf numFmtId="0" fontId="13" fillId="0" borderId="16"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21" xfId="0" applyFont="1" applyBorder="1" applyAlignment="1">
      <alignment horizontal="center" vertical="center" wrapText="1"/>
    </xf>
    <xf numFmtId="0" fontId="13" fillId="0" borderId="13" xfId="0" applyFont="1" applyBorder="1" applyAlignment="1">
      <alignment horizontal="center" vertical="center" wrapText="1"/>
    </xf>
    <xf numFmtId="0" fontId="15" fillId="13" borderId="23" xfId="0" applyFont="1" applyFill="1" applyBorder="1" applyAlignment="1">
      <alignment horizontal="center" vertical="center" wrapText="1"/>
    </xf>
    <xf numFmtId="0" fontId="0" fillId="0" borderId="22" xfId="0" applyBorder="1" applyAlignment="1">
      <alignment horizontal="center" vertical="center" wrapText="1"/>
    </xf>
    <xf numFmtId="0" fontId="15" fillId="17" borderId="21"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13" xfId="0" applyBorder="1" applyAlignment="1">
      <alignment horizontal="center" vertical="center" wrapText="1"/>
    </xf>
    <xf numFmtId="0" fontId="15" fillId="6"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0" fillId="10" borderId="20" xfId="0" applyFill="1" applyBorder="1" applyAlignment="1">
      <alignment horizontal="center" vertical="center" wrapText="1"/>
    </xf>
    <xf numFmtId="0" fontId="24" fillId="10" borderId="14" xfId="0" applyFont="1" applyFill="1" applyBorder="1" applyAlignment="1">
      <alignment horizontal="center" vertical="center" wrapText="1"/>
    </xf>
    <xf numFmtId="0" fontId="0" fillId="10" borderId="12" xfId="0" applyFill="1" applyBorder="1" applyAlignment="1">
      <alignment horizontal="center" vertical="center" wrapText="1"/>
    </xf>
    <xf numFmtId="0" fontId="0" fillId="10" borderId="21" xfId="0" applyFill="1" applyBorder="1" applyAlignment="1">
      <alignment horizontal="center" vertical="center" wrapText="1"/>
    </xf>
    <xf numFmtId="0" fontId="24" fillId="10" borderId="13" xfId="0" applyFont="1" applyFill="1" applyBorder="1" applyAlignment="1">
      <alignment horizontal="center" vertical="center" wrapText="1"/>
    </xf>
    <xf numFmtId="0" fontId="15" fillId="8" borderId="12" xfId="0" applyFont="1" applyFill="1" applyBorder="1" applyAlignment="1">
      <alignment horizontal="center" vertical="center" wrapText="1"/>
    </xf>
    <xf numFmtId="0" fontId="0" fillId="8" borderId="21" xfId="0" applyFill="1" applyBorder="1" applyAlignment="1">
      <alignment horizontal="center" vertical="center" wrapText="1"/>
    </xf>
    <xf numFmtId="0" fontId="0" fillId="8" borderId="13" xfId="0" applyFill="1" applyBorder="1" applyAlignment="1">
      <alignment horizontal="center" vertical="center" wrapText="1"/>
    </xf>
    <xf numFmtId="0" fontId="15" fillId="10" borderId="12" xfId="0" applyFont="1" applyFill="1" applyBorder="1" applyAlignment="1">
      <alignment horizontal="center" vertical="center" wrapText="1"/>
    </xf>
    <xf numFmtId="0" fontId="27" fillId="10" borderId="20" xfId="0" applyFont="1" applyFill="1" applyBorder="1" applyAlignment="1">
      <alignment horizontal="center" vertical="center" wrapText="1"/>
    </xf>
    <xf numFmtId="0" fontId="27" fillId="10" borderId="14" xfId="0" applyFont="1" applyFill="1" applyBorder="1" applyAlignment="1">
      <alignment horizontal="center" vertical="center" wrapText="1"/>
    </xf>
    <xf numFmtId="0" fontId="27" fillId="10" borderId="21" xfId="0" applyFont="1" applyFill="1" applyBorder="1" applyAlignment="1">
      <alignment horizontal="center" vertical="center" wrapText="1"/>
    </xf>
    <xf numFmtId="0" fontId="27" fillId="10" borderId="13"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5" fillId="12" borderId="12" xfId="0" applyFont="1" applyFill="1" applyBorder="1" applyAlignment="1">
      <alignment horizontal="center" vertical="center" wrapText="1"/>
    </xf>
    <xf numFmtId="0" fontId="0" fillId="12" borderId="21" xfId="0" applyFill="1" applyBorder="1" applyAlignment="1">
      <alignment horizontal="center" vertical="center" wrapText="1"/>
    </xf>
    <xf numFmtId="0" fontId="15" fillId="13" borderId="11" xfId="0" applyFont="1" applyFill="1" applyBorder="1" applyAlignment="1">
      <alignment horizontal="center" vertical="center" wrapText="1"/>
    </xf>
    <xf numFmtId="0" fontId="15" fillId="13" borderId="14" xfId="0" applyFont="1" applyFill="1" applyBorder="1" applyAlignment="1">
      <alignment horizontal="center" vertical="center" wrapText="1"/>
    </xf>
    <xf numFmtId="0" fontId="15" fillId="13" borderId="12"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15" fillId="12" borderId="21"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27" fillId="12" borderId="10" xfId="0" applyFont="1" applyFill="1" applyBorder="1" applyAlignment="1">
      <alignment horizontal="center" vertical="center" wrapText="1"/>
    </xf>
    <xf numFmtId="0" fontId="35" fillId="2" borderId="30" xfId="0" applyFont="1" applyFill="1" applyBorder="1" applyAlignment="1">
      <alignment horizontal="left" vertical="top"/>
    </xf>
    <xf numFmtId="0" fontId="35" fillId="2" borderId="31" xfId="0" applyFont="1" applyFill="1" applyBorder="1" applyAlignment="1">
      <alignment horizontal="left" vertical="top"/>
    </xf>
    <xf numFmtId="0" fontId="34" fillId="0" borderId="30" xfId="0" applyFont="1" applyBorder="1" applyAlignment="1">
      <alignment horizontal="left" vertical="top"/>
    </xf>
    <xf numFmtId="0" fontId="34" fillId="0" borderId="31" xfId="0" applyFont="1" applyBorder="1" applyAlignment="1">
      <alignment horizontal="left" vertical="top"/>
    </xf>
    <xf numFmtId="0" fontId="15" fillId="4" borderId="24" xfId="0" applyFont="1" applyFill="1" applyBorder="1" applyAlignment="1">
      <alignment horizontal="center" vertical="center" wrapText="1"/>
    </xf>
    <xf numFmtId="0" fontId="15" fillId="4" borderId="0" xfId="0" applyFont="1" applyFill="1" applyBorder="1" applyAlignment="1">
      <alignment horizontal="center" vertical="top" wrapText="1"/>
    </xf>
    <xf numFmtId="0" fontId="15" fillId="4" borderId="24" xfId="0" applyFont="1" applyFill="1" applyBorder="1" applyAlignment="1">
      <alignment horizontal="center" vertical="top" wrapText="1"/>
    </xf>
    <xf numFmtId="0" fontId="27" fillId="4" borderId="2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27" fillId="4" borderId="41" xfId="0" applyFont="1" applyFill="1" applyBorder="1" applyAlignment="1">
      <alignment horizontal="center" vertical="center" wrapText="1"/>
    </xf>
    <xf numFmtId="0" fontId="15" fillId="14" borderId="1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10" borderId="22"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15" fillId="3"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15" borderId="10" xfId="0" applyFont="1" applyFill="1" applyBorder="1" applyAlignment="1">
      <alignment horizontal="center" vertical="center" wrapText="1"/>
    </xf>
    <xf numFmtId="0" fontId="15" fillId="13" borderId="22"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7"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5" fillId="12" borderId="25" xfId="0" applyFont="1" applyFill="1" applyBorder="1" applyAlignment="1">
      <alignment horizontal="center" vertical="center" wrapText="1"/>
    </xf>
    <xf numFmtId="0" fontId="15" fillId="12" borderId="13" xfId="0" applyFont="1" applyFill="1" applyBorder="1" applyAlignment="1">
      <alignment horizontal="center" vertical="center" wrapText="1"/>
    </xf>
    <xf numFmtId="0" fontId="15" fillId="12" borderId="39" xfId="0" applyFont="1" applyFill="1" applyBorder="1" applyAlignment="1">
      <alignment horizontal="center" vertical="center" wrapText="1"/>
    </xf>
    <xf numFmtId="0" fontId="15" fillId="12" borderId="18" xfId="0" applyFont="1" applyFill="1" applyBorder="1" applyAlignment="1">
      <alignment horizontal="center" vertical="center" wrapText="1"/>
    </xf>
  </cellXfs>
  <cellStyles count="22">
    <cellStyle name="Categoría del Piloto de Datos" xfId="1"/>
    <cellStyle name="Comma" xfId="12"/>
    <cellStyle name="Comma [0]" xfId="13"/>
    <cellStyle name="Currency" xfId="14"/>
    <cellStyle name="Currency [0]" xfId="15"/>
    <cellStyle name="Heading" xfId="16"/>
    <cellStyle name="Heading1" xfId="17"/>
    <cellStyle name="Hipervínculo" xfId="21" builtinId="8"/>
    <cellStyle name="Normal" xfId="0" builtinId="0"/>
    <cellStyle name="Normal 2" xfId="8"/>
    <cellStyle name="Normal 2 2" xfId="11"/>
    <cellStyle name="Normal 3" xfId="7"/>
    <cellStyle name="Normal 4" xfId="10"/>
    <cellStyle name="Percent" xfId="18"/>
    <cellStyle name="Piloto de Datos Ángulo" xfId="2"/>
    <cellStyle name="Piloto de Datos Campo" xfId="3"/>
    <cellStyle name="Piloto de Datos Resultado" xfId="4"/>
    <cellStyle name="Piloto de Datos Título" xfId="5"/>
    <cellStyle name="Piloto de Datos Valor" xfId="6"/>
    <cellStyle name="Porcentaje" xfId="9" builtinId="5"/>
    <cellStyle name="Result" xfId="19"/>
    <cellStyle name="Result2" xfId="20"/>
  </cellStyles>
  <dxfs count="12">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mruColors>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0</xdr:col>
          <xdr:colOff>2276475</xdr:colOff>
          <xdr:row>0</xdr:row>
          <xdr:rowOff>1485900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1</xdr:col>
          <xdr:colOff>2276475</xdr:colOff>
          <xdr:row>1</xdr:row>
          <xdr:rowOff>1485900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123825</xdr:colOff>
          <xdr:row>0</xdr:row>
          <xdr:rowOff>1371600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295275</xdr:colOff>
          <xdr:row>0</xdr:row>
          <xdr:rowOff>1504950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13" Type="http://schemas.openxmlformats.org/officeDocument/2006/relationships/hyperlink" Target="file:///\\192.168.0.34\proyectos\Subdireccion%20Artistica%20y%20Cultural\EVIDENCIAS%20SUB%20ARTISTICA%20Y%20CULTURAL%202018\2018\Proyecto%201164\SEGUIMIENTO%20PRIMER%20TRIMESTRE%20ENEROMARZO%202018\ASISTENTES%20A%20EVENTOS%20FEBRERO%20\%20REPORTE%20ASISTENCIA%20FESTIVAL%20CENTRO%20FEBRERO%202018" TargetMode="External"/><Relationship Id="rId18" Type="http://schemas.openxmlformats.org/officeDocument/2006/relationships/hyperlink" Target="file:///\\192.168.0.34\proyectos\SUBDIRECCION%20GESTION%20CENTRO\EVIDENCIAS%20DE%20CUMPLIMIENTO\2018\PROYECTO%20%207528-%20GESTION%20CENTRO" TargetMode="External"/><Relationship Id="rId26" Type="http://schemas.openxmlformats.org/officeDocument/2006/relationships/hyperlink" Target="file:///\\server\PLAN%20OPERATIVO%20INTEGRAL\SUB.%20ART&#205;STICA%20Y%20CULTURAL\Plan%20Anticorrupci&#243;n%20y%20Atenci&#243;n%20al%20Ciudadano" TargetMode="External"/><Relationship Id="rId39" Type="http://schemas.openxmlformats.org/officeDocument/2006/relationships/hyperlink" Target="http://fuga.gov.co/sites/default/files/proyecto_1162_-_fortalecimiento_del_equipamiento_misional_-_24-04-2018.pdf" TargetMode="External"/><Relationship Id="rId21" Type="http://schemas.openxmlformats.org/officeDocument/2006/relationships/hyperlink" Target="http://fuga.gov.co/plan-de-participacion-ciudadana" TargetMode="External"/><Relationship Id="rId34" Type="http://schemas.openxmlformats.org/officeDocument/2006/relationships/hyperlink" Target="file:///\\server\Metas%20Subdireccion%20Art&#237;stica%20y%20Cultural\EVIDENCIAS%20SUB%20ARTISTICA%20Y%20CULTURAL%202018\2018\Proyecto%201164\SEGUIMIENTO%20SEGUNDO%20TRIMESTRE%20ABRIL%20JUNIO" TargetMode="External"/><Relationship Id="rId42" Type="http://schemas.openxmlformats.org/officeDocument/2006/relationships/hyperlink" Target="file:///\\server\Metas%20Subdireccion%20Art&#237;stica%20y%20Cultural\EVIDENCIAS%20SUB%20ARTISTICA%20Y%20CULTURAL%202018\2018\Proyecto%201164\SEGUIMIENTO%20SEGUNDO%20TRIMESTRE%20ABRIL%20JUNIO" TargetMode="External"/><Relationship Id="rId47" Type="http://schemas.openxmlformats.org/officeDocument/2006/relationships/hyperlink" Target="file:///\\192.168.0.34\proyectos\Subdireccion%20Artistica%20y%20Cultural\EVIDENCIAS%20SUB%20ARTISTICA%20Y%20CULTURAL%202018\2018\Proyecto%201164\SEGUIMIENTO%20PRIMER%20TRIMESTRE%20ENEROMARZO%202018\ASISTENTES%20A%20EVENTOS%20FEBRERO%20\%20REPORTE%20ASISTENCIA%20FESTIVAL%20CENTRO%20FEBRERO%202018" TargetMode="External"/><Relationship Id="rId50" Type="http://schemas.openxmlformats.org/officeDocument/2006/relationships/hyperlink" Target="file:///\\server\Metas%20Subdireccion%20Art&#237;stica%20y%20Cultural\EVIDENCIAS%20SUB%20ARTISTICA%20Y%20CULTURAL%202018\2018\Proyecto%201164" TargetMode="External"/><Relationship Id="rId55" Type="http://schemas.openxmlformats.org/officeDocument/2006/relationships/hyperlink" Target="../../USUARIO/SUB.%20GESTI&#211;N%20CORPORATIVA/2018/Plan%20de%20Accion%20por%20Dependencia/ATENCION%20CIUDADANO/Segundo%20Trimestre/Actividad%202.%20Plan%20Anticorrupci&#243;n%20C4" TargetMode="External"/><Relationship Id="rId63" Type="http://schemas.openxmlformats.org/officeDocument/2006/relationships/hyperlink" Target="../../USUARIO/SUB.%20GESTI&#211;N%20CORPORATIVA/2018/Evidencias%20de%20planes/PAAC/Componente%205/Criterio%20Diferencial%20de%20Accesibilidad" TargetMode="External"/><Relationship Id="rId68" Type="http://schemas.openxmlformats.org/officeDocument/2006/relationships/hyperlink" Target="http://fuga.gov.co/modelo-integrado-de-planeacion-y-gestion-1" TargetMode="External"/><Relationship Id="rId7" Type="http://schemas.openxmlformats.org/officeDocument/2006/relationships/hyperlink" Target="file:///\\192.168.0.34\plan%20de%20accion\SUB.%20GESTI&#210;N%20CORPORATIVA\2018\EVIDENCIAS\G.%20REC.%20FISICOS\" TargetMode="External"/><Relationship Id="rId71" Type="http://schemas.openxmlformats.org/officeDocument/2006/relationships/hyperlink" Target="http://intranet.fuga.gov.co/noticias" TargetMode="External"/><Relationship Id="rId2" Type="http://schemas.openxmlformats.org/officeDocument/2006/relationships/hyperlink" Target="file:///\\192.168.0.34\plan%20de%20accion\SUB.%20GESTI&#210;N%20CORPORATIVA\2018\EVIDENCIAS\G.%20REC.%20FISICOS\Plan%20de%20trabajo%20Act%20Procedimiento" TargetMode="External"/><Relationship Id="rId16" Type="http://schemas.openxmlformats.org/officeDocument/2006/relationships/hyperlink" Target="file:///\\192.168.0.34\proyectos\SUBDIRECCION%20GESTION%20CENTRO\EVIDENCIAS%20DE%20CUMPLIMIENTO\2018\PROYECTO%20%207528-%20GESTION%20CENTRO" TargetMode="External"/><Relationship Id="rId29" Type="http://schemas.openxmlformats.org/officeDocument/2006/relationships/hyperlink" Target="http://fuga.gov.co/transparencia-y-acceso-la-informacion-publica" TargetMode="External"/><Relationship Id="rId11" Type="http://schemas.openxmlformats.org/officeDocument/2006/relationships/hyperlink" Target="file:///\\192.168.0.34\proyectos\Subdireccion%20Artistica%20y%20Cultural\EVIDENCIAS%20SUB%20ARTISTICA%20Y%20CULTURAL%202018\2018\Proyecto%201164\SEGUIMIENTO%20PRIMER%20TRIMESTRE%20ENEROMARZO%202018" TargetMode="External"/><Relationship Id="rId24" Type="http://schemas.openxmlformats.org/officeDocument/2006/relationships/hyperlink" Target="http://intranet.fuga.gov.co/proceso-control-evalucion-y-mejora" TargetMode="External"/><Relationship Id="rId32" Type="http://schemas.openxmlformats.org/officeDocument/2006/relationships/hyperlink" Target="http://fuga.gov.co/sites/default/files/proyecto_1115_-_fomento_para_las_artes_y_la_cultura_-27-04-2018.docx.pdf" TargetMode="External"/><Relationship Id="rId37" Type="http://schemas.openxmlformats.org/officeDocument/2006/relationships/hyperlink" Target="file:///\\server\Metas%20Subdireccion%20Art&#237;stica%20y%20Cultural\EVIDENCIAS%20SUB%20ARTISTICA%20Y%20CULTURAL%202018\2018\Proyecto%201164" TargetMode="External"/><Relationship Id="rId40" Type="http://schemas.openxmlformats.org/officeDocument/2006/relationships/hyperlink" Target="http://fuga.gov.co/sites/default/files/proyecto_1164_-intervencion_cultural_para_la_transformacion_del_centro-_2018.pdf" TargetMode="External"/><Relationship Id="rId45" Type="http://schemas.openxmlformats.org/officeDocument/2006/relationships/hyperlink" Target="file:///\\server\Metas%20Subdireccion%20Art&#237;stica%20y%20Cultural\EVIDENCIAS%20SUB%20ARTISTICA%20Y%20CULTURAL%202018\2018\Proyecto%201164" TargetMode="External"/><Relationship Id="rId53" Type="http://schemas.openxmlformats.org/officeDocument/2006/relationships/hyperlink" Target="../../USUARIO/SUB.%20GESTI&#211;N%20CORPORATIVA/2018/Plan%20de%20Accion%20por%20Dependencia/ATENCION%20CIUDADANO/Segundo%20Trimestre/Actividad%202.%20Plan%20Anticorrupci&#243;n%20C4" TargetMode="External"/><Relationship Id="rId58" Type="http://schemas.openxmlformats.org/officeDocument/2006/relationships/hyperlink" Target="../../USUARIO/SUB.%20GESTI&#211;N%20CORPORATIVA/2018/Plan%20de%20Accion%20por%20Dependencia/ATENCION%20CIUDADANO/Segundo%20Trimestre/Actividad%202.%20Plan%20Anticorrupci&#243;n%20C4" TargetMode="External"/><Relationship Id="rId66" Type="http://schemas.openxmlformats.org/officeDocument/2006/relationships/hyperlink" Target="http://intranet.fuga.gov.co/noticias" TargetMode="External"/><Relationship Id="rId74" Type="http://schemas.openxmlformats.org/officeDocument/2006/relationships/printerSettings" Target="../printerSettings/printerSettings5.bin"/><Relationship Id="rId5" Type="http://schemas.openxmlformats.org/officeDocument/2006/relationships/hyperlink" Target="../../../OFICINA%20ASESORA%20DE%20PLANEACI&#211;N/Plan%20de%20Mejoramiento%20por%20Proceso,%20documento:%20Plan%20de%20Mejoramiento%20por%20Procesos%202017-2018%20Junio%202018" TargetMode="External"/><Relationship Id="rId15" Type="http://schemas.openxmlformats.org/officeDocument/2006/relationships/hyperlink" Target="file:///\\192.168.0.34\plan%20de%20accion\SUB.%20ART&#205;STICA%20Y%20CULTURAL\Evidencias\Plan%20de%20Accion%20por%20Dependecia" TargetMode="External"/><Relationship Id="rId23" Type="http://schemas.openxmlformats.org/officeDocument/2006/relationships/hyperlink" Target="http://intranet.fuga.gov.co/proceso-control-evalucion-y-mejora" TargetMode="External"/><Relationship Id="rId28" Type="http://schemas.openxmlformats.org/officeDocument/2006/relationships/hyperlink" Target="http://fuga.gov.co/transparencia-y-acceso-la-informacion-publica" TargetMode="External"/><Relationship Id="rId36" Type="http://schemas.openxmlformats.org/officeDocument/2006/relationships/hyperlink" Target="file:///\\server\Metas%20Subdireccion%20Art&#237;stica%20y%20Cultural\EVIDENCIAS%20SUB%20ARTISTICA%20Y%20CULTURAL%202018\2018\Proyecto%201164" TargetMode="External"/><Relationship Id="rId49" Type="http://schemas.openxmlformats.org/officeDocument/2006/relationships/hyperlink" Target="http://fuga.gov.co/vuelven-clubes-y-talleres-la-fuga" TargetMode="External"/><Relationship Id="rId57" Type="http://schemas.openxmlformats.org/officeDocument/2006/relationships/hyperlink" Target="http://fuga.gov.co/estadisticas-pqrs" TargetMode="External"/><Relationship Id="rId61" Type="http://schemas.openxmlformats.org/officeDocument/2006/relationships/hyperlink" Target="http://fuga.gov.co/esquema-de-publicacion-de-informacion" TargetMode="External"/><Relationship Id="rId10" Type="http://schemas.openxmlformats.org/officeDocument/2006/relationships/hyperlink" Target="http://192.168.0.234/orfeo/bodega/2018/230/20182300001265.pdf" TargetMode="External"/><Relationship Id="rId19" Type="http://schemas.openxmlformats.org/officeDocument/2006/relationships/hyperlink" Target="http://fuga.gov.co/plan-de-participacion-ciudadana" TargetMode="External"/><Relationship Id="rId31" Type="http://schemas.openxmlformats.org/officeDocument/2006/relationships/hyperlink" Target="file:///\\server\PLAN%20OPERATIVO%20INTEGRAL\SUB.%20ART&#205;STICA%20Y%20CULTURAL\Plan%20Anticorrupci&#243;n%20y%20Atenci&#243;n%20al%20Ciudadano" TargetMode="External"/><Relationship Id="rId44" Type="http://schemas.openxmlformats.org/officeDocument/2006/relationships/hyperlink" Target="file:///\\server\Metas%20Subdireccion%20Art&#237;stica%20y%20Cultural\EVIDENCIAS%20SUB%20ARTISTICA%20Y%20CULTURAL%202018\2018\Proyecto%201164\SEGUIMIENTO%20SEGUNDO%20TRIMESTRE%20ABRIL%20JUNIO" TargetMode="External"/><Relationship Id="rId52" Type="http://schemas.openxmlformats.org/officeDocument/2006/relationships/hyperlink" Target="http://fuga.gov.co/vuelven-clubes-y-talleres-la-fuga" TargetMode="External"/><Relationship Id="rId60" Type="http://schemas.openxmlformats.org/officeDocument/2006/relationships/hyperlink" Target="http://fuga.gov.co/esquema-de-publicacion-de-informacion" TargetMode="External"/><Relationship Id="rId65" Type="http://schemas.openxmlformats.org/officeDocument/2006/relationships/hyperlink" Target="../../USUARIO/SUB.%20GESTI&#211;N%20CORPORATIVA/2018/Evidencias%20de%20planes/PAAC/Componente%206/Alistamiento" TargetMode="External"/><Relationship Id="rId73" Type="http://schemas.openxmlformats.org/officeDocument/2006/relationships/hyperlink" Target="http://fuga.gov.co/sites/default/files/1-carta-trato-digno-usuario-fuga.pdf" TargetMode="External"/><Relationship Id="rId4" Type="http://schemas.openxmlformats.org/officeDocument/2006/relationships/hyperlink" Target="../../../OFICINA%20ASESORA%20DE%20PLANEACI&#211;N/Plan%20de%20Mejoramiento%20por%20Proceso,%20documento:%20Plan%20de%20Mejoramiento%20por%20Procesos%202017-2018%20Junio%202018" TargetMode="External"/><Relationship Id="rId9" Type="http://schemas.openxmlformats.org/officeDocument/2006/relationships/hyperlink" Target="../../USUARIO/Plan%20de%20Accion%20por%20Dependencia/G.DOCUMENTAL/Segundo%20Trimestre/Manual%20Institucional%20G.D" TargetMode="External"/><Relationship Id="rId14" Type="http://schemas.openxmlformats.org/officeDocument/2006/relationships/hyperlink" Target="file:///\\192.168.0.34\proyectos\Subdireccion%20Artistica%20y%20Cultural\EVIDENCIAS%20SUB%20ARTISTICA%20Y%20CULTURAL%202018\2018\Proyecto%201164\SEGUIMIENTO%20PRIMER%20TRIMESTRE%20ENEROMARZO%202018\ASISTENTES%20A%20EVENTOS%20FEBRERO%20\%20REPORTE%20ASISTENCIA%20FESTIVAL%20CENTRO%20FEBRERO%202018" TargetMode="External"/><Relationship Id="rId22" Type="http://schemas.openxmlformats.org/officeDocument/2006/relationships/hyperlink" Target="http://fuga.gov.co/caracterizacion-de-bienes-y-servicios" TargetMode="External"/><Relationship Id="rId27" Type="http://schemas.openxmlformats.org/officeDocument/2006/relationships/hyperlink" Target="http://fuga.gov.co/transparencia-y-acceso-la-informacion-publica" TargetMode="External"/><Relationship Id="rId30" Type="http://schemas.openxmlformats.org/officeDocument/2006/relationships/hyperlink" Target="file:///\\server\PLAN%20OPERATIVO%20INTEGRAL\SUB.%20ART&#205;STICA%20Y%20CULTURAL\Plan%20Anticorrupci&#243;n%20y%20Atenci&#243;n%20al%20Ciudadano" TargetMode="External"/><Relationship Id="rId35" Type="http://schemas.openxmlformats.org/officeDocument/2006/relationships/hyperlink" Target="file:///\\server\Metas%20Subdireccion%20Art&#237;stica%20y%20Cultural\EVIDENCIAS%20SUB%20ARTISTICA%20Y%20CULTURAL%202018\2018\Proyecto%201164\SEGUIMIENTO%20SEGUNDO%20TRIMESTRE%20ABRIL%20JUNIO" TargetMode="External"/><Relationship Id="rId43" Type="http://schemas.openxmlformats.org/officeDocument/2006/relationships/hyperlink" Target="file:///\\server\Metas%20Subdireccion%20Art&#237;stica%20y%20Cultural\EVIDENCIAS%20SUB%20ARTISTICA%20Y%20CULTURAL%202018\2018\Proyecto%201164" TargetMode="External"/><Relationship Id="rId48" Type="http://schemas.openxmlformats.org/officeDocument/2006/relationships/hyperlink" Target="file:///\\192.168.0.34\proyectos\Subdireccion%20Artistica%20y%20Cultural\EVIDENCIAS%20SUB%20ARTISTICA%20Y%20CULTURAL%202018\2018\Proyecto%201164\SEGUIMIENTO%20PRIMER%20TRIMESTRE%20ENEROMARZO%202018\ASISTENTES%20A%20EVENTOS%20FEBRERO%20\%20REPORTE%20ASISTENCIA%20FESTIVAL%20CENTRO%20FEBRERO%202018" TargetMode="External"/><Relationship Id="rId56" Type="http://schemas.openxmlformats.org/officeDocument/2006/relationships/hyperlink" Target="http://fuga.gov.co/estadisticas-pqrs" TargetMode="External"/><Relationship Id="rId64" Type="http://schemas.openxmlformats.org/officeDocument/2006/relationships/hyperlink" Target="../../USUARIO/SUB.%20GESTI&#211;N%20CORPORATIVA/2018/Evidencias%20de%20planes/PAAC/Componente%206/Alistamiento" TargetMode="External"/><Relationship Id="rId69" Type="http://schemas.openxmlformats.org/officeDocument/2006/relationships/hyperlink" Target="../../USUARIO/SUB.%20GESTI&#211;N%20CORPORATIVA/2018/Evidencias%20de%20planes/PAAC/Componente%206/Diagn&#243;stico" TargetMode="External"/><Relationship Id="rId8" Type="http://schemas.openxmlformats.org/officeDocument/2006/relationships/hyperlink" Target="../../../OFICINA%20ASESORA%20DE%20PLANEACI&#211;N/Plan%20de%20Mejoramiento%20por%20Proceso/2018/2018-6" TargetMode="External"/><Relationship Id="rId51" Type="http://schemas.openxmlformats.org/officeDocument/2006/relationships/hyperlink" Target="http://fuga.gov.co/vuelven-clubes-y-talleres-la-fuga" TargetMode="External"/><Relationship Id="rId72" Type="http://schemas.openxmlformats.org/officeDocument/2006/relationships/hyperlink" Target="file:///\\192.168.0.34\plan%20operativo%20integral\SUB.%20GESTI&#211;N%20CORPORATIVA\2018\Evidencias%20de%20planes\PAAC\Componente%204\Fortalecimiento%20de%20los%20canales%20de%20atenci&#243;n" TargetMode="External"/><Relationship Id="rId3" Type="http://schemas.openxmlformats.org/officeDocument/2006/relationships/hyperlink" Target="../../../OFICINA%20ASESORA%20DE%20PLANEACI&#211;N/Plan%20de%20Mejoramiento%20por%20Proceso,%20documento:%20Plan%20de%20Mejoramiento%20por%20Procesos%202017-2018%20Junio%202018" TargetMode="External"/><Relationship Id="rId12" Type="http://schemas.openxmlformats.org/officeDocument/2006/relationships/hyperlink" Target="file:///\\192.168.0.34\proyectos\Subdireccion%20Artistica%20y%20Cultural\EVIDENCIAS%20SUB%20ARTISTICA%20Y%20CULTURAL%202018\2018\Proyecto%201164\SEGUIMIENTO%20PRIMER%20TRIMESTRE%20ENEROMARZO%202018" TargetMode="External"/><Relationship Id="rId17" Type="http://schemas.openxmlformats.org/officeDocument/2006/relationships/hyperlink" Target="file:///\\192.168.0.34\proyectos\SUBDIRECCION%20GESTION%20CENTRO\EVIDENCIAS%20DE%20CUMPLIMIENTO\2018\PROYECTO%20%207528-%20GESTION%20CENTRO" TargetMode="External"/><Relationship Id="rId25" Type="http://schemas.openxmlformats.org/officeDocument/2006/relationships/hyperlink" Target="http://intranet.fuga.gov.co/proceso-control-evalucion-y-mejora" TargetMode="External"/><Relationship Id="rId33" Type="http://schemas.openxmlformats.org/officeDocument/2006/relationships/hyperlink" Target="http://fuga.gov.co/sites/default/files/proyecto_1115_-_fomento_para_las_artes_y_la_cultura_-27-04-2018.docx.pdf" TargetMode="External"/><Relationship Id="rId38" Type="http://schemas.openxmlformats.org/officeDocument/2006/relationships/hyperlink" Target="http://fuga.gov.co/sites/default/files/proyecto_1162_-_fortalecimiento_del_equipamiento_misional_-_24-04-2018.pdf" TargetMode="External"/><Relationship Id="rId46" Type="http://schemas.openxmlformats.org/officeDocument/2006/relationships/hyperlink" Target="file:///\\192.168.0.34\proyectos\Subdireccion%20Artistica%20y%20Cultural\EVIDENCIAS%20SUB%20ARTISTICA%20Y%20CULTURAL%202018\2018\Proyecto%201164\SEGUIMIENTO%20PRIMER%20TRIMESTRE%20ENEROMARZO%202018\ASISTENTES%20A%20EVENTOS%20FEBRERO%20\%20REPORTE%20ASISTENCIA%20FESTIVAL%20CENTRO%20FEBRERO%202018" TargetMode="External"/><Relationship Id="rId59" Type="http://schemas.openxmlformats.org/officeDocument/2006/relationships/hyperlink" Target="http://fuga.gov.co/activos-de-la-informacion" TargetMode="External"/><Relationship Id="rId67" Type="http://schemas.openxmlformats.org/officeDocument/2006/relationships/hyperlink" Target="../../USUARIO/SUB.%20GESTI&#211;N%20CORPORATIVA/2018/Evidencias%20de%20planes/PAAC/Componente%206/Diagn&#243;stico" TargetMode="External"/><Relationship Id="rId20" Type="http://schemas.openxmlformats.org/officeDocument/2006/relationships/hyperlink" Target="http://fuga.gov.co/plan-de-participacion-ciudadana" TargetMode="External"/><Relationship Id="rId41" Type="http://schemas.openxmlformats.org/officeDocument/2006/relationships/hyperlink" Target="http://fuga.gov.co/sites/default/files/proyecto_1164_-intervencion_cultural_para_la_transformacion_del_centro-_2018.pdf" TargetMode="External"/><Relationship Id="rId54" Type="http://schemas.openxmlformats.org/officeDocument/2006/relationships/hyperlink" Target="http://fuga.gov.co/sites/default/files/1-carta-trato-digno-usuario-fuga.pdf" TargetMode="External"/><Relationship Id="rId62" Type="http://schemas.openxmlformats.org/officeDocument/2006/relationships/hyperlink" Target="http://fuga.gov.co/node/2910" TargetMode="External"/><Relationship Id="rId70" Type="http://schemas.openxmlformats.org/officeDocument/2006/relationships/hyperlink" Target="http://fuga.gov.co/modelo-integrado-de-planeacion-y-gestion-1" TargetMode="External"/><Relationship Id="rId75" Type="http://schemas.openxmlformats.org/officeDocument/2006/relationships/vmlDrawing" Target="../drawings/vmlDrawing5.vml"/><Relationship Id="rId1" Type="http://schemas.openxmlformats.org/officeDocument/2006/relationships/hyperlink" Target="file:///\\192.168.0.34\plan%20de%20accion\SUB.%20GESTI&#210;N%20CORPORATIVA\2018\EVIDENCIAS\G.%20FINANCIERA\Tesorer&#237;a\EJECUCI&#211;N%20PAC" TargetMode="External"/><Relationship Id="rId6" Type="http://schemas.openxmlformats.org/officeDocument/2006/relationships/hyperlink" Target="file:///\\192.168.0.34\Proyecto%20MISIFU\Fase%202%20Contrataci&#243;n\Evidencias%2012%20de%20mayo%20al%2011%20de%20juni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x14ac:dyDescent="0.2"/>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x14ac:dyDescent="0.2">
      <c r="A1" s="176" t="s">
        <v>10</v>
      </c>
      <c r="B1" s="176"/>
      <c r="C1" s="176"/>
      <c r="D1" s="176"/>
      <c r="E1" s="176"/>
      <c r="F1" s="176"/>
      <c r="G1" s="176"/>
      <c r="H1" s="176"/>
      <c r="I1" s="176"/>
      <c r="J1" s="176"/>
      <c r="K1" s="176"/>
      <c r="L1" s="176"/>
      <c r="M1" s="176"/>
      <c r="N1" s="176"/>
    </row>
    <row r="2" spans="1:14" ht="34.5" customHeight="1" x14ac:dyDescent="0.2">
      <c r="A2" s="17" t="s">
        <v>3</v>
      </c>
      <c r="B2" s="177" t="s">
        <v>0</v>
      </c>
      <c r="C2" s="178"/>
      <c r="D2" s="178"/>
      <c r="E2" s="178"/>
      <c r="F2" s="178"/>
      <c r="G2" s="178"/>
      <c r="H2" s="178"/>
      <c r="I2" s="178"/>
      <c r="J2" s="178"/>
      <c r="K2" s="178"/>
      <c r="L2" s="178"/>
      <c r="M2" s="178"/>
      <c r="N2" s="179"/>
    </row>
    <row r="3" spans="1:14" ht="28.5" customHeight="1" x14ac:dyDescent="0.2">
      <c r="A3" s="17" t="s">
        <v>4</v>
      </c>
      <c r="B3" s="177" t="s">
        <v>1</v>
      </c>
      <c r="C3" s="178"/>
      <c r="D3" s="178"/>
      <c r="E3" s="178"/>
      <c r="F3" s="178"/>
      <c r="G3" s="178"/>
      <c r="H3" s="178"/>
      <c r="I3" s="178"/>
      <c r="J3" s="178"/>
      <c r="K3" s="178"/>
      <c r="L3" s="178"/>
      <c r="M3" s="178"/>
      <c r="N3" s="179"/>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6</v>
      </c>
      <c r="C5" s="14"/>
      <c r="D5" s="5"/>
      <c r="E5" s="5"/>
      <c r="F5" s="5"/>
      <c r="G5" s="5"/>
      <c r="H5" s="5"/>
      <c r="I5" s="5"/>
      <c r="J5" s="5"/>
      <c r="K5" s="5"/>
      <c r="L5" s="5"/>
      <c r="M5" s="5"/>
      <c r="N5" s="6" t="s">
        <v>271</v>
      </c>
    </row>
    <row r="6" spans="1:14" s="3" customFormat="1" ht="102.75" customHeight="1" x14ac:dyDescent="0.2">
      <c r="A6" s="17" t="s">
        <v>8</v>
      </c>
      <c r="B6" s="168" t="s">
        <v>188</v>
      </c>
      <c r="C6" s="168"/>
      <c r="D6" s="168"/>
      <c r="E6" s="168"/>
      <c r="F6" s="168"/>
      <c r="G6" s="168"/>
      <c r="H6" s="168" t="s">
        <v>189</v>
      </c>
      <c r="I6" s="180"/>
      <c r="J6" s="180"/>
      <c r="K6" s="180"/>
      <c r="L6" s="180"/>
      <c r="M6" s="180"/>
      <c r="N6" s="180"/>
    </row>
    <row r="7" spans="1:14" s="2" customFormat="1" ht="24" customHeight="1" x14ac:dyDescent="0.2">
      <c r="A7" s="167" t="s">
        <v>190</v>
      </c>
      <c r="B7" s="167" t="s">
        <v>191</v>
      </c>
      <c r="C7" s="167" t="s">
        <v>192</v>
      </c>
      <c r="D7" s="167" t="s">
        <v>12</v>
      </c>
      <c r="E7" s="167" t="s">
        <v>13</v>
      </c>
      <c r="F7" s="167" t="s">
        <v>2</v>
      </c>
      <c r="G7" s="167" t="s">
        <v>9</v>
      </c>
      <c r="H7" s="167" t="s">
        <v>193</v>
      </c>
      <c r="I7" s="167" t="s">
        <v>7</v>
      </c>
      <c r="J7" s="167" t="s">
        <v>72</v>
      </c>
      <c r="K7" s="167" t="s">
        <v>269</v>
      </c>
      <c r="L7" s="167"/>
      <c r="M7" s="167" t="s">
        <v>270</v>
      </c>
      <c r="N7" s="167"/>
    </row>
    <row r="8" spans="1:14" ht="37.5" customHeight="1" x14ac:dyDescent="0.2">
      <c r="A8" s="167"/>
      <c r="B8" s="167"/>
      <c r="C8" s="167"/>
      <c r="D8" s="167"/>
      <c r="E8" s="167"/>
      <c r="F8" s="167"/>
      <c r="G8" s="167"/>
      <c r="H8" s="167"/>
      <c r="I8" s="167"/>
      <c r="J8" s="167"/>
      <c r="K8" s="21" t="s">
        <v>14</v>
      </c>
      <c r="L8" s="21" t="s">
        <v>272</v>
      </c>
      <c r="M8" s="21" t="s">
        <v>14</v>
      </c>
      <c r="N8" s="53" t="s">
        <v>272</v>
      </c>
    </row>
    <row r="9" spans="1:14" ht="81.75" customHeight="1" x14ac:dyDescent="0.2">
      <c r="A9" s="168" t="s">
        <v>15</v>
      </c>
      <c r="B9" s="17" t="s">
        <v>265</v>
      </c>
      <c r="C9" s="17" t="s">
        <v>36</v>
      </c>
      <c r="D9" s="17" t="s">
        <v>80</v>
      </c>
      <c r="E9" s="17" t="s">
        <v>90</v>
      </c>
      <c r="F9" s="17" t="s">
        <v>50</v>
      </c>
      <c r="G9" s="22">
        <v>42003</v>
      </c>
      <c r="H9" s="173" t="s">
        <v>51</v>
      </c>
      <c r="I9" s="17" t="s">
        <v>66</v>
      </c>
      <c r="J9" s="17" t="s">
        <v>73</v>
      </c>
      <c r="K9" s="17"/>
      <c r="L9" s="17"/>
      <c r="M9" s="17"/>
      <c r="N9" s="17"/>
    </row>
    <row r="10" spans="1:14" s="10" customFormat="1" ht="75" customHeight="1" x14ac:dyDescent="0.2">
      <c r="A10" s="168"/>
      <c r="B10" s="170" t="s">
        <v>48</v>
      </c>
      <c r="C10" s="170" t="s">
        <v>37</v>
      </c>
      <c r="D10" s="23" t="s">
        <v>91</v>
      </c>
      <c r="E10" s="23" t="s">
        <v>81</v>
      </c>
      <c r="F10" s="23" t="s">
        <v>74</v>
      </c>
      <c r="G10" s="24">
        <v>42003</v>
      </c>
      <c r="H10" s="174"/>
      <c r="I10" s="23" t="s">
        <v>66</v>
      </c>
      <c r="J10" s="23" t="s">
        <v>75</v>
      </c>
      <c r="K10" s="25"/>
      <c r="L10" s="23"/>
      <c r="M10" s="23"/>
      <c r="N10" s="23"/>
    </row>
    <row r="11" spans="1:14" s="10" customFormat="1" ht="95.25" customHeight="1" x14ac:dyDescent="0.2">
      <c r="A11" s="168"/>
      <c r="B11" s="171"/>
      <c r="C11" s="171"/>
      <c r="D11" s="26" t="s">
        <v>94</v>
      </c>
      <c r="E11" s="27" t="s">
        <v>92</v>
      </c>
      <c r="F11" s="27" t="s">
        <v>53</v>
      </c>
      <c r="G11" s="24">
        <v>42003</v>
      </c>
      <c r="H11" s="174"/>
      <c r="I11" s="23" t="s">
        <v>67</v>
      </c>
      <c r="J11" s="23" t="s">
        <v>75</v>
      </c>
      <c r="K11" s="25"/>
      <c r="L11" s="23"/>
      <c r="M11" s="23"/>
      <c r="N11" s="23"/>
    </row>
    <row r="12" spans="1:14" s="10" customFormat="1" ht="60" x14ac:dyDescent="0.2">
      <c r="A12" s="168"/>
      <c r="B12" s="171"/>
      <c r="C12" s="171"/>
      <c r="D12" s="23" t="s">
        <v>93</v>
      </c>
      <c r="E12" s="23" t="s">
        <v>55</v>
      </c>
      <c r="F12" s="23" t="s">
        <v>54</v>
      </c>
      <c r="G12" s="24">
        <v>42003</v>
      </c>
      <c r="H12" s="174"/>
      <c r="I12" s="23" t="s">
        <v>68</v>
      </c>
      <c r="J12" s="23" t="s">
        <v>75</v>
      </c>
      <c r="K12" s="25"/>
      <c r="L12" s="23"/>
      <c r="M12" s="23"/>
      <c r="N12" s="23"/>
    </row>
    <row r="13" spans="1:14" s="10" customFormat="1" ht="76.5" customHeight="1" x14ac:dyDescent="0.2">
      <c r="A13" s="168"/>
      <c r="B13" s="171"/>
      <c r="C13" s="171"/>
      <c r="D13" s="27" t="s">
        <v>101</v>
      </c>
      <c r="E13" s="27" t="s">
        <v>95</v>
      </c>
      <c r="F13" s="27" t="s">
        <v>56</v>
      </c>
      <c r="G13" s="24">
        <v>42003</v>
      </c>
      <c r="H13" s="174"/>
      <c r="I13" s="23" t="s">
        <v>65</v>
      </c>
      <c r="J13" s="23" t="s">
        <v>75</v>
      </c>
      <c r="K13" s="25"/>
      <c r="L13" s="23"/>
      <c r="M13" s="23"/>
      <c r="N13" s="23"/>
    </row>
    <row r="14" spans="1:14" s="10" customFormat="1" ht="142.5" customHeight="1" x14ac:dyDescent="0.2">
      <c r="A14" s="168"/>
      <c r="B14" s="171"/>
      <c r="C14" s="171"/>
      <c r="D14" s="23" t="s">
        <v>82</v>
      </c>
      <c r="E14" s="23" t="s">
        <v>96</v>
      </c>
      <c r="F14" s="23" t="s">
        <v>97</v>
      </c>
      <c r="G14" s="24">
        <v>42003</v>
      </c>
      <c r="H14" s="174"/>
      <c r="I14" s="23" t="s">
        <v>67</v>
      </c>
      <c r="J14" s="23" t="s">
        <v>76</v>
      </c>
      <c r="K14" s="25"/>
      <c r="L14" s="23"/>
      <c r="M14" s="23"/>
      <c r="N14" s="23"/>
    </row>
    <row r="15" spans="1:14" s="10" customFormat="1" ht="105.75" customHeight="1" x14ac:dyDescent="0.2">
      <c r="A15" s="168"/>
      <c r="B15" s="171"/>
      <c r="C15" s="171"/>
      <c r="D15" s="23" t="s">
        <v>83</v>
      </c>
      <c r="E15" s="23" t="s">
        <v>98</v>
      </c>
      <c r="F15" s="23" t="s">
        <v>57</v>
      </c>
      <c r="G15" s="24">
        <v>42003</v>
      </c>
      <c r="H15" s="174"/>
      <c r="I15" s="23" t="s">
        <v>69</v>
      </c>
      <c r="J15" s="23" t="s">
        <v>77</v>
      </c>
      <c r="K15" s="25"/>
      <c r="L15" s="23"/>
      <c r="M15" s="23"/>
      <c r="N15" s="23"/>
    </row>
    <row r="16" spans="1:14" s="10" customFormat="1" ht="102.75" customHeight="1" x14ac:dyDescent="0.2">
      <c r="A16" s="168"/>
      <c r="B16" s="171"/>
      <c r="C16" s="171"/>
      <c r="D16" s="23" t="s">
        <v>59</v>
      </c>
      <c r="E16" s="23" t="s">
        <v>60</v>
      </c>
      <c r="F16" s="23" t="s">
        <v>54</v>
      </c>
      <c r="G16" s="24">
        <v>42003</v>
      </c>
      <c r="H16" s="174"/>
      <c r="I16" s="23" t="s">
        <v>65</v>
      </c>
      <c r="J16" s="23" t="s">
        <v>75</v>
      </c>
      <c r="K16" s="25"/>
      <c r="L16" s="23"/>
      <c r="M16" s="23"/>
      <c r="N16" s="23"/>
    </row>
    <row r="17" spans="1:14" s="10" customFormat="1" ht="180" customHeight="1" x14ac:dyDescent="0.2">
      <c r="A17" s="168"/>
      <c r="B17" s="171"/>
      <c r="C17" s="171"/>
      <c r="D17" s="23" t="s">
        <v>84</v>
      </c>
      <c r="E17" s="23" t="s">
        <v>61</v>
      </c>
      <c r="F17" s="23" t="s">
        <v>62</v>
      </c>
      <c r="G17" s="24">
        <v>42003</v>
      </c>
      <c r="H17" s="174"/>
      <c r="I17" s="23" t="s">
        <v>65</v>
      </c>
      <c r="J17" s="23" t="s">
        <v>79</v>
      </c>
      <c r="K17" s="25"/>
      <c r="L17" s="23"/>
      <c r="M17" s="23"/>
      <c r="N17" s="23"/>
    </row>
    <row r="18" spans="1:14" s="10" customFormat="1" ht="75" customHeight="1" x14ac:dyDescent="0.2">
      <c r="A18" s="168"/>
      <c r="B18" s="171"/>
      <c r="C18" s="171"/>
      <c r="D18" s="23" t="s">
        <v>100</v>
      </c>
      <c r="E18" s="23" t="s">
        <v>99</v>
      </c>
      <c r="F18" s="23" t="s">
        <v>63</v>
      </c>
      <c r="G18" s="24">
        <v>42003</v>
      </c>
      <c r="H18" s="174"/>
      <c r="I18" s="23" t="s">
        <v>65</v>
      </c>
      <c r="J18" s="23" t="s">
        <v>75</v>
      </c>
      <c r="K18" s="25"/>
      <c r="L18" s="23"/>
      <c r="M18" s="23"/>
      <c r="N18" s="23"/>
    </row>
    <row r="19" spans="1:14" s="10" customFormat="1" ht="80.25" customHeight="1" x14ac:dyDescent="0.2">
      <c r="A19" s="168"/>
      <c r="B19" s="171"/>
      <c r="C19" s="171"/>
      <c r="D19" s="23" t="s">
        <v>85</v>
      </c>
      <c r="E19" s="23" t="s">
        <v>89</v>
      </c>
      <c r="F19" s="23" t="s">
        <v>64</v>
      </c>
      <c r="G19" s="24">
        <v>42003</v>
      </c>
      <c r="H19" s="174"/>
      <c r="I19" s="23" t="s">
        <v>65</v>
      </c>
      <c r="J19" s="23" t="s">
        <v>78</v>
      </c>
      <c r="K19" s="25"/>
      <c r="L19" s="23"/>
      <c r="M19" s="25"/>
      <c r="N19" s="25"/>
    </row>
    <row r="20" spans="1:14" s="10" customFormat="1" ht="68.25" customHeight="1" x14ac:dyDescent="0.2">
      <c r="A20" s="168"/>
      <c r="B20" s="171"/>
      <c r="C20" s="171"/>
      <c r="D20" s="26" t="s">
        <v>87</v>
      </c>
      <c r="E20" s="26" t="s">
        <v>88</v>
      </c>
      <c r="F20" s="26" t="s">
        <v>70</v>
      </c>
      <c r="G20" s="24">
        <v>42003</v>
      </c>
      <c r="H20" s="174"/>
      <c r="I20" s="23" t="s">
        <v>52</v>
      </c>
      <c r="J20" s="23" t="s">
        <v>75</v>
      </c>
      <c r="K20" s="26"/>
      <c r="L20" s="26"/>
      <c r="M20" s="26"/>
      <c r="N20" s="26"/>
    </row>
    <row r="21" spans="1:14" s="10" customFormat="1" ht="117.75" customHeight="1" x14ac:dyDescent="0.2">
      <c r="A21" s="168"/>
      <c r="B21" s="171"/>
      <c r="C21" s="171"/>
      <c r="D21" s="23" t="s">
        <v>49</v>
      </c>
      <c r="E21" s="23" t="s">
        <v>106</v>
      </c>
      <c r="F21" s="23" t="s">
        <v>105</v>
      </c>
      <c r="G21" s="24">
        <v>42003</v>
      </c>
      <c r="H21" s="174"/>
      <c r="I21" s="23" t="s">
        <v>71</v>
      </c>
      <c r="J21" s="23" t="s">
        <v>105</v>
      </c>
      <c r="K21" s="25"/>
      <c r="L21" s="23"/>
      <c r="M21" s="23"/>
      <c r="N21" s="23"/>
    </row>
    <row r="22" spans="1:14" s="10" customFormat="1" ht="46.5" customHeight="1" x14ac:dyDescent="0.2">
      <c r="A22" s="168"/>
      <c r="B22" s="171"/>
      <c r="C22" s="171"/>
      <c r="D22" s="23" t="s">
        <v>102</v>
      </c>
      <c r="E22" s="23" t="s">
        <v>103</v>
      </c>
      <c r="F22" s="23" t="s">
        <v>104</v>
      </c>
      <c r="G22" s="24">
        <v>41974</v>
      </c>
      <c r="H22" s="174"/>
      <c r="I22" s="23" t="s">
        <v>71</v>
      </c>
      <c r="J22" s="23" t="s">
        <v>107</v>
      </c>
      <c r="K22" s="25"/>
      <c r="L22" s="23"/>
      <c r="M22" s="23"/>
      <c r="N22" s="23"/>
    </row>
    <row r="23" spans="1:14" s="10" customFormat="1" ht="120" x14ac:dyDescent="0.2">
      <c r="A23" s="23" t="s">
        <v>16</v>
      </c>
      <c r="B23" s="172"/>
      <c r="C23" s="172"/>
      <c r="D23" s="23" t="s">
        <v>86</v>
      </c>
      <c r="E23" s="23" t="s">
        <v>58</v>
      </c>
      <c r="F23" s="23" t="s">
        <v>54</v>
      </c>
      <c r="G23" s="24">
        <v>42003</v>
      </c>
      <c r="H23" s="175"/>
      <c r="I23" s="23" t="s">
        <v>65</v>
      </c>
      <c r="J23" s="23" t="s">
        <v>75</v>
      </c>
      <c r="K23" s="25"/>
      <c r="L23" s="23"/>
      <c r="M23" s="23"/>
      <c r="N23" s="23"/>
    </row>
    <row r="24" spans="1:14" s="10" customFormat="1" x14ac:dyDescent="0.2">
      <c r="A24" s="11"/>
      <c r="B24" s="11"/>
      <c r="C24" s="11"/>
      <c r="D24" s="11"/>
      <c r="E24" s="11"/>
      <c r="F24" s="11"/>
      <c r="G24" s="12"/>
      <c r="H24" s="11"/>
      <c r="I24" s="11"/>
      <c r="J24" s="11"/>
      <c r="K24" s="13"/>
      <c r="L24" s="11"/>
      <c r="M24" s="11"/>
      <c r="N24" s="11"/>
    </row>
    <row r="25" spans="1:14" s="10" customFormat="1" x14ac:dyDescent="0.2">
      <c r="A25" s="11"/>
      <c r="B25" s="11"/>
      <c r="C25" s="11"/>
      <c r="D25" s="11"/>
      <c r="E25" s="11"/>
      <c r="F25" s="11"/>
      <c r="G25" s="12"/>
      <c r="H25" s="11"/>
      <c r="I25" s="11"/>
      <c r="J25" s="11"/>
      <c r="K25" s="13"/>
      <c r="L25" s="11"/>
      <c r="M25" s="11"/>
      <c r="N25" s="11"/>
    </row>
    <row r="26" spans="1:14" s="10" customFormat="1" x14ac:dyDescent="0.2">
      <c r="A26" s="11"/>
      <c r="B26" s="11"/>
      <c r="C26" s="11"/>
      <c r="D26" s="11"/>
      <c r="E26" s="11"/>
      <c r="F26" s="11"/>
      <c r="G26" s="12"/>
      <c r="H26" s="11"/>
      <c r="I26" s="11"/>
      <c r="J26" s="11"/>
      <c r="K26" s="13"/>
      <c r="L26" s="11"/>
      <c r="M26" s="11"/>
      <c r="N26" s="11"/>
    </row>
    <row r="27" spans="1:14" s="10" customFormat="1"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row>
    <row r="29" spans="1:14" ht="25.5" customHeight="1" x14ac:dyDescent="0.2">
      <c r="A29" s="16"/>
      <c r="B29" s="169" t="s">
        <v>52</v>
      </c>
      <c r="C29" s="169"/>
      <c r="D29" s="169"/>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mc:AlternateContent xmlns:mc="http://schemas.openxmlformats.org/markup-compatibility/2006">
      <mc:Choice Requires="x14">
        <oleObject shapeId="1026" r:id="rId4">
          <objectPr defaultSize="0" autoPict="0" r:id="rId5">
            <anchor moveWithCells="1" sizeWithCells="1">
              <from>
                <xdr:col>0</xdr:col>
                <xdr:colOff>200025</xdr:colOff>
                <xdr:row>0</xdr:row>
                <xdr:rowOff>133350</xdr:rowOff>
              </from>
              <to>
                <xdr:col>0</xdr:col>
                <xdr:colOff>2276475</xdr:colOff>
                <xdr:row>0</xdr:row>
                <xdr:rowOff>1485900</xdr:rowOff>
              </to>
            </anchor>
          </objectPr>
        </oleObject>
      </mc:Choice>
      <mc:Fallback>
        <oleObject shapeId="1026"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N29"/>
  <sheetViews>
    <sheetView view="pageBreakPreview" topLeftCell="A14" zoomScale="50" zoomScaleSheetLayoutView="50" workbookViewId="0">
      <selection activeCell="F23" sqref="F23"/>
    </sheetView>
  </sheetViews>
  <sheetFormatPr baseColWidth="10" defaultColWidth="11.5703125" defaultRowHeight="61.7" customHeight="1" x14ac:dyDescent="0.2"/>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x14ac:dyDescent="0.2">
      <c r="A1" s="176" t="s">
        <v>10</v>
      </c>
      <c r="B1" s="176"/>
      <c r="C1" s="176"/>
      <c r="D1" s="176"/>
      <c r="E1" s="176"/>
      <c r="F1" s="176"/>
      <c r="G1" s="176"/>
      <c r="H1" s="176"/>
      <c r="I1" s="176"/>
      <c r="J1" s="176"/>
      <c r="K1" s="176"/>
      <c r="L1" s="176"/>
      <c r="M1" s="176"/>
      <c r="N1" s="176"/>
    </row>
    <row r="2" spans="1:14" ht="55.5" customHeight="1" x14ac:dyDescent="0.2">
      <c r="A2" s="42" t="s">
        <v>3</v>
      </c>
      <c r="B2" s="177" t="s">
        <v>0</v>
      </c>
      <c r="C2" s="178"/>
      <c r="D2" s="178"/>
      <c r="E2" s="178"/>
      <c r="F2" s="178"/>
      <c r="G2" s="178"/>
      <c r="H2" s="178"/>
      <c r="I2" s="178"/>
      <c r="J2" s="178"/>
      <c r="K2" s="178"/>
      <c r="L2" s="178"/>
      <c r="M2" s="178"/>
      <c r="N2" s="179"/>
    </row>
    <row r="3" spans="1:14" ht="55.5" customHeight="1" x14ac:dyDescent="0.2">
      <c r="A3" s="42" t="s">
        <v>4</v>
      </c>
      <c r="B3" s="177" t="s">
        <v>1</v>
      </c>
      <c r="C3" s="178"/>
      <c r="D3" s="178"/>
      <c r="E3" s="178"/>
      <c r="F3" s="178"/>
      <c r="G3" s="178"/>
      <c r="H3" s="178"/>
      <c r="I3" s="178"/>
      <c r="J3" s="178"/>
      <c r="K3" s="178"/>
      <c r="L3" s="178"/>
      <c r="M3" s="178"/>
      <c r="N3" s="179"/>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262</v>
      </c>
      <c r="C5" s="14"/>
      <c r="D5" s="5"/>
      <c r="E5" s="5"/>
      <c r="F5" s="5"/>
      <c r="G5" s="5"/>
      <c r="H5" s="5"/>
      <c r="I5" s="5"/>
      <c r="J5" s="5"/>
      <c r="K5" s="5"/>
      <c r="L5" s="5"/>
      <c r="M5" s="5"/>
      <c r="N5" s="6" t="s">
        <v>271</v>
      </c>
    </row>
    <row r="6" spans="1:14" s="3" customFormat="1" ht="128.25" customHeight="1" x14ac:dyDescent="0.2">
      <c r="A6" s="42" t="s">
        <v>8</v>
      </c>
      <c r="B6" s="168" t="s">
        <v>263</v>
      </c>
      <c r="C6" s="168"/>
      <c r="D6" s="168"/>
      <c r="E6" s="168"/>
      <c r="F6" s="168"/>
      <c r="G6" s="168"/>
      <c r="H6" s="168" t="s">
        <v>264</v>
      </c>
      <c r="I6" s="180"/>
      <c r="J6" s="180"/>
      <c r="K6" s="180"/>
      <c r="L6" s="180"/>
      <c r="M6" s="180"/>
      <c r="N6" s="180"/>
    </row>
    <row r="7" spans="1:14" ht="33.75" customHeight="1" x14ac:dyDescent="0.2">
      <c r="A7" s="187" t="s">
        <v>204</v>
      </c>
      <c r="B7" s="187" t="s">
        <v>205</v>
      </c>
      <c r="C7" s="187" t="s">
        <v>206</v>
      </c>
      <c r="D7" s="187" t="s">
        <v>12</v>
      </c>
      <c r="E7" s="187" t="s">
        <v>13</v>
      </c>
      <c r="F7" s="187" t="s">
        <v>2</v>
      </c>
      <c r="G7" s="187" t="s">
        <v>9</v>
      </c>
      <c r="H7" s="187" t="s">
        <v>207</v>
      </c>
      <c r="I7" s="187" t="s">
        <v>7</v>
      </c>
      <c r="J7" s="187" t="s">
        <v>108</v>
      </c>
      <c r="K7" s="167" t="s">
        <v>269</v>
      </c>
      <c r="L7" s="167"/>
      <c r="M7" s="167" t="s">
        <v>270</v>
      </c>
      <c r="N7" s="167"/>
    </row>
    <row r="8" spans="1:14" ht="69.95" customHeight="1" x14ac:dyDescent="0.2">
      <c r="A8" s="187"/>
      <c r="B8" s="187"/>
      <c r="C8" s="187"/>
      <c r="D8" s="187"/>
      <c r="E8" s="187"/>
      <c r="F8" s="187"/>
      <c r="G8" s="187"/>
      <c r="H8" s="187"/>
      <c r="I8" s="187"/>
      <c r="J8" s="187"/>
      <c r="K8" s="46" t="s">
        <v>208</v>
      </c>
      <c r="L8" s="53" t="s">
        <v>272</v>
      </c>
      <c r="M8" s="46" t="s">
        <v>208</v>
      </c>
      <c r="N8" s="53" t="s">
        <v>272</v>
      </c>
    </row>
    <row r="9" spans="1:14" s="43" customFormat="1" ht="99" customHeight="1" x14ac:dyDescent="0.2">
      <c r="A9" s="184" t="s">
        <v>209</v>
      </c>
      <c r="B9" s="35" t="s">
        <v>265</v>
      </c>
      <c r="C9" s="47" t="s">
        <v>36</v>
      </c>
      <c r="D9" s="48" t="s">
        <v>266</v>
      </c>
      <c r="E9" s="48" t="s">
        <v>267</v>
      </c>
      <c r="F9" s="48" t="s">
        <v>210</v>
      </c>
      <c r="G9" s="49">
        <v>42004</v>
      </c>
      <c r="H9" s="181" t="s">
        <v>51</v>
      </c>
      <c r="I9" s="48" t="s">
        <v>212</v>
      </c>
      <c r="J9" s="48" t="s">
        <v>211</v>
      </c>
      <c r="K9" s="42"/>
      <c r="L9" s="42"/>
      <c r="M9" s="42"/>
      <c r="N9" s="42"/>
    </row>
    <row r="10" spans="1:14" s="43" customFormat="1" ht="59.25" customHeight="1" x14ac:dyDescent="0.2">
      <c r="A10" s="184"/>
      <c r="B10" s="185" t="s">
        <v>28</v>
      </c>
      <c r="C10" s="184" t="s">
        <v>37</v>
      </c>
      <c r="D10" s="48" t="s">
        <v>213</v>
      </c>
      <c r="E10" s="48" t="s">
        <v>214</v>
      </c>
      <c r="F10" s="48" t="s">
        <v>215</v>
      </c>
      <c r="G10" s="49">
        <v>42004</v>
      </c>
      <c r="H10" s="182"/>
      <c r="I10" s="48" t="s">
        <v>212</v>
      </c>
      <c r="J10" s="48" t="s">
        <v>216</v>
      </c>
      <c r="K10" s="30"/>
      <c r="L10" s="28"/>
      <c r="M10" s="28"/>
      <c r="N10" s="28"/>
    </row>
    <row r="11" spans="1:14" s="43" customFormat="1" ht="45" x14ac:dyDescent="0.2">
      <c r="A11" s="184"/>
      <c r="B11" s="185"/>
      <c r="C11" s="184"/>
      <c r="D11" s="48" t="s">
        <v>217</v>
      </c>
      <c r="E11" s="48" t="s">
        <v>218</v>
      </c>
      <c r="F11" s="48" t="s">
        <v>219</v>
      </c>
      <c r="G11" s="49">
        <v>41670</v>
      </c>
      <c r="H11" s="182"/>
      <c r="I11" s="48" t="s">
        <v>212</v>
      </c>
      <c r="J11" s="48" t="s">
        <v>220</v>
      </c>
      <c r="K11" s="30"/>
      <c r="L11" s="28"/>
      <c r="M11" s="28"/>
      <c r="N11" s="28"/>
    </row>
    <row r="12" spans="1:14" s="43" customFormat="1" ht="41.85" customHeight="1" x14ac:dyDescent="0.2">
      <c r="A12" s="184"/>
      <c r="B12" s="185"/>
      <c r="C12" s="184"/>
      <c r="D12" s="35" t="s">
        <v>221</v>
      </c>
      <c r="E12" s="35" t="s">
        <v>222</v>
      </c>
      <c r="F12" s="35" t="s">
        <v>223</v>
      </c>
      <c r="G12" s="49">
        <v>42004</v>
      </c>
      <c r="H12" s="182"/>
      <c r="I12" s="48" t="s">
        <v>212</v>
      </c>
      <c r="J12" s="48" t="s">
        <v>224</v>
      </c>
      <c r="K12" s="30"/>
      <c r="L12" s="28"/>
      <c r="M12" s="28"/>
      <c r="N12" s="28"/>
    </row>
    <row r="13" spans="1:14" s="43" customFormat="1" ht="50.65" customHeight="1" x14ac:dyDescent="0.2">
      <c r="A13" s="184"/>
      <c r="B13" s="185"/>
      <c r="C13" s="184"/>
      <c r="D13" s="48" t="s">
        <v>225</v>
      </c>
      <c r="E13" s="28" t="s">
        <v>226</v>
      </c>
      <c r="F13" s="28" t="s">
        <v>227</v>
      </c>
      <c r="G13" s="49">
        <v>42004</v>
      </c>
      <c r="H13" s="182"/>
      <c r="I13" s="48" t="s">
        <v>212</v>
      </c>
      <c r="J13" s="48" t="s">
        <v>224</v>
      </c>
      <c r="K13" s="30"/>
      <c r="L13" s="28"/>
      <c r="M13" s="28"/>
      <c r="N13" s="28"/>
    </row>
    <row r="14" spans="1:14" s="43" customFormat="1" ht="96.75" customHeight="1" x14ac:dyDescent="0.2">
      <c r="A14" s="184"/>
      <c r="B14" s="50" t="s">
        <v>23</v>
      </c>
      <c r="C14" s="184"/>
      <c r="D14" s="48" t="s">
        <v>228</v>
      </c>
      <c r="E14" s="28" t="s">
        <v>229</v>
      </c>
      <c r="F14" s="48" t="s">
        <v>230</v>
      </c>
      <c r="G14" s="49">
        <v>42004</v>
      </c>
      <c r="H14" s="182"/>
      <c r="I14" s="48" t="s">
        <v>212</v>
      </c>
      <c r="J14" s="48" t="s">
        <v>231</v>
      </c>
      <c r="K14" s="30"/>
      <c r="L14" s="28"/>
      <c r="M14" s="28"/>
      <c r="N14" s="28"/>
    </row>
    <row r="15" spans="1:14" s="43" customFormat="1" ht="87.75" customHeight="1" x14ac:dyDescent="0.2">
      <c r="A15" s="184"/>
      <c r="B15" s="186" t="s">
        <v>232</v>
      </c>
      <c r="C15" s="186" t="s">
        <v>36</v>
      </c>
      <c r="D15" s="48" t="s">
        <v>233</v>
      </c>
      <c r="E15" s="48" t="s">
        <v>234</v>
      </c>
      <c r="F15" s="48" t="s">
        <v>219</v>
      </c>
      <c r="G15" s="49">
        <v>42004</v>
      </c>
      <c r="H15" s="182"/>
      <c r="I15" s="48" t="s">
        <v>212</v>
      </c>
      <c r="J15" s="48" t="s">
        <v>220</v>
      </c>
      <c r="K15" s="30"/>
      <c r="L15" s="28"/>
      <c r="M15" s="28"/>
      <c r="N15" s="28"/>
    </row>
    <row r="16" spans="1:14" s="43" customFormat="1" ht="45" x14ac:dyDescent="0.2">
      <c r="A16" s="184"/>
      <c r="B16" s="186"/>
      <c r="C16" s="186"/>
      <c r="D16" s="48" t="s">
        <v>235</v>
      </c>
      <c r="E16" s="48" t="s">
        <v>236</v>
      </c>
      <c r="F16" s="48" t="s">
        <v>237</v>
      </c>
      <c r="G16" s="49">
        <v>42004</v>
      </c>
      <c r="H16" s="182"/>
      <c r="I16" s="48" t="s">
        <v>212</v>
      </c>
      <c r="J16" s="48" t="s">
        <v>220</v>
      </c>
      <c r="K16" s="30"/>
      <c r="L16" s="28"/>
      <c r="M16" s="28"/>
      <c r="N16" s="28"/>
    </row>
    <row r="17" spans="1:14" s="43" customFormat="1" ht="40.35" customHeight="1" x14ac:dyDescent="0.2">
      <c r="A17" s="184"/>
      <c r="B17" s="186"/>
      <c r="C17" s="186"/>
      <c r="D17" s="48" t="s">
        <v>238</v>
      </c>
      <c r="E17" s="48" t="s">
        <v>239</v>
      </c>
      <c r="F17" s="48" t="s">
        <v>240</v>
      </c>
      <c r="G17" s="49">
        <v>42004</v>
      </c>
      <c r="H17" s="182"/>
      <c r="I17" s="48"/>
      <c r="J17" s="48" t="s">
        <v>231</v>
      </c>
      <c r="K17" s="30"/>
      <c r="L17" s="28"/>
      <c r="M17" s="28"/>
      <c r="N17" s="28"/>
    </row>
    <row r="18" spans="1:14" s="43" customFormat="1" ht="45" x14ac:dyDescent="0.2">
      <c r="A18" s="184"/>
      <c r="B18" s="186"/>
      <c r="C18" s="186"/>
      <c r="D18" s="48" t="s">
        <v>241</v>
      </c>
      <c r="E18" s="48" t="s">
        <v>242</v>
      </c>
      <c r="F18" s="48" t="s">
        <v>243</v>
      </c>
      <c r="G18" s="49">
        <v>42004</v>
      </c>
      <c r="H18" s="182"/>
      <c r="I18" s="48" t="s">
        <v>212</v>
      </c>
      <c r="J18" s="48" t="s">
        <v>220</v>
      </c>
      <c r="K18" s="30"/>
      <c r="L18" s="28"/>
      <c r="M18" s="28"/>
      <c r="N18" s="28"/>
    </row>
    <row r="19" spans="1:14" s="43" customFormat="1" ht="45" x14ac:dyDescent="0.2">
      <c r="A19" s="184"/>
      <c r="B19" s="186"/>
      <c r="C19" s="186"/>
      <c r="D19" s="48" t="s">
        <v>244</v>
      </c>
      <c r="E19" s="48" t="s">
        <v>245</v>
      </c>
      <c r="F19" s="48" t="s">
        <v>243</v>
      </c>
      <c r="G19" s="49">
        <v>42004</v>
      </c>
      <c r="H19" s="182"/>
      <c r="I19" s="48" t="s">
        <v>212</v>
      </c>
      <c r="J19" s="48" t="s">
        <v>220</v>
      </c>
      <c r="K19" s="30"/>
      <c r="L19" s="28"/>
      <c r="M19" s="28"/>
      <c r="N19" s="28"/>
    </row>
    <row r="20" spans="1:14" s="43" customFormat="1" ht="74.25" customHeight="1" x14ac:dyDescent="0.2">
      <c r="A20" s="184"/>
      <c r="B20" s="48" t="s">
        <v>29</v>
      </c>
      <c r="C20" s="48" t="s">
        <v>36</v>
      </c>
      <c r="D20" s="48" t="s">
        <v>246</v>
      </c>
      <c r="E20" s="28" t="s">
        <v>247</v>
      </c>
      <c r="F20" s="54" t="s">
        <v>248</v>
      </c>
      <c r="G20" s="49">
        <v>42004</v>
      </c>
      <c r="H20" s="182"/>
      <c r="I20" s="48" t="s">
        <v>212</v>
      </c>
      <c r="J20" s="51" t="s">
        <v>249</v>
      </c>
      <c r="K20" s="30"/>
      <c r="L20" s="28"/>
      <c r="M20" s="28"/>
      <c r="N20" s="28"/>
    </row>
    <row r="21" spans="1:14" s="43" customFormat="1" ht="94.9" customHeight="1" x14ac:dyDescent="0.2">
      <c r="A21" s="184"/>
      <c r="B21" s="48" t="s">
        <v>47</v>
      </c>
      <c r="C21" s="48" t="s">
        <v>37</v>
      </c>
      <c r="D21" s="48" t="s">
        <v>250</v>
      </c>
      <c r="E21" s="28" t="s">
        <v>251</v>
      </c>
      <c r="F21" s="48" t="s">
        <v>252</v>
      </c>
      <c r="G21" s="49">
        <v>42004</v>
      </c>
      <c r="H21" s="183"/>
      <c r="I21" s="48" t="s">
        <v>212</v>
      </c>
      <c r="J21" s="48" t="s">
        <v>253</v>
      </c>
      <c r="K21" s="30"/>
      <c r="L21" s="28"/>
      <c r="M21" s="28"/>
      <c r="N21" s="28"/>
    </row>
    <row r="22" spans="1:14" s="43" customFormat="1" ht="49.35" customHeight="1" x14ac:dyDescent="0.2">
      <c r="A22" s="184"/>
      <c r="B22" s="184" t="s">
        <v>28</v>
      </c>
      <c r="C22" s="184" t="s">
        <v>37</v>
      </c>
      <c r="D22" s="48" t="s">
        <v>254</v>
      </c>
      <c r="E22" s="28" t="s">
        <v>255</v>
      </c>
      <c r="F22" s="48" t="s">
        <v>256</v>
      </c>
      <c r="G22" s="49">
        <v>42004</v>
      </c>
      <c r="H22" s="52" t="s">
        <v>258</v>
      </c>
      <c r="I22" s="48" t="s">
        <v>212</v>
      </c>
      <c r="J22" s="48" t="s">
        <v>257</v>
      </c>
      <c r="K22" s="30"/>
      <c r="L22" s="28"/>
      <c r="M22" s="28"/>
      <c r="N22" s="28"/>
    </row>
    <row r="23" spans="1:14" s="43" customFormat="1" ht="61.7" customHeight="1" x14ac:dyDescent="0.2">
      <c r="A23" s="184"/>
      <c r="B23" s="184"/>
      <c r="C23" s="184"/>
      <c r="D23" s="48" t="s">
        <v>259</v>
      </c>
      <c r="E23" s="28" t="s">
        <v>260</v>
      </c>
      <c r="F23" s="48" t="s">
        <v>261</v>
      </c>
      <c r="G23" s="49">
        <v>42004</v>
      </c>
      <c r="H23" s="52" t="s">
        <v>258</v>
      </c>
      <c r="I23" s="48" t="s">
        <v>212</v>
      </c>
      <c r="J23" s="48" t="s">
        <v>257</v>
      </c>
      <c r="K23" s="30"/>
      <c r="L23" s="28"/>
      <c r="M23" s="28"/>
      <c r="N23" s="28"/>
    </row>
    <row r="24" spans="1:14" s="10" customFormat="1" ht="12.75" x14ac:dyDescent="0.2">
      <c r="A24" s="11"/>
      <c r="B24" s="11"/>
      <c r="C24" s="11"/>
      <c r="D24" s="11"/>
      <c r="E24" s="11"/>
      <c r="F24" s="11"/>
      <c r="G24" s="12"/>
      <c r="H24" s="11"/>
      <c r="I24" s="11"/>
      <c r="J24" s="11"/>
      <c r="K24" s="13"/>
      <c r="L24" s="11"/>
      <c r="M24" s="11"/>
      <c r="N24" s="11"/>
    </row>
    <row r="25" spans="1:14" s="10" customFormat="1" ht="12.75" x14ac:dyDescent="0.2">
      <c r="A25" s="11"/>
      <c r="B25" s="11"/>
      <c r="C25" s="11"/>
      <c r="D25" s="11"/>
      <c r="E25" s="11"/>
      <c r="F25" s="11"/>
      <c r="G25" s="12"/>
      <c r="H25" s="11"/>
      <c r="I25" s="11"/>
      <c r="J25" s="11"/>
      <c r="K25" s="13"/>
      <c r="L25" s="11"/>
      <c r="M25" s="11"/>
      <c r="N25" s="11"/>
    </row>
    <row r="26" spans="1:14" s="10" customFormat="1" ht="12.75" x14ac:dyDescent="0.2">
      <c r="A26" s="11"/>
      <c r="B26" s="11"/>
      <c r="C26" s="11"/>
      <c r="D26" s="11"/>
      <c r="E26" s="11"/>
      <c r="F26" s="11"/>
      <c r="G26" s="12"/>
      <c r="H26" s="11"/>
      <c r="I26" s="11"/>
      <c r="J26" s="11"/>
      <c r="K26" s="13"/>
      <c r="L26" s="11"/>
      <c r="M26" s="11"/>
      <c r="N26" s="11"/>
    </row>
    <row r="27" spans="1:14" s="10" customFormat="1" ht="12.75"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c r="J28" s="1"/>
      <c r="K28" s="1"/>
    </row>
    <row r="29" spans="1:14" ht="25.5" customHeight="1" x14ac:dyDescent="0.2">
      <c r="A29" s="16"/>
      <c r="B29" s="169" t="s">
        <v>212</v>
      </c>
      <c r="C29" s="169"/>
      <c r="D29" s="169"/>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mc:AlternateContent xmlns:mc="http://schemas.openxmlformats.org/markup-compatibility/2006">
      <mc:Choice Requires="x14">
        <oleObject shapeId="5121" r:id="rId4">
          <objectPr defaultSize="0" autoPict="0" r:id="rId5">
            <anchor moveWithCells="1" sizeWithCells="1">
              <from>
                <xdr:col>0</xdr:col>
                <xdr:colOff>200025</xdr:colOff>
                <xdr:row>0</xdr:row>
                <xdr:rowOff>133350</xdr:rowOff>
              </from>
              <to>
                <xdr:col>1</xdr:col>
                <xdr:colOff>2276475</xdr:colOff>
                <xdr:row>1</xdr:row>
                <xdr:rowOff>1485900</xdr:rowOff>
              </to>
            </anchor>
          </objectPr>
        </oleObject>
      </mc:Choice>
      <mc:Fallback>
        <oleObject shapeId="512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N27"/>
  <sheetViews>
    <sheetView view="pageBreakPreview" topLeftCell="B16" zoomScale="55" zoomScaleSheetLayoutView="55" workbookViewId="0">
      <selection activeCell="E21" sqref="E21"/>
    </sheetView>
  </sheetViews>
  <sheetFormatPr baseColWidth="10" defaultColWidth="11.5703125" defaultRowHeight="12.75" x14ac:dyDescent="0.2"/>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x14ac:dyDescent="0.2">
      <c r="A1" s="176" t="s">
        <v>10</v>
      </c>
      <c r="B1" s="176"/>
      <c r="C1" s="176"/>
      <c r="D1" s="176"/>
      <c r="E1" s="176"/>
      <c r="F1" s="176"/>
      <c r="G1" s="176"/>
      <c r="H1" s="176"/>
      <c r="I1" s="176"/>
      <c r="J1" s="176"/>
      <c r="K1" s="176"/>
      <c r="L1" s="176"/>
      <c r="M1" s="176"/>
      <c r="N1" s="176"/>
    </row>
    <row r="2" spans="1:14" ht="35.25" customHeight="1" x14ac:dyDescent="0.2">
      <c r="A2" s="17" t="s">
        <v>3</v>
      </c>
      <c r="B2" s="168" t="s">
        <v>0</v>
      </c>
      <c r="C2" s="168"/>
      <c r="D2" s="168"/>
      <c r="E2" s="168"/>
      <c r="F2" s="168"/>
      <c r="G2" s="168"/>
      <c r="H2" s="168"/>
      <c r="I2" s="168"/>
      <c r="J2" s="168"/>
      <c r="K2" s="168"/>
      <c r="L2" s="168"/>
      <c r="M2" s="168"/>
      <c r="N2" s="168"/>
    </row>
    <row r="3" spans="1:14" ht="35.25" customHeight="1" x14ac:dyDescent="0.2">
      <c r="A3" s="17" t="s">
        <v>4</v>
      </c>
      <c r="B3" s="168" t="s">
        <v>1</v>
      </c>
      <c r="C3" s="168"/>
      <c r="D3" s="168"/>
      <c r="E3" s="168"/>
      <c r="F3" s="168"/>
      <c r="G3" s="168"/>
      <c r="H3" s="168"/>
      <c r="I3" s="168"/>
      <c r="J3" s="168"/>
      <c r="K3" s="168"/>
      <c r="L3" s="168"/>
      <c r="M3" s="168"/>
      <c r="N3" s="168"/>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198</v>
      </c>
      <c r="C5" s="14"/>
      <c r="D5" s="5"/>
      <c r="E5" s="5"/>
      <c r="F5" s="5"/>
      <c r="G5" s="5"/>
      <c r="H5" s="5"/>
      <c r="I5" s="5"/>
      <c r="J5" s="5"/>
      <c r="K5" s="5"/>
      <c r="L5" s="5"/>
      <c r="M5" s="5"/>
      <c r="N5" s="6" t="s">
        <v>271</v>
      </c>
    </row>
    <row r="6" spans="1:14" s="3" customFormat="1" ht="191.25" customHeight="1" x14ac:dyDescent="0.2">
      <c r="A6" s="17" t="s">
        <v>8</v>
      </c>
      <c r="B6" s="168" t="s">
        <v>200</v>
      </c>
      <c r="C6" s="168"/>
      <c r="D6" s="168"/>
      <c r="E6" s="168"/>
      <c r="F6" s="168"/>
      <c r="G6" s="168"/>
      <c r="H6" s="168" t="s">
        <v>201</v>
      </c>
      <c r="I6" s="168"/>
      <c r="J6" s="180"/>
      <c r="K6" s="180"/>
      <c r="L6" s="180"/>
      <c r="M6" s="180"/>
      <c r="N6" s="180"/>
    </row>
    <row r="7" spans="1:14" s="2" customFormat="1" ht="24" customHeight="1" x14ac:dyDescent="0.2">
      <c r="A7" s="167" t="s">
        <v>190</v>
      </c>
      <c r="B7" s="167" t="s">
        <v>191</v>
      </c>
      <c r="C7" s="167" t="s">
        <v>192</v>
      </c>
      <c r="D7" s="167" t="s">
        <v>12</v>
      </c>
      <c r="E7" s="167" t="s">
        <v>13</v>
      </c>
      <c r="F7" s="167" t="s">
        <v>2</v>
      </c>
      <c r="G7" s="167" t="s">
        <v>9</v>
      </c>
      <c r="H7" s="167" t="s">
        <v>193</v>
      </c>
      <c r="I7" s="167" t="s">
        <v>7</v>
      </c>
      <c r="J7" s="167" t="s">
        <v>108</v>
      </c>
      <c r="K7" s="167" t="s">
        <v>269</v>
      </c>
      <c r="L7" s="167"/>
      <c r="M7" s="167" t="s">
        <v>270</v>
      </c>
      <c r="N7" s="167"/>
    </row>
    <row r="8" spans="1:14" ht="15.75" x14ac:dyDescent="0.2">
      <c r="A8" s="167"/>
      <c r="B8" s="167"/>
      <c r="C8" s="167"/>
      <c r="D8" s="167"/>
      <c r="E8" s="167"/>
      <c r="F8" s="167"/>
      <c r="G8" s="167"/>
      <c r="H8" s="167"/>
      <c r="I8" s="167"/>
      <c r="J8" s="167"/>
      <c r="K8" s="21" t="s">
        <v>14</v>
      </c>
      <c r="L8" s="53" t="s">
        <v>272</v>
      </c>
      <c r="M8" s="21" t="s">
        <v>14</v>
      </c>
      <c r="N8" s="53" t="s">
        <v>272</v>
      </c>
    </row>
    <row r="9" spans="1:14" ht="58.5" customHeight="1" x14ac:dyDescent="0.2">
      <c r="A9" s="168" t="s">
        <v>109</v>
      </c>
      <c r="B9" s="168" t="s">
        <v>110</v>
      </c>
      <c r="C9" s="180" t="s">
        <v>111</v>
      </c>
      <c r="D9" s="28" t="s">
        <v>112</v>
      </c>
      <c r="E9" s="28" t="s">
        <v>113</v>
      </c>
      <c r="F9" s="28" t="s">
        <v>114</v>
      </c>
      <c r="G9" s="40" t="s">
        <v>116</v>
      </c>
      <c r="H9" s="17" t="s">
        <v>117</v>
      </c>
      <c r="I9" s="17" t="s">
        <v>118</v>
      </c>
      <c r="J9" s="28" t="s">
        <v>115</v>
      </c>
      <c r="K9" s="17"/>
      <c r="L9" s="17"/>
      <c r="M9" s="17"/>
      <c r="N9" s="17"/>
    </row>
    <row r="10" spans="1:14" ht="66" customHeight="1" x14ac:dyDescent="0.2">
      <c r="A10" s="168"/>
      <c r="B10" s="168"/>
      <c r="C10" s="180"/>
      <c r="D10" s="28" t="s">
        <v>119</v>
      </c>
      <c r="E10" s="28" t="s">
        <v>120</v>
      </c>
      <c r="F10" s="28" t="s">
        <v>121</v>
      </c>
      <c r="G10" s="40" t="s">
        <v>116</v>
      </c>
      <c r="H10" s="17" t="s">
        <v>117</v>
      </c>
      <c r="I10" s="17" t="s">
        <v>123</v>
      </c>
      <c r="J10" s="28" t="s">
        <v>122</v>
      </c>
      <c r="K10" s="17"/>
      <c r="L10" s="17"/>
      <c r="M10" s="17"/>
      <c r="N10" s="17"/>
    </row>
    <row r="11" spans="1:14" ht="99" customHeight="1" x14ac:dyDescent="0.2">
      <c r="A11" s="168"/>
      <c r="B11" s="168"/>
      <c r="C11" s="180"/>
      <c r="D11" s="29" t="s">
        <v>124</v>
      </c>
      <c r="E11" s="39" t="s">
        <v>194</v>
      </c>
      <c r="F11" s="28" t="s">
        <v>195</v>
      </c>
      <c r="G11" s="40" t="s">
        <v>116</v>
      </c>
      <c r="H11" s="17" t="s">
        <v>117</v>
      </c>
      <c r="I11" s="28" t="s">
        <v>126</v>
      </c>
      <c r="J11" s="28" t="s">
        <v>125</v>
      </c>
      <c r="K11" s="31"/>
      <c r="L11" s="17"/>
      <c r="M11" s="17"/>
      <c r="N11" s="17"/>
    </row>
    <row r="12" spans="1:14" ht="89.25" customHeight="1" x14ac:dyDescent="0.2">
      <c r="A12" s="168"/>
      <c r="B12" s="168"/>
      <c r="C12" s="180"/>
      <c r="D12" s="29" t="s">
        <v>127</v>
      </c>
      <c r="E12" s="28" t="s">
        <v>128</v>
      </c>
      <c r="F12" s="28" t="s">
        <v>129</v>
      </c>
      <c r="G12" s="40" t="s">
        <v>116</v>
      </c>
      <c r="H12" s="17" t="s">
        <v>268</v>
      </c>
      <c r="I12" s="28" t="s">
        <v>131</v>
      </c>
      <c r="J12" s="28" t="s">
        <v>130</v>
      </c>
      <c r="K12" s="31"/>
      <c r="L12" s="17"/>
      <c r="M12" s="17"/>
      <c r="N12" s="17"/>
    </row>
    <row r="13" spans="1:14" ht="36.75" customHeight="1" x14ac:dyDescent="0.2">
      <c r="A13" s="168"/>
      <c r="B13" s="168"/>
      <c r="C13" s="180"/>
      <c r="D13" s="188" t="s">
        <v>132</v>
      </c>
      <c r="E13" s="28" t="s">
        <v>133</v>
      </c>
      <c r="F13" s="28" t="s">
        <v>134</v>
      </c>
      <c r="G13" s="40" t="s">
        <v>116</v>
      </c>
      <c r="H13" s="17" t="s">
        <v>117</v>
      </c>
      <c r="I13" s="28" t="s">
        <v>135</v>
      </c>
      <c r="J13" s="28" t="s">
        <v>130</v>
      </c>
      <c r="K13" s="31"/>
      <c r="L13" s="17"/>
      <c r="M13" s="17"/>
      <c r="N13" s="17"/>
    </row>
    <row r="14" spans="1:14" ht="39" customHeight="1" x14ac:dyDescent="0.2">
      <c r="A14" s="168"/>
      <c r="B14" s="168"/>
      <c r="C14" s="180"/>
      <c r="D14" s="188"/>
      <c r="E14" s="28" t="s">
        <v>136</v>
      </c>
      <c r="F14" s="28" t="s">
        <v>137</v>
      </c>
      <c r="G14" s="40" t="s">
        <v>116</v>
      </c>
      <c r="H14" s="32" t="s">
        <v>139</v>
      </c>
      <c r="I14" s="28" t="s">
        <v>135</v>
      </c>
      <c r="J14" s="28" t="s">
        <v>138</v>
      </c>
      <c r="K14" s="31"/>
      <c r="L14" s="17"/>
      <c r="M14" s="17"/>
      <c r="N14" s="17"/>
    </row>
    <row r="15" spans="1:14" ht="86.25" customHeight="1" x14ac:dyDescent="0.2">
      <c r="A15" s="168"/>
      <c r="B15" s="168"/>
      <c r="C15" s="180"/>
      <c r="D15" s="29" t="s">
        <v>140</v>
      </c>
      <c r="E15" s="28" t="s">
        <v>141</v>
      </c>
      <c r="F15" s="28" t="s">
        <v>142</v>
      </c>
      <c r="G15" s="40" t="s">
        <v>116</v>
      </c>
      <c r="H15" s="17" t="s">
        <v>268</v>
      </c>
      <c r="I15" s="28" t="s">
        <v>144</v>
      </c>
      <c r="J15" s="28" t="s">
        <v>143</v>
      </c>
      <c r="K15" s="31"/>
      <c r="L15" s="17"/>
      <c r="M15" s="17"/>
      <c r="N15" s="17"/>
    </row>
    <row r="16" spans="1:14" ht="66" customHeight="1" x14ac:dyDescent="0.2">
      <c r="A16" s="168"/>
      <c r="B16" s="168"/>
      <c r="C16" s="180"/>
      <c r="D16" s="29" t="s">
        <v>145</v>
      </c>
      <c r="E16" s="28" t="s">
        <v>146</v>
      </c>
      <c r="F16" s="28" t="s">
        <v>147</v>
      </c>
      <c r="G16" s="40" t="s">
        <v>116</v>
      </c>
      <c r="H16" s="17" t="s">
        <v>117</v>
      </c>
      <c r="I16" s="28" t="s">
        <v>123</v>
      </c>
      <c r="J16" s="28" t="s">
        <v>148</v>
      </c>
      <c r="K16" s="31"/>
      <c r="L16" s="17"/>
      <c r="M16" s="17"/>
      <c r="N16" s="17"/>
    </row>
    <row r="17" spans="1:14" ht="66" customHeight="1" x14ac:dyDescent="0.2">
      <c r="A17" s="168"/>
      <c r="B17" s="168"/>
      <c r="C17" s="180"/>
      <c r="D17" s="29" t="s">
        <v>149</v>
      </c>
      <c r="E17" s="28" t="s">
        <v>150</v>
      </c>
      <c r="F17" s="28" t="s">
        <v>151</v>
      </c>
      <c r="G17" s="40" t="s">
        <v>116</v>
      </c>
      <c r="H17" s="17" t="s">
        <v>117</v>
      </c>
      <c r="I17" s="28" t="s">
        <v>123</v>
      </c>
      <c r="J17" s="28" t="s">
        <v>152</v>
      </c>
      <c r="K17" s="31"/>
      <c r="L17" s="17"/>
      <c r="M17" s="17"/>
      <c r="N17" s="17"/>
    </row>
    <row r="18" spans="1:14" ht="171" customHeight="1" x14ac:dyDescent="0.2">
      <c r="A18" s="168"/>
      <c r="B18" s="168"/>
      <c r="C18" s="180"/>
      <c r="D18" s="33" t="s">
        <v>153</v>
      </c>
      <c r="E18" s="34" t="s">
        <v>196</v>
      </c>
      <c r="F18" s="34" t="s">
        <v>154</v>
      </c>
      <c r="G18" s="17" t="s">
        <v>197</v>
      </c>
      <c r="H18" s="17" t="s">
        <v>268</v>
      </c>
      <c r="I18" s="36" t="s">
        <v>123</v>
      </c>
      <c r="J18" s="35" t="s">
        <v>155</v>
      </c>
      <c r="K18" s="31"/>
      <c r="L18" s="17"/>
      <c r="M18" s="17"/>
      <c r="N18" s="17"/>
    </row>
    <row r="19" spans="1:14" ht="90" customHeight="1" x14ac:dyDescent="0.2">
      <c r="A19" s="168" t="s">
        <v>19</v>
      </c>
      <c r="B19" s="168"/>
      <c r="C19" s="180"/>
      <c r="D19" s="37" t="s">
        <v>156</v>
      </c>
      <c r="E19" s="17" t="s">
        <v>157</v>
      </c>
      <c r="F19" s="17" t="s">
        <v>158</v>
      </c>
      <c r="G19" s="40" t="s">
        <v>116</v>
      </c>
      <c r="H19" s="17" t="s">
        <v>117</v>
      </c>
      <c r="I19" s="36"/>
      <c r="J19" s="17" t="s">
        <v>159</v>
      </c>
      <c r="K19" s="31"/>
      <c r="L19" s="17"/>
      <c r="M19" s="17"/>
      <c r="N19" s="17"/>
    </row>
    <row r="20" spans="1:14" ht="87" customHeight="1" x14ac:dyDescent="0.2">
      <c r="A20" s="168"/>
      <c r="B20" s="168"/>
      <c r="C20" s="180"/>
      <c r="D20" s="38" t="s">
        <v>160</v>
      </c>
      <c r="E20" s="38" t="s">
        <v>161</v>
      </c>
      <c r="F20" s="38" t="s">
        <v>162</v>
      </c>
      <c r="G20" s="40" t="s">
        <v>116</v>
      </c>
      <c r="H20" s="38" t="s">
        <v>117</v>
      </c>
      <c r="I20" s="17" t="s">
        <v>123</v>
      </c>
      <c r="J20" s="38" t="s">
        <v>163</v>
      </c>
      <c r="K20" s="30"/>
      <c r="L20" s="17"/>
      <c r="M20" s="17"/>
      <c r="N20" s="17"/>
    </row>
    <row r="21" spans="1:14" ht="95.25" customHeight="1" x14ac:dyDescent="0.2">
      <c r="A21" s="168"/>
      <c r="B21" s="168"/>
      <c r="C21" s="180"/>
      <c r="D21" s="17" t="s">
        <v>164</v>
      </c>
      <c r="E21" s="17" t="s">
        <v>164</v>
      </c>
      <c r="F21" s="17" t="s">
        <v>165</v>
      </c>
      <c r="G21" s="40" t="s">
        <v>116</v>
      </c>
      <c r="H21" s="17" t="s">
        <v>166</v>
      </c>
      <c r="I21" s="17" t="s">
        <v>167</v>
      </c>
      <c r="J21" s="17" t="s">
        <v>165</v>
      </c>
      <c r="K21" s="30"/>
      <c r="L21" s="17"/>
      <c r="M21" s="17"/>
      <c r="N21" s="17"/>
    </row>
    <row r="26" spans="1:14" ht="18" x14ac:dyDescent="0.2">
      <c r="A26" s="16" t="s">
        <v>11</v>
      </c>
      <c r="B26" s="41"/>
      <c r="C26" s="41"/>
      <c r="D26" s="41"/>
    </row>
    <row r="27" spans="1:14" ht="30" customHeight="1" x14ac:dyDescent="0.2">
      <c r="A27" s="16"/>
      <c r="B27" s="169" t="s">
        <v>203</v>
      </c>
      <c r="C27" s="169"/>
      <c r="D27" s="169"/>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mc:AlternateContent xmlns:mc="http://schemas.openxmlformats.org/markup-compatibility/2006">
      <mc:Choice Requires="x14">
        <oleObject shapeId="2049" r:id="rId4">
          <objectPr defaultSize="0" autoPict="0" r:id="rId5">
            <anchor moveWithCells="1" sizeWithCells="1">
              <from>
                <xdr:col>0</xdr:col>
                <xdr:colOff>85725</xdr:colOff>
                <xdr:row>0</xdr:row>
                <xdr:rowOff>133350</xdr:rowOff>
              </from>
              <to>
                <xdr:col>1</xdr:col>
                <xdr:colOff>123825</xdr:colOff>
                <xdr:row>0</xdr:row>
                <xdr:rowOff>1371600</xdr:rowOff>
              </to>
            </anchor>
          </objectPr>
        </oleObject>
      </mc:Choice>
      <mc:Fallback>
        <oleObject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20"/>
  <sheetViews>
    <sheetView view="pageBreakPreview" topLeftCell="B7" zoomScale="57" zoomScaleSheetLayoutView="57" workbookViewId="0">
      <selection activeCell="E9" sqref="E9"/>
    </sheetView>
  </sheetViews>
  <sheetFormatPr baseColWidth="10" defaultColWidth="11.5703125" defaultRowHeight="12.75" x14ac:dyDescent="0.2"/>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x14ac:dyDescent="0.2">
      <c r="A1" s="176" t="s">
        <v>10</v>
      </c>
      <c r="B1" s="176"/>
      <c r="C1" s="176"/>
      <c r="D1" s="176"/>
      <c r="E1" s="176"/>
      <c r="F1" s="176"/>
      <c r="G1" s="176"/>
      <c r="H1" s="176"/>
      <c r="I1" s="176"/>
      <c r="J1" s="176"/>
      <c r="K1" s="176"/>
      <c r="L1" s="176"/>
      <c r="M1" s="176"/>
      <c r="N1" s="176"/>
    </row>
    <row r="2" spans="1:14" ht="32.25" customHeight="1" x14ac:dyDescent="0.2">
      <c r="A2" s="20" t="s">
        <v>3</v>
      </c>
      <c r="B2" s="168" t="s">
        <v>0</v>
      </c>
      <c r="C2" s="168"/>
      <c r="D2" s="168"/>
      <c r="E2" s="168"/>
      <c r="F2" s="168"/>
      <c r="G2" s="168"/>
      <c r="H2" s="168"/>
      <c r="I2" s="168"/>
      <c r="J2" s="168"/>
      <c r="K2" s="168"/>
      <c r="L2" s="168"/>
      <c r="M2" s="168"/>
      <c r="N2" s="168"/>
    </row>
    <row r="3" spans="1:14" ht="32.25" customHeight="1" x14ac:dyDescent="0.2">
      <c r="A3" s="20" t="s">
        <v>4</v>
      </c>
      <c r="B3" s="168" t="s">
        <v>1</v>
      </c>
      <c r="C3" s="168"/>
      <c r="D3" s="168"/>
      <c r="E3" s="168"/>
      <c r="F3" s="168"/>
      <c r="G3" s="168"/>
      <c r="H3" s="168"/>
      <c r="I3" s="168"/>
      <c r="J3" s="168"/>
      <c r="K3" s="168"/>
      <c r="L3" s="168"/>
      <c r="M3" s="168"/>
      <c r="N3" s="168"/>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199</v>
      </c>
      <c r="C5" s="14"/>
      <c r="D5" s="5"/>
      <c r="E5" s="5"/>
      <c r="F5" s="5"/>
      <c r="G5" s="5"/>
      <c r="H5" s="5"/>
      <c r="I5" s="5"/>
      <c r="J5" s="5"/>
      <c r="K5" s="5"/>
      <c r="L5" s="5"/>
      <c r="M5" s="5"/>
      <c r="N5" s="6" t="s">
        <v>271</v>
      </c>
    </row>
    <row r="6" spans="1:14" s="3" customFormat="1" ht="211.5" customHeight="1" x14ac:dyDescent="0.2">
      <c r="A6" s="20" t="s">
        <v>8</v>
      </c>
      <c r="B6" s="168" t="s">
        <v>200</v>
      </c>
      <c r="C6" s="168"/>
      <c r="D6" s="168"/>
      <c r="E6" s="168"/>
      <c r="F6" s="168"/>
      <c r="G6" s="168"/>
      <c r="H6" s="168" t="s">
        <v>201</v>
      </c>
      <c r="I6" s="168"/>
      <c r="J6" s="180"/>
      <c r="K6" s="180"/>
      <c r="L6" s="180"/>
      <c r="M6" s="180"/>
      <c r="N6" s="180"/>
    </row>
    <row r="7" spans="1:14" s="2" customFormat="1" ht="24" customHeight="1" x14ac:dyDescent="0.2">
      <c r="A7" s="167" t="s">
        <v>190</v>
      </c>
      <c r="B7" s="167" t="s">
        <v>191</v>
      </c>
      <c r="C7" s="167" t="s">
        <v>192</v>
      </c>
      <c r="D7" s="167" t="s">
        <v>12</v>
      </c>
      <c r="E7" s="167" t="s">
        <v>13</v>
      </c>
      <c r="F7" s="167" t="s">
        <v>2</v>
      </c>
      <c r="G7" s="167" t="s">
        <v>9</v>
      </c>
      <c r="H7" s="167" t="s">
        <v>193</v>
      </c>
      <c r="I7" s="167" t="s">
        <v>7</v>
      </c>
      <c r="J7" s="167" t="s">
        <v>72</v>
      </c>
      <c r="K7" s="167" t="s">
        <v>269</v>
      </c>
      <c r="L7" s="167"/>
      <c r="M7" s="167" t="s">
        <v>270</v>
      </c>
      <c r="N7" s="167"/>
    </row>
    <row r="8" spans="1:14" ht="31.5" x14ac:dyDescent="0.2">
      <c r="A8" s="167"/>
      <c r="B8" s="167"/>
      <c r="C8" s="167"/>
      <c r="D8" s="167"/>
      <c r="E8" s="167"/>
      <c r="F8" s="167"/>
      <c r="G8" s="167"/>
      <c r="H8" s="167"/>
      <c r="I8" s="167"/>
      <c r="J8" s="167"/>
      <c r="K8" s="21" t="s">
        <v>14</v>
      </c>
      <c r="L8" s="53" t="s">
        <v>272</v>
      </c>
      <c r="M8" s="21" t="s">
        <v>14</v>
      </c>
      <c r="N8" s="53" t="s">
        <v>272</v>
      </c>
    </row>
    <row r="9" spans="1:14" ht="101.25" customHeight="1" x14ac:dyDescent="0.2">
      <c r="A9" s="173" t="s">
        <v>15</v>
      </c>
      <c r="B9" s="173" t="s">
        <v>28</v>
      </c>
      <c r="C9" s="173" t="s">
        <v>37</v>
      </c>
      <c r="D9" s="168" t="s">
        <v>168</v>
      </c>
      <c r="E9" s="20" t="s">
        <v>169</v>
      </c>
      <c r="F9" s="20" t="s">
        <v>170</v>
      </c>
      <c r="G9" s="22">
        <v>41974</v>
      </c>
      <c r="H9" s="189" t="s">
        <v>51</v>
      </c>
      <c r="I9" s="20" t="s">
        <v>172</v>
      </c>
      <c r="J9" s="20" t="s">
        <v>171</v>
      </c>
      <c r="K9" s="20"/>
      <c r="L9" s="20"/>
      <c r="M9" s="20"/>
      <c r="N9" s="20"/>
    </row>
    <row r="10" spans="1:14" ht="82.5" customHeight="1" x14ac:dyDescent="0.2">
      <c r="A10" s="174"/>
      <c r="B10" s="174"/>
      <c r="C10" s="174"/>
      <c r="D10" s="168"/>
      <c r="E10" s="20" t="s">
        <v>173</v>
      </c>
      <c r="F10" s="20" t="s">
        <v>174</v>
      </c>
      <c r="G10" s="22">
        <v>41974</v>
      </c>
      <c r="H10" s="190"/>
      <c r="I10" s="20" t="s">
        <v>172</v>
      </c>
      <c r="J10" s="20" t="s">
        <v>175</v>
      </c>
      <c r="K10" s="20"/>
      <c r="L10" s="20"/>
      <c r="M10" s="20"/>
      <c r="N10" s="20"/>
    </row>
    <row r="11" spans="1:14" ht="95.25" customHeight="1" x14ac:dyDescent="0.2">
      <c r="A11" s="174"/>
      <c r="B11" s="174"/>
      <c r="C11" s="174"/>
      <c r="D11" s="20" t="s">
        <v>176</v>
      </c>
      <c r="E11" s="20" t="s">
        <v>177</v>
      </c>
      <c r="F11" s="20" t="s">
        <v>178</v>
      </c>
      <c r="G11" s="22">
        <v>41974</v>
      </c>
      <c r="H11" s="190"/>
      <c r="I11" s="20" t="s">
        <v>172</v>
      </c>
      <c r="J11" s="20" t="s">
        <v>179</v>
      </c>
      <c r="K11" s="20"/>
      <c r="L11" s="20"/>
      <c r="M11" s="20"/>
      <c r="N11" s="20"/>
    </row>
    <row r="12" spans="1:14" ht="68.25" customHeight="1" x14ac:dyDescent="0.2">
      <c r="A12" s="174"/>
      <c r="B12" s="174"/>
      <c r="C12" s="174"/>
      <c r="D12" s="20" t="s">
        <v>180</v>
      </c>
      <c r="E12" s="20" t="s">
        <v>181</v>
      </c>
      <c r="F12" s="20" t="s">
        <v>182</v>
      </c>
      <c r="G12" s="22">
        <v>41974</v>
      </c>
      <c r="H12" s="190"/>
      <c r="I12" s="20" t="s">
        <v>172</v>
      </c>
      <c r="J12" s="20" t="s">
        <v>183</v>
      </c>
      <c r="K12" s="20"/>
      <c r="L12" s="20"/>
      <c r="M12" s="20"/>
      <c r="N12" s="20"/>
    </row>
    <row r="13" spans="1:14" ht="68.25" customHeight="1" x14ac:dyDescent="0.2">
      <c r="A13" s="175"/>
      <c r="B13" s="175"/>
      <c r="C13" s="175"/>
      <c r="D13" s="20" t="s">
        <v>184</v>
      </c>
      <c r="E13" s="20" t="s">
        <v>185</v>
      </c>
      <c r="F13" s="20" t="s">
        <v>186</v>
      </c>
      <c r="G13" s="22">
        <v>41974</v>
      </c>
      <c r="H13" s="191"/>
      <c r="I13" s="20" t="s">
        <v>172</v>
      </c>
      <c r="J13" s="20" t="s">
        <v>187</v>
      </c>
      <c r="K13" s="20"/>
      <c r="L13" s="20"/>
      <c r="M13" s="20"/>
      <c r="N13" s="20"/>
    </row>
    <row r="19" spans="1:4" ht="18" x14ac:dyDescent="0.2">
      <c r="A19" s="16" t="s">
        <v>11</v>
      </c>
      <c r="B19" s="41"/>
      <c r="C19" s="41"/>
      <c r="D19" s="41"/>
    </row>
    <row r="20" spans="1:4" ht="25.5" customHeight="1" x14ac:dyDescent="0.2">
      <c r="A20" s="16"/>
      <c r="B20" s="169" t="s">
        <v>202</v>
      </c>
      <c r="C20" s="169"/>
      <c r="D20" s="169"/>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85725</xdr:colOff>
                <xdr:row>0</xdr:row>
                <xdr:rowOff>133350</xdr:rowOff>
              </from>
              <to>
                <xdr:col>1</xdr:col>
                <xdr:colOff>295275</xdr:colOff>
                <xdr:row>0</xdr:row>
                <xdr:rowOff>1504950</xdr:rowOff>
              </to>
            </anchor>
          </objectPr>
        </oleObject>
      </mc:Choice>
      <mc:Fallback>
        <oleObject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37"/>
  <sheetViews>
    <sheetView topLeftCell="A17" workbookViewId="0">
      <selection activeCell="A26" sqref="A26"/>
    </sheetView>
  </sheetViews>
  <sheetFormatPr baseColWidth="10" defaultRowHeight="12.75" x14ac:dyDescent="0.2"/>
  <cols>
    <col min="1" max="1" width="30.140625" customWidth="1"/>
  </cols>
  <sheetData>
    <row r="2" spans="1:1" x14ac:dyDescent="0.2">
      <c r="A2" t="s">
        <v>21</v>
      </c>
    </row>
    <row r="3" spans="1:1" x14ac:dyDescent="0.2">
      <c r="A3" t="s">
        <v>15</v>
      </c>
    </row>
    <row r="4" spans="1:1" x14ac:dyDescent="0.2">
      <c r="A4" t="s">
        <v>16</v>
      </c>
    </row>
    <row r="5" spans="1:1" x14ac:dyDescent="0.2">
      <c r="A5" t="s">
        <v>17</v>
      </c>
    </row>
    <row r="6" spans="1:1" x14ac:dyDescent="0.2">
      <c r="A6" t="s">
        <v>18</v>
      </c>
    </row>
    <row r="7" spans="1:1" x14ac:dyDescent="0.2">
      <c r="A7" t="s">
        <v>19</v>
      </c>
    </row>
    <row r="8" spans="1:1" x14ac:dyDescent="0.2">
      <c r="A8" t="s">
        <v>20</v>
      </c>
    </row>
    <row r="10" spans="1:1" x14ac:dyDescent="0.2">
      <c r="A10" t="s">
        <v>22</v>
      </c>
    </row>
    <row r="11" spans="1:1" ht="16.5" customHeight="1" x14ac:dyDescent="0.2">
      <c r="A11" s="7" t="s">
        <v>24</v>
      </c>
    </row>
    <row r="12" spans="1:1" x14ac:dyDescent="0.2">
      <c r="A12" s="7" t="s">
        <v>25</v>
      </c>
    </row>
    <row r="13" spans="1:1" x14ac:dyDescent="0.2">
      <c r="A13" s="7" t="s">
        <v>47</v>
      </c>
    </row>
    <row r="14" spans="1:1" x14ac:dyDescent="0.2">
      <c r="A14" s="7" t="s">
        <v>23</v>
      </c>
    </row>
    <row r="15" spans="1:1" s="9" customFormat="1" x14ac:dyDescent="0.2">
      <c r="A15" s="8" t="s">
        <v>26</v>
      </c>
    </row>
    <row r="16" spans="1:1" x14ac:dyDescent="0.2">
      <c r="A16" s="7" t="s">
        <v>27</v>
      </c>
    </row>
    <row r="17" spans="1:1" s="9" customFormat="1" x14ac:dyDescent="0.2">
      <c r="A17" s="8" t="s">
        <v>28</v>
      </c>
    </row>
    <row r="18" spans="1:1" x14ac:dyDescent="0.2">
      <c r="A18" s="8" t="s">
        <v>265</v>
      </c>
    </row>
    <row r="19" spans="1:1" x14ac:dyDescent="0.2">
      <c r="A19" s="7" t="s">
        <v>29</v>
      </c>
    </row>
    <row r="20" spans="1:1" x14ac:dyDescent="0.2">
      <c r="A20" s="7" t="s">
        <v>30</v>
      </c>
    </row>
    <row r="21" spans="1:1" x14ac:dyDescent="0.2">
      <c r="A21" s="7" t="s">
        <v>31</v>
      </c>
    </row>
    <row r="22" spans="1:1" x14ac:dyDescent="0.2">
      <c r="A22" s="7" t="s">
        <v>32</v>
      </c>
    </row>
    <row r="24" spans="1:1" x14ac:dyDescent="0.2">
      <c r="A24" t="s">
        <v>33</v>
      </c>
    </row>
    <row r="25" spans="1:1" x14ac:dyDescent="0.2">
      <c r="A25" s="7" t="s">
        <v>34</v>
      </c>
    </row>
    <row r="26" spans="1:1" x14ac:dyDescent="0.2">
      <c r="A26" s="7" t="s">
        <v>35</v>
      </c>
    </row>
    <row r="27" spans="1:1" x14ac:dyDescent="0.2">
      <c r="A27" s="7" t="s">
        <v>36</v>
      </c>
    </row>
    <row r="28" spans="1:1" x14ac:dyDescent="0.2">
      <c r="A28" s="7" t="s">
        <v>37</v>
      </c>
    </row>
    <row r="29" spans="1:1" x14ac:dyDescent="0.2">
      <c r="A29" s="7" t="s">
        <v>38</v>
      </c>
    </row>
    <row r="30" spans="1:1" x14ac:dyDescent="0.2">
      <c r="A30" s="7" t="s">
        <v>39</v>
      </c>
    </row>
    <row r="31" spans="1:1" x14ac:dyDescent="0.2">
      <c r="A31" s="7" t="s">
        <v>40</v>
      </c>
    </row>
    <row r="32" spans="1:1" x14ac:dyDescent="0.2">
      <c r="A32" s="7" t="s">
        <v>41</v>
      </c>
    </row>
    <row r="33" spans="1:1" x14ac:dyDescent="0.2">
      <c r="A33" s="7" t="s">
        <v>42</v>
      </c>
    </row>
    <row r="34" spans="1:1" x14ac:dyDescent="0.2">
      <c r="A34" s="7" t="s">
        <v>43</v>
      </c>
    </row>
    <row r="35" spans="1:1" x14ac:dyDescent="0.2">
      <c r="A35" s="7" t="s">
        <v>44</v>
      </c>
    </row>
    <row r="36" spans="1:1" x14ac:dyDescent="0.2">
      <c r="A36" s="7" t="s">
        <v>45</v>
      </c>
    </row>
    <row r="37" spans="1:1" x14ac:dyDescent="0.2">
      <c r="A37" s="7" t="s">
        <v>46</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dimension ref="A1:ED1048556"/>
  <sheetViews>
    <sheetView tabSelected="1" topLeftCell="AE1" zoomScaleNormal="100" zoomScaleSheetLayoutView="40" zoomScalePageLayoutView="80" workbookViewId="0">
      <pane ySplit="195" topLeftCell="A196" activePane="bottomLeft" state="frozen"/>
      <selection activeCell="BA1" sqref="BA1"/>
      <selection pane="bottomLeft" activeCell="AE1" sqref="A1:XFD1048576"/>
    </sheetView>
  </sheetViews>
  <sheetFormatPr baseColWidth="10" defaultColWidth="11.42578125" defaultRowHeight="11.25" x14ac:dyDescent="0.2"/>
  <cols>
    <col min="1" max="30" width="11.85546875" style="57" hidden="1" customWidth="1"/>
    <col min="31" max="31" width="12.140625" style="58" customWidth="1"/>
    <col min="32" max="32" width="14.42578125" style="57" hidden="1" customWidth="1"/>
    <col min="33" max="33" width="11" style="57" hidden="1" customWidth="1"/>
    <col min="34" max="34" width="11" style="58" customWidth="1"/>
    <col min="35" max="35" width="17.140625" style="57" hidden="1" customWidth="1"/>
    <col min="36" max="36" width="10.42578125" style="58" customWidth="1"/>
    <col min="37" max="37" width="11.85546875" style="58" customWidth="1"/>
    <col min="38" max="38" width="11.5703125" style="58" customWidth="1"/>
    <col min="39" max="39" width="10.5703125" style="58" customWidth="1"/>
    <col min="40" max="40" width="20.28515625" style="58" customWidth="1"/>
    <col min="41" max="41" width="7.42578125" style="57" hidden="1" customWidth="1"/>
    <col min="42" max="48" width="9.7109375" style="57" hidden="1" customWidth="1"/>
    <col min="49" max="52" width="10.7109375" style="57" hidden="1" customWidth="1"/>
    <col min="53" max="53" width="8.85546875" style="58" customWidth="1"/>
    <col min="54" max="54" width="9.140625" style="58" customWidth="1"/>
    <col min="55" max="55" width="11.85546875" style="57" hidden="1" customWidth="1"/>
    <col min="56" max="66" width="12.140625" style="57" hidden="1" customWidth="1"/>
    <col min="67" max="67" width="12.140625" style="74" hidden="1" customWidth="1"/>
    <col min="68" max="79" width="12.140625" style="57" hidden="1" customWidth="1"/>
    <col min="80" max="83" width="9" style="57" hidden="1" customWidth="1"/>
    <col min="84" max="84" width="12.140625" style="57" hidden="1" customWidth="1"/>
    <col min="85" max="92" width="9" style="57" hidden="1" customWidth="1"/>
    <col min="93" max="93" width="12.140625" style="57" hidden="1" customWidth="1"/>
    <col min="94" max="94" width="19.140625" style="57" hidden="1" customWidth="1"/>
    <col min="95" max="95" width="25" style="58" customWidth="1"/>
    <col min="96" max="97" width="7.7109375" style="162" customWidth="1"/>
    <col min="98" max="98" width="6.7109375" style="162" customWidth="1"/>
    <col min="99" max="99" width="7.7109375" style="162" customWidth="1"/>
    <col min="100" max="101" width="18.42578125" style="58" customWidth="1"/>
    <col min="102" max="102" width="8" style="58" customWidth="1"/>
    <col min="103" max="103" width="7.140625" style="58" customWidth="1"/>
    <col min="104" max="104" width="7.5703125" style="58" customWidth="1"/>
    <col min="105" max="105" width="45.5703125" style="58" customWidth="1"/>
    <col min="106" max="106" width="49.140625" style="58" customWidth="1"/>
    <col min="107" max="117" width="12.140625" style="57" hidden="1" customWidth="1"/>
    <col min="118" max="121" width="9" style="57" hidden="1" customWidth="1"/>
    <col min="122" max="127" width="12.140625" style="57" hidden="1" customWidth="1"/>
    <col min="128" max="129" width="11.42578125" style="57" hidden="1" customWidth="1"/>
    <col min="130" max="134" width="0" style="57" hidden="1" customWidth="1"/>
    <col min="135" max="16384" width="11.42578125" style="58"/>
  </cols>
  <sheetData>
    <row r="1" spans="1:134" s="161" customFormat="1" ht="25.5" customHeight="1" x14ac:dyDescent="0.2">
      <c r="A1" s="260"/>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53" t="s">
        <v>1837</v>
      </c>
      <c r="AF1" s="254"/>
      <c r="AG1" s="255"/>
      <c r="AH1" s="253"/>
      <c r="AI1" s="254"/>
      <c r="AJ1" s="253"/>
      <c r="AK1" s="253"/>
      <c r="AL1" s="253"/>
      <c r="AM1" s="253"/>
      <c r="AN1" s="253"/>
      <c r="AO1" s="254"/>
      <c r="AP1" s="254"/>
      <c r="AQ1" s="254"/>
      <c r="AR1" s="254"/>
      <c r="AS1" s="254"/>
      <c r="AT1" s="254"/>
      <c r="AU1" s="254"/>
      <c r="AV1" s="254"/>
      <c r="AW1" s="254"/>
      <c r="AX1" s="254"/>
      <c r="AY1" s="254"/>
      <c r="AZ1" s="254"/>
      <c r="BA1" s="253"/>
      <c r="BB1" s="253"/>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3"/>
      <c r="CR1" s="256"/>
      <c r="CS1" s="256"/>
      <c r="CT1" s="256"/>
      <c r="CU1" s="256"/>
      <c r="CV1" s="253"/>
      <c r="CW1" s="253"/>
      <c r="CX1" s="253"/>
      <c r="CY1" s="253"/>
      <c r="CZ1" s="253"/>
      <c r="DA1" s="253"/>
      <c r="DB1" s="253"/>
      <c r="DC1" s="67"/>
      <c r="DD1" s="67"/>
      <c r="DE1" s="67"/>
      <c r="DF1" s="67"/>
      <c r="DG1" s="67"/>
      <c r="DH1" s="67"/>
      <c r="DI1" s="67"/>
      <c r="DJ1" s="68"/>
      <c r="DK1" s="68"/>
      <c r="DL1" s="68"/>
      <c r="DM1" s="68"/>
      <c r="DN1" s="68"/>
      <c r="DO1" s="68"/>
      <c r="DP1" s="68"/>
      <c r="DQ1" s="68"/>
      <c r="DR1" s="68"/>
      <c r="DS1" s="68"/>
      <c r="DT1" s="67"/>
      <c r="DU1" s="69"/>
      <c r="DV1" s="67"/>
      <c r="DW1" s="67"/>
      <c r="DX1" s="56"/>
      <c r="DY1" s="56"/>
      <c r="DZ1" s="56"/>
      <c r="EA1" s="56"/>
      <c r="EB1" s="56"/>
      <c r="EC1" s="56"/>
      <c r="ED1" s="56"/>
    </row>
    <row r="2" spans="1:134" s="161" customFormat="1" ht="30.75" customHeight="1" x14ac:dyDescent="0.2">
      <c r="A2" s="262"/>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57" t="s">
        <v>1838</v>
      </c>
      <c r="AF2" s="254"/>
      <c r="AG2" s="255"/>
      <c r="AH2" s="257"/>
      <c r="AI2" s="254"/>
      <c r="AJ2" s="257"/>
      <c r="AK2" s="257"/>
      <c r="AL2" s="257"/>
      <c r="AM2" s="257"/>
      <c r="AN2" s="257"/>
      <c r="AO2" s="254"/>
      <c r="AP2" s="254"/>
      <c r="AQ2" s="254"/>
      <c r="AR2" s="254"/>
      <c r="AS2" s="254"/>
      <c r="AT2" s="254"/>
      <c r="AU2" s="254"/>
      <c r="AV2" s="254"/>
      <c r="AW2" s="254"/>
      <c r="AX2" s="254"/>
      <c r="AY2" s="254"/>
      <c r="AZ2" s="254"/>
      <c r="BA2" s="257"/>
      <c r="BB2" s="257"/>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7"/>
      <c r="CR2" s="258"/>
      <c r="CS2" s="258"/>
      <c r="CT2" s="258"/>
      <c r="CU2" s="258"/>
      <c r="CV2" s="257"/>
      <c r="CW2" s="257"/>
      <c r="CX2" s="257"/>
      <c r="CY2" s="257"/>
      <c r="CZ2" s="257"/>
      <c r="DA2" s="257"/>
      <c r="DB2" s="257"/>
      <c r="DC2" s="67"/>
      <c r="DD2" s="67"/>
      <c r="DE2" s="67"/>
      <c r="DF2" s="67"/>
      <c r="DG2" s="67"/>
      <c r="DH2" s="67"/>
      <c r="DI2" s="67"/>
      <c r="DJ2" s="68"/>
      <c r="DK2" s="68"/>
      <c r="DL2" s="68"/>
      <c r="DM2" s="68"/>
      <c r="DN2" s="68"/>
      <c r="DO2" s="68"/>
      <c r="DP2" s="68"/>
      <c r="DQ2" s="68"/>
      <c r="DR2" s="68"/>
      <c r="DS2" s="68"/>
      <c r="DT2" s="67"/>
      <c r="DU2" s="67"/>
      <c r="DV2" s="67"/>
      <c r="DW2" s="67"/>
      <c r="DX2" s="56"/>
      <c r="DY2" s="56"/>
      <c r="DZ2" s="56"/>
      <c r="EA2" s="56"/>
      <c r="EB2" s="56"/>
      <c r="EC2" s="56"/>
      <c r="ED2" s="56"/>
    </row>
    <row r="3" spans="1:134" s="161" customFormat="1" ht="18" customHeight="1" x14ac:dyDescent="0.2">
      <c r="A3" s="267" t="s">
        <v>382</v>
      </c>
      <c r="B3" s="267"/>
      <c r="C3" s="267"/>
      <c r="D3" s="267"/>
      <c r="E3" s="267"/>
      <c r="F3" s="267"/>
      <c r="G3" s="267"/>
      <c r="H3" s="267"/>
      <c r="I3" s="267"/>
      <c r="J3" s="267"/>
      <c r="K3" s="267"/>
      <c r="L3" s="268" t="s">
        <v>383</v>
      </c>
      <c r="M3" s="268"/>
      <c r="N3" s="268"/>
      <c r="O3" s="268"/>
      <c r="P3" s="268"/>
      <c r="Q3" s="268"/>
      <c r="R3" s="268"/>
      <c r="S3" s="268"/>
      <c r="T3" s="259" t="s">
        <v>439</v>
      </c>
      <c r="U3" s="259"/>
      <c r="V3" s="259"/>
      <c r="W3" s="269" t="s">
        <v>388</v>
      </c>
      <c r="X3" s="269"/>
      <c r="Y3" s="247" t="s">
        <v>387</v>
      </c>
      <c r="Z3" s="273" t="s">
        <v>386</v>
      </c>
      <c r="AA3" s="273" t="s">
        <v>389</v>
      </c>
      <c r="AB3" s="274" t="s">
        <v>390</v>
      </c>
      <c r="AC3" s="274"/>
      <c r="AD3" s="275"/>
      <c r="AE3" s="247" t="s">
        <v>691</v>
      </c>
      <c r="AF3" s="276"/>
      <c r="AG3" s="277"/>
      <c r="AH3" s="247"/>
      <c r="AI3" s="246"/>
      <c r="AJ3" s="247"/>
      <c r="AK3" s="247"/>
      <c r="AL3" s="247"/>
      <c r="AM3" s="247"/>
      <c r="AN3" s="247"/>
      <c r="AO3" s="278"/>
      <c r="AP3" s="264" t="s">
        <v>341</v>
      </c>
      <c r="AQ3" s="264"/>
      <c r="AR3" s="264"/>
      <c r="AS3" s="264"/>
      <c r="AT3" s="264"/>
      <c r="AU3" s="264"/>
      <c r="AV3" s="264"/>
      <c r="AW3" s="270" t="s">
        <v>392</v>
      </c>
      <c r="AX3" s="270"/>
      <c r="AY3" s="270"/>
      <c r="AZ3" s="244"/>
      <c r="BA3" s="204" t="s">
        <v>361</v>
      </c>
      <c r="BB3" s="205"/>
      <c r="BC3" s="206"/>
      <c r="BD3" s="240" t="s">
        <v>646</v>
      </c>
      <c r="BE3" s="241"/>
      <c r="BF3" s="241"/>
      <c r="BG3" s="241"/>
      <c r="BH3" s="241"/>
      <c r="BI3" s="241"/>
      <c r="BJ3" s="241"/>
      <c r="BK3" s="241"/>
      <c r="BL3" s="241"/>
      <c r="BM3" s="241"/>
      <c r="BN3" s="241"/>
      <c r="BO3" s="241"/>
      <c r="BP3" s="241"/>
      <c r="BQ3" s="226" t="s">
        <v>645</v>
      </c>
      <c r="BR3" s="227"/>
      <c r="BS3" s="227"/>
      <c r="BT3" s="227"/>
      <c r="BU3" s="227"/>
      <c r="BV3" s="227"/>
      <c r="BW3" s="227"/>
      <c r="BX3" s="227"/>
      <c r="BY3" s="227"/>
      <c r="BZ3" s="227"/>
      <c r="CA3" s="227"/>
      <c r="CB3" s="227"/>
      <c r="CC3" s="227"/>
      <c r="CD3" s="227"/>
      <c r="CE3" s="227"/>
      <c r="CF3" s="228"/>
      <c r="CG3" s="240" t="s">
        <v>644</v>
      </c>
      <c r="CH3" s="246"/>
      <c r="CI3" s="246"/>
      <c r="CJ3" s="246"/>
      <c r="CK3" s="246"/>
      <c r="CL3" s="246"/>
      <c r="CM3" s="246"/>
      <c r="CN3" s="246"/>
      <c r="CO3" s="246"/>
      <c r="CP3" s="246"/>
      <c r="CQ3" s="247"/>
      <c r="CR3" s="248"/>
      <c r="CS3" s="248"/>
      <c r="CT3" s="248"/>
      <c r="CU3" s="248"/>
      <c r="CV3" s="247"/>
      <c r="CW3" s="247"/>
      <c r="CX3" s="247"/>
      <c r="CY3" s="247"/>
      <c r="CZ3" s="247"/>
      <c r="DA3" s="247"/>
      <c r="DB3" s="247"/>
      <c r="DC3" s="215" t="s">
        <v>643</v>
      </c>
      <c r="DD3" s="216"/>
      <c r="DE3" s="216"/>
      <c r="DF3" s="216"/>
      <c r="DG3" s="216"/>
      <c r="DH3" s="216"/>
      <c r="DI3" s="216"/>
      <c r="DJ3" s="216"/>
      <c r="DK3" s="216"/>
      <c r="DL3" s="216"/>
      <c r="DM3" s="216"/>
      <c r="DN3" s="216"/>
      <c r="DO3" s="216"/>
      <c r="DP3" s="216"/>
      <c r="DQ3" s="216"/>
      <c r="DR3" s="216"/>
      <c r="DS3" s="216"/>
      <c r="DT3" s="216"/>
      <c r="DU3" s="216"/>
      <c r="DV3" s="216"/>
      <c r="DW3" s="217"/>
      <c r="DX3" s="55"/>
      <c r="DY3" s="55"/>
      <c r="DZ3" s="55"/>
      <c r="EA3" s="55"/>
      <c r="EB3" s="55"/>
      <c r="EC3" s="55"/>
      <c r="ED3" s="55"/>
    </row>
    <row r="4" spans="1:134" s="161" customFormat="1" ht="18" customHeight="1" x14ac:dyDescent="0.2">
      <c r="A4" s="267"/>
      <c r="B4" s="267"/>
      <c r="C4" s="267"/>
      <c r="D4" s="267"/>
      <c r="E4" s="267"/>
      <c r="F4" s="267"/>
      <c r="G4" s="267"/>
      <c r="H4" s="267"/>
      <c r="I4" s="267"/>
      <c r="J4" s="267"/>
      <c r="K4" s="267"/>
      <c r="L4" s="268"/>
      <c r="M4" s="268"/>
      <c r="N4" s="268"/>
      <c r="O4" s="268"/>
      <c r="P4" s="268"/>
      <c r="Q4" s="268"/>
      <c r="R4" s="268"/>
      <c r="S4" s="268"/>
      <c r="T4" s="259"/>
      <c r="U4" s="259"/>
      <c r="V4" s="259"/>
      <c r="W4" s="269"/>
      <c r="X4" s="269"/>
      <c r="Y4" s="247"/>
      <c r="Z4" s="273"/>
      <c r="AA4" s="273"/>
      <c r="AB4" s="274"/>
      <c r="AC4" s="274"/>
      <c r="AD4" s="275"/>
      <c r="AE4" s="247"/>
      <c r="AF4" s="276"/>
      <c r="AG4" s="279"/>
      <c r="AH4" s="247"/>
      <c r="AI4" s="276"/>
      <c r="AJ4" s="247"/>
      <c r="AK4" s="247"/>
      <c r="AL4" s="247"/>
      <c r="AM4" s="247"/>
      <c r="AN4" s="247"/>
      <c r="AO4" s="280"/>
      <c r="AP4" s="265"/>
      <c r="AQ4" s="265"/>
      <c r="AR4" s="265"/>
      <c r="AS4" s="265"/>
      <c r="AT4" s="265"/>
      <c r="AU4" s="265"/>
      <c r="AV4" s="265"/>
      <c r="AW4" s="271"/>
      <c r="AX4" s="271"/>
      <c r="AY4" s="271"/>
      <c r="AZ4" s="272"/>
      <c r="BA4" s="207"/>
      <c r="BB4" s="208"/>
      <c r="BC4" s="209"/>
      <c r="BD4" s="220" t="s">
        <v>735</v>
      </c>
      <c r="BE4" s="221"/>
      <c r="BF4" s="221"/>
      <c r="BG4" s="221"/>
      <c r="BH4" s="221"/>
      <c r="BI4" s="221"/>
      <c r="BJ4" s="221"/>
      <c r="BK4" s="221"/>
      <c r="BL4" s="221"/>
      <c r="BM4" s="221"/>
      <c r="BN4" s="221"/>
      <c r="BO4" s="222"/>
      <c r="BP4" s="213" t="s">
        <v>736</v>
      </c>
      <c r="BQ4" s="220" t="s">
        <v>735</v>
      </c>
      <c r="BR4" s="200"/>
      <c r="BS4" s="200"/>
      <c r="BT4" s="200"/>
      <c r="BU4" s="200"/>
      <c r="BV4" s="200"/>
      <c r="BW4" s="200"/>
      <c r="BX4" s="200"/>
      <c r="BY4" s="200"/>
      <c r="BZ4" s="200"/>
      <c r="CA4" s="200"/>
      <c r="CB4" s="200"/>
      <c r="CC4" s="200"/>
      <c r="CD4" s="200"/>
      <c r="CE4" s="201"/>
      <c r="CF4" s="213" t="s">
        <v>736</v>
      </c>
      <c r="CG4" s="220" t="s">
        <v>735</v>
      </c>
      <c r="CH4" s="200"/>
      <c r="CI4" s="200"/>
      <c r="CJ4" s="200"/>
      <c r="CK4" s="200"/>
      <c r="CL4" s="200"/>
      <c r="CM4" s="200"/>
      <c r="CN4" s="200"/>
      <c r="CO4" s="200"/>
      <c r="CP4" s="200"/>
      <c r="CQ4" s="200"/>
      <c r="CR4" s="230"/>
      <c r="CS4" s="230"/>
      <c r="CT4" s="230"/>
      <c r="CU4" s="231"/>
      <c r="CV4" s="242" t="s">
        <v>736</v>
      </c>
      <c r="CW4" s="243"/>
      <c r="CX4" s="234" t="s">
        <v>1844</v>
      </c>
      <c r="CY4" s="235"/>
      <c r="CZ4" s="235"/>
      <c r="DA4" s="235"/>
      <c r="DB4" s="236"/>
      <c r="DC4" s="200" t="s">
        <v>735</v>
      </c>
      <c r="DD4" s="200"/>
      <c r="DE4" s="200"/>
      <c r="DF4" s="200"/>
      <c r="DG4" s="200"/>
      <c r="DH4" s="200"/>
      <c r="DI4" s="200"/>
      <c r="DJ4" s="200"/>
      <c r="DK4" s="200"/>
      <c r="DL4" s="200"/>
      <c r="DM4" s="200"/>
      <c r="DN4" s="200"/>
      <c r="DO4" s="200"/>
      <c r="DP4" s="200"/>
      <c r="DQ4" s="201"/>
      <c r="DR4" s="213" t="s">
        <v>736</v>
      </c>
      <c r="DS4" s="218" t="s">
        <v>741</v>
      </c>
      <c r="DT4" s="219"/>
      <c r="DU4" s="219"/>
      <c r="DV4" s="219"/>
      <c r="DW4" s="219"/>
      <c r="DX4" s="55"/>
      <c r="DY4" s="55"/>
      <c r="DZ4" s="55"/>
      <c r="EA4" s="55"/>
      <c r="EB4" s="55"/>
      <c r="EC4" s="55"/>
      <c r="ED4" s="55"/>
    </row>
    <row r="5" spans="1:134" s="161" customFormat="1" ht="18" customHeight="1" x14ac:dyDescent="0.2">
      <c r="A5" s="267"/>
      <c r="B5" s="267"/>
      <c r="C5" s="267"/>
      <c r="D5" s="267"/>
      <c r="E5" s="267"/>
      <c r="F5" s="267"/>
      <c r="G5" s="267"/>
      <c r="H5" s="267"/>
      <c r="I5" s="267"/>
      <c r="J5" s="267"/>
      <c r="K5" s="267"/>
      <c r="L5" s="268"/>
      <c r="M5" s="268"/>
      <c r="N5" s="268"/>
      <c r="O5" s="268"/>
      <c r="P5" s="268"/>
      <c r="Q5" s="268"/>
      <c r="R5" s="268"/>
      <c r="S5" s="268"/>
      <c r="T5" s="259"/>
      <c r="U5" s="259"/>
      <c r="V5" s="259"/>
      <c r="W5" s="269"/>
      <c r="X5" s="269"/>
      <c r="Y5" s="266"/>
      <c r="Z5" s="273"/>
      <c r="AA5" s="273"/>
      <c r="AB5" s="274"/>
      <c r="AC5" s="274"/>
      <c r="AD5" s="275"/>
      <c r="AE5" s="247"/>
      <c r="AF5" s="276"/>
      <c r="AG5" s="279"/>
      <c r="AH5" s="247"/>
      <c r="AI5" s="276"/>
      <c r="AJ5" s="247"/>
      <c r="AK5" s="247"/>
      <c r="AL5" s="247"/>
      <c r="AM5" s="247"/>
      <c r="AN5" s="247"/>
      <c r="AO5" s="280"/>
      <c r="AP5" s="265"/>
      <c r="AQ5" s="265"/>
      <c r="AR5" s="265"/>
      <c r="AS5" s="265"/>
      <c r="AT5" s="265"/>
      <c r="AU5" s="265"/>
      <c r="AV5" s="265"/>
      <c r="AW5" s="271"/>
      <c r="AX5" s="271"/>
      <c r="AY5" s="271"/>
      <c r="AZ5" s="272"/>
      <c r="BA5" s="210"/>
      <c r="BB5" s="211"/>
      <c r="BC5" s="212"/>
      <c r="BD5" s="223"/>
      <c r="BE5" s="224"/>
      <c r="BF5" s="224"/>
      <c r="BG5" s="224"/>
      <c r="BH5" s="224"/>
      <c r="BI5" s="224"/>
      <c r="BJ5" s="224"/>
      <c r="BK5" s="224"/>
      <c r="BL5" s="224"/>
      <c r="BM5" s="224"/>
      <c r="BN5" s="224"/>
      <c r="BO5" s="225"/>
      <c r="BP5" s="214"/>
      <c r="BQ5" s="229"/>
      <c r="BR5" s="202"/>
      <c r="BS5" s="202"/>
      <c r="BT5" s="202"/>
      <c r="BU5" s="202"/>
      <c r="BV5" s="202"/>
      <c r="BW5" s="202"/>
      <c r="BX5" s="202"/>
      <c r="BY5" s="202"/>
      <c r="BZ5" s="202"/>
      <c r="CA5" s="202"/>
      <c r="CB5" s="202"/>
      <c r="CC5" s="202"/>
      <c r="CD5" s="202"/>
      <c r="CE5" s="203"/>
      <c r="CF5" s="214"/>
      <c r="CG5" s="229"/>
      <c r="CH5" s="202"/>
      <c r="CI5" s="202"/>
      <c r="CJ5" s="202"/>
      <c r="CK5" s="202"/>
      <c r="CL5" s="202"/>
      <c r="CM5" s="202"/>
      <c r="CN5" s="202"/>
      <c r="CO5" s="202"/>
      <c r="CP5" s="202"/>
      <c r="CQ5" s="202"/>
      <c r="CR5" s="232"/>
      <c r="CS5" s="232"/>
      <c r="CT5" s="232"/>
      <c r="CU5" s="233"/>
      <c r="CV5" s="244"/>
      <c r="CW5" s="245"/>
      <c r="CX5" s="237"/>
      <c r="CY5" s="238"/>
      <c r="CZ5" s="238"/>
      <c r="DA5" s="238"/>
      <c r="DB5" s="239"/>
      <c r="DC5" s="202"/>
      <c r="DD5" s="202"/>
      <c r="DE5" s="202"/>
      <c r="DF5" s="202"/>
      <c r="DG5" s="202"/>
      <c r="DH5" s="202"/>
      <c r="DI5" s="202"/>
      <c r="DJ5" s="202"/>
      <c r="DK5" s="202"/>
      <c r="DL5" s="202"/>
      <c r="DM5" s="202"/>
      <c r="DN5" s="202"/>
      <c r="DO5" s="202"/>
      <c r="DP5" s="202"/>
      <c r="DQ5" s="203"/>
      <c r="DR5" s="214"/>
      <c r="DS5" s="219"/>
      <c r="DT5" s="219"/>
      <c r="DU5" s="219"/>
      <c r="DV5" s="219"/>
      <c r="DW5" s="219"/>
      <c r="DX5" s="55"/>
      <c r="DY5" s="55"/>
      <c r="DZ5" s="55"/>
      <c r="EA5" s="55"/>
      <c r="EB5" s="55"/>
      <c r="EC5" s="55"/>
      <c r="ED5" s="55"/>
    </row>
    <row r="6" spans="1:134" s="161" customFormat="1" ht="45" customHeight="1" x14ac:dyDescent="0.2">
      <c r="A6" s="91" t="s">
        <v>393</v>
      </c>
      <c r="B6" s="91" t="s">
        <v>435</v>
      </c>
      <c r="C6" s="91" t="s">
        <v>352</v>
      </c>
      <c r="D6" s="91" t="s">
        <v>327</v>
      </c>
      <c r="E6" s="91" t="s">
        <v>328</v>
      </c>
      <c r="F6" s="91" t="s">
        <v>329</v>
      </c>
      <c r="G6" s="91" t="s">
        <v>330</v>
      </c>
      <c r="H6" s="91" t="s">
        <v>342</v>
      </c>
      <c r="I6" s="91" t="s">
        <v>436</v>
      </c>
      <c r="J6" s="91" t="s">
        <v>444</v>
      </c>
      <c r="K6" s="91" t="s">
        <v>367</v>
      </c>
      <c r="L6" s="92" t="s">
        <v>394</v>
      </c>
      <c r="M6" s="92" t="s">
        <v>353</v>
      </c>
      <c r="N6" s="92" t="s">
        <v>437</v>
      </c>
      <c r="O6" s="92" t="s">
        <v>438</v>
      </c>
      <c r="P6" s="92" t="s">
        <v>395</v>
      </c>
      <c r="Q6" s="92" t="s">
        <v>351</v>
      </c>
      <c r="R6" s="92" t="s">
        <v>437</v>
      </c>
      <c r="S6" s="92" t="s">
        <v>438</v>
      </c>
      <c r="T6" s="89" t="s">
        <v>396</v>
      </c>
      <c r="U6" s="89" t="s">
        <v>397</v>
      </c>
      <c r="V6" s="89" t="s">
        <v>384</v>
      </c>
      <c r="W6" s="93" t="s">
        <v>398</v>
      </c>
      <c r="X6" s="93" t="s">
        <v>354</v>
      </c>
      <c r="Y6" s="88" t="s">
        <v>399</v>
      </c>
      <c r="Z6" s="86" t="s">
        <v>385</v>
      </c>
      <c r="AA6" s="86" t="s">
        <v>445</v>
      </c>
      <c r="AB6" s="87" t="s">
        <v>400</v>
      </c>
      <c r="AC6" s="87" t="s">
        <v>446</v>
      </c>
      <c r="AD6" s="115" t="s">
        <v>401</v>
      </c>
      <c r="AE6" s="141" t="s">
        <v>391</v>
      </c>
      <c r="AF6" s="120" t="s">
        <v>446</v>
      </c>
      <c r="AG6" s="152" t="s">
        <v>472</v>
      </c>
      <c r="AH6" s="141" t="s">
        <v>476</v>
      </c>
      <c r="AI6" s="120" t="s">
        <v>381</v>
      </c>
      <c r="AJ6" s="153" t="s">
        <v>1463</v>
      </c>
      <c r="AK6" s="153" t="s">
        <v>1464</v>
      </c>
      <c r="AL6" s="153" t="s">
        <v>13</v>
      </c>
      <c r="AM6" s="153" t="s">
        <v>1465</v>
      </c>
      <c r="AN6" s="141" t="s">
        <v>12</v>
      </c>
      <c r="AO6" s="121" t="s">
        <v>355</v>
      </c>
      <c r="AP6" s="90" t="s">
        <v>364</v>
      </c>
      <c r="AQ6" s="90" t="s">
        <v>447</v>
      </c>
      <c r="AR6" s="90" t="s">
        <v>357</v>
      </c>
      <c r="AS6" s="90" t="s">
        <v>358</v>
      </c>
      <c r="AT6" s="90" t="s">
        <v>359</v>
      </c>
      <c r="AU6" s="90" t="s">
        <v>360</v>
      </c>
      <c r="AV6" s="90" t="s">
        <v>356</v>
      </c>
      <c r="AW6" s="85" t="s">
        <v>367</v>
      </c>
      <c r="AX6" s="85" t="s">
        <v>366</v>
      </c>
      <c r="AY6" s="85" t="s">
        <v>371</v>
      </c>
      <c r="AZ6" s="116" t="s">
        <v>380</v>
      </c>
      <c r="BA6" s="154" t="s">
        <v>362</v>
      </c>
      <c r="BB6" s="154" t="s">
        <v>363</v>
      </c>
      <c r="BC6" s="122" t="s">
        <v>470</v>
      </c>
      <c r="BD6" s="90" t="s">
        <v>477</v>
      </c>
      <c r="BE6" s="90" t="s">
        <v>478</v>
      </c>
      <c r="BF6" s="90" t="s">
        <v>737</v>
      </c>
      <c r="BG6" s="90" t="s">
        <v>738</v>
      </c>
      <c r="BH6" s="90" t="s">
        <v>639</v>
      </c>
      <c r="BI6" s="90" t="s">
        <v>739</v>
      </c>
      <c r="BJ6" s="90" t="s">
        <v>482</v>
      </c>
      <c r="BK6" s="90" t="s">
        <v>479</v>
      </c>
      <c r="BL6" s="90" t="s">
        <v>480</v>
      </c>
      <c r="BM6" s="90" t="s">
        <v>740</v>
      </c>
      <c r="BN6" s="90" t="s">
        <v>443</v>
      </c>
      <c r="BO6" s="90" t="s">
        <v>440</v>
      </c>
      <c r="BP6" s="85" t="s">
        <v>443</v>
      </c>
      <c r="BQ6" s="90" t="s">
        <v>477</v>
      </c>
      <c r="BR6" s="90" t="s">
        <v>478</v>
      </c>
      <c r="BS6" s="90" t="s">
        <v>737</v>
      </c>
      <c r="BT6" s="90" t="s">
        <v>853</v>
      </c>
      <c r="BU6" s="90" t="s">
        <v>639</v>
      </c>
      <c r="BV6" s="90" t="s">
        <v>739</v>
      </c>
      <c r="BW6" s="90" t="s">
        <v>482</v>
      </c>
      <c r="BX6" s="90" t="s">
        <v>479</v>
      </c>
      <c r="BY6" s="90" t="s">
        <v>480</v>
      </c>
      <c r="BZ6" s="90" t="s">
        <v>740</v>
      </c>
      <c r="CA6" s="90" t="s">
        <v>443</v>
      </c>
      <c r="CB6" s="90" t="s">
        <v>1457</v>
      </c>
      <c r="CC6" s="98" t="s">
        <v>1458</v>
      </c>
      <c r="CD6" s="98" t="s">
        <v>1459</v>
      </c>
      <c r="CE6" s="98" t="s">
        <v>1460</v>
      </c>
      <c r="CF6" s="85" t="s">
        <v>443</v>
      </c>
      <c r="CG6" s="90" t="s">
        <v>477</v>
      </c>
      <c r="CH6" s="90" t="s">
        <v>478</v>
      </c>
      <c r="CI6" s="90" t="s">
        <v>737</v>
      </c>
      <c r="CJ6" s="90" t="s">
        <v>738</v>
      </c>
      <c r="CK6" s="90" t="s">
        <v>639</v>
      </c>
      <c r="CL6" s="90" t="s">
        <v>739</v>
      </c>
      <c r="CM6" s="90" t="s">
        <v>482</v>
      </c>
      <c r="CN6" s="90" t="s">
        <v>479</v>
      </c>
      <c r="CO6" s="90" t="s">
        <v>480</v>
      </c>
      <c r="CP6" s="117" t="s">
        <v>740</v>
      </c>
      <c r="CQ6" s="140" t="s">
        <v>443</v>
      </c>
      <c r="CR6" s="140" t="s">
        <v>1457</v>
      </c>
      <c r="CS6" s="140" t="s">
        <v>1458</v>
      </c>
      <c r="CT6" s="140" t="s">
        <v>1459</v>
      </c>
      <c r="CU6" s="140" t="s">
        <v>1460</v>
      </c>
      <c r="CV6" s="142" t="s">
        <v>443</v>
      </c>
      <c r="CW6" s="142" t="s">
        <v>1753</v>
      </c>
      <c r="CX6" s="139" t="s">
        <v>1770</v>
      </c>
      <c r="CY6" s="139" t="s">
        <v>481</v>
      </c>
      <c r="CZ6" s="139" t="s">
        <v>483</v>
      </c>
      <c r="DA6" s="139" t="s">
        <v>1767</v>
      </c>
      <c r="DB6" s="139" t="s">
        <v>1768</v>
      </c>
      <c r="DC6" s="123" t="s">
        <v>477</v>
      </c>
      <c r="DD6" s="90" t="s">
        <v>478</v>
      </c>
      <c r="DE6" s="90" t="s">
        <v>737</v>
      </c>
      <c r="DF6" s="90" t="s">
        <v>738</v>
      </c>
      <c r="DG6" s="90" t="s">
        <v>639</v>
      </c>
      <c r="DH6" s="90" t="s">
        <v>739</v>
      </c>
      <c r="DI6" s="90" t="s">
        <v>482</v>
      </c>
      <c r="DJ6" s="90" t="s">
        <v>479</v>
      </c>
      <c r="DK6" s="90" t="s">
        <v>480</v>
      </c>
      <c r="DL6" s="90" t="s">
        <v>740</v>
      </c>
      <c r="DM6" s="90" t="s">
        <v>443</v>
      </c>
      <c r="DN6" s="98" t="s">
        <v>1457</v>
      </c>
      <c r="DO6" s="98" t="s">
        <v>1458</v>
      </c>
      <c r="DP6" s="98" t="s">
        <v>1459</v>
      </c>
      <c r="DQ6" s="98" t="s">
        <v>1460</v>
      </c>
      <c r="DR6" s="85" t="s">
        <v>443</v>
      </c>
      <c r="DS6" s="84" t="s">
        <v>481</v>
      </c>
      <c r="DT6" s="84" t="s">
        <v>482</v>
      </c>
      <c r="DU6" s="84" t="s">
        <v>483</v>
      </c>
      <c r="DV6" s="84" t="s">
        <v>484</v>
      </c>
      <c r="DW6" s="84" t="s">
        <v>485</v>
      </c>
      <c r="DX6" s="55"/>
      <c r="DY6" s="55"/>
      <c r="DZ6" s="55"/>
      <c r="EA6" s="55"/>
      <c r="EB6" s="55"/>
      <c r="EC6" s="55"/>
      <c r="ED6" s="55"/>
    </row>
    <row r="7" spans="1:134" ht="39.950000000000003" hidden="1" customHeight="1" x14ac:dyDescent="0.2">
      <c r="A7" s="61" t="s">
        <v>346</v>
      </c>
      <c r="B7" s="82" t="s">
        <v>344</v>
      </c>
      <c r="C7" s="82" t="s">
        <v>279</v>
      </c>
      <c r="D7" s="82">
        <v>0.1</v>
      </c>
      <c r="E7" s="82">
        <v>0.35</v>
      </c>
      <c r="F7" s="82">
        <v>0.5</v>
      </c>
      <c r="G7" s="82">
        <v>0.8</v>
      </c>
      <c r="H7" s="82">
        <v>0.9</v>
      </c>
      <c r="I7" s="82" t="s">
        <v>281</v>
      </c>
      <c r="J7" s="82" t="s">
        <v>368</v>
      </c>
      <c r="K7" s="82" t="s">
        <v>347</v>
      </c>
      <c r="L7" s="82" t="s">
        <v>369</v>
      </c>
      <c r="M7" s="82" t="s">
        <v>369</v>
      </c>
      <c r="N7" s="82" t="s">
        <v>369</v>
      </c>
      <c r="O7" s="82" t="s">
        <v>369</v>
      </c>
      <c r="P7" s="82" t="s">
        <v>284</v>
      </c>
      <c r="Q7" s="82" t="s">
        <v>348</v>
      </c>
      <c r="R7" s="82" t="s">
        <v>406</v>
      </c>
      <c r="S7" s="82" t="s">
        <v>412</v>
      </c>
      <c r="T7" s="82" t="s">
        <v>323</v>
      </c>
      <c r="U7" s="82" t="s">
        <v>324</v>
      </c>
      <c r="V7" s="82" t="s">
        <v>287</v>
      </c>
      <c r="W7" s="82" t="s">
        <v>296</v>
      </c>
      <c r="X7" s="82" t="s">
        <v>297</v>
      </c>
      <c r="Y7" s="82" t="s">
        <v>640</v>
      </c>
      <c r="Z7" s="82" t="s">
        <v>416</v>
      </c>
      <c r="AA7" s="82" t="s">
        <v>416</v>
      </c>
      <c r="AB7" s="82" t="s">
        <v>311</v>
      </c>
      <c r="AC7" s="82" t="s">
        <v>311</v>
      </c>
      <c r="AD7" s="82" t="s">
        <v>326</v>
      </c>
      <c r="AE7" s="102" t="str">
        <f>$AB7</f>
        <v>Subdirección de Gestión Corporativa</v>
      </c>
      <c r="AF7" s="61" t="str">
        <f>$AC7</f>
        <v>Subdirección de Gestión Corporativa</v>
      </c>
      <c r="AG7" s="102" t="str">
        <f>$W7</f>
        <v xml:space="preserve">Control, Evaluación y Mejora </v>
      </c>
      <c r="AH7" s="133" t="str">
        <f t="shared" ref="AH7:AH38" si="0">$Y7</f>
        <v>Plan de Accion por Dependecias</v>
      </c>
      <c r="AI7" s="61" t="s">
        <v>431</v>
      </c>
      <c r="AJ7" s="133" t="s">
        <v>369</v>
      </c>
      <c r="AK7" s="133" t="s">
        <v>369</v>
      </c>
      <c r="AL7" s="133" t="s">
        <v>369</v>
      </c>
      <c r="AM7" s="133" t="s">
        <v>369</v>
      </c>
      <c r="AN7" s="133" t="s">
        <v>539</v>
      </c>
      <c r="AO7" s="61" t="s">
        <v>585</v>
      </c>
      <c r="AP7" s="82">
        <v>0</v>
      </c>
      <c r="AQ7" s="61">
        <f>SUM(AR7:AU7)</f>
        <v>2</v>
      </c>
      <c r="AR7" s="61">
        <v>0</v>
      </c>
      <c r="AS7" s="61">
        <v>1</v>
      </c>
      <c r="AT7" s="61">
        <v>0</v>
      </c>
      <c r="AU7" s="61">
        <v>1</v>
      </c>
      <c r="AV7" s="61" t="s">
        <v>448</v>
      </c>
      <c r="AW7" s="82" t="s">
        <v>368</v>
      </c>
      <c r="AX7" s="82" t="s">
        <v>449</v>
      </c>
      <c r="AY7" s="82" t="s">
        <v>442</v>
      </c>
      <c r="AZ7" s="82" t="s">
        <v>442</v>
      </c>
      <c r="BA7" s="134">
        <v>43191</v>
      </c>
      <c r="BB7" s="134">
        <v>43465</v>
      </c>
      <c r="BC7" s="65">
        <f>$BB7-$BA7</f>
        <v>274</v>
      </c>
      <c r="BD7" s="82">
        <f>$AR7</f>
        <v>0</v>
      </c>
      <c r="BE7" s="82">
        <v>0</v>
      </c>
      <c r="BF7" s="66">
        <v>0</v>
      </c>
      <c r="BG7" s="62">
        <f>$BE7/$AQ7</f>
        <v>0</v>
      </c>
      <c r="BH7" s="59">
        <v>43209</v>
      </c>
      <c r="BI7" s="80">
        <f>$BB7-$BH7</f>
        <v>256</v>
      </c>
      <c r="BJ7" s="62" t="str">
        <f>IF($BI7&gt;=0,("100%"),IF($BI7&lt;-31,("70%"),IF($BI7&lt;0,((100-(-$BI7))%))))</f>
        <v>100%</v>
      </c>
      <c r="BK7" s="62">
        <f>($BH7-$BA7)/($BB7-$BA7)</f>
        <v>6.569343065693431E-2</v>
      </c>
      <c r="BL7" s="59" t="str">
        <f>IF($BG7&gt;=100%,"TERMINADO",(IF($BG7&gt;0%,"EN PROCESO",(IF($BG7=0%,"SIN INICIAR")))))</f>
        <v>SIN INICIAR</v>
      </c>
      <c r="BM7" s="59" t="str">
        <f>IF($BL7="SIN INICIAR",(IF($BH7&gt;$BA7,"ATRASADO",(IF($BH7&lt;$BA7,"NO PROGRAMADA EN EL PERIODO ")))),IF($BL7="EN PROCESO",(IF($BF7&gt;=$BK7,"DENTRO DEL TIEMPO",(IF($BF7&lt;$BK7,"ATRASADO")))),IF($BL7="TERMINADO",(IF($BK7&lt;=100%,"OPORTUNO",(IF($BK7&gt;100%,"EXTEMPORANEO")))))))</f>
        <v>ATRASADO</v>
      </c>
      <c r="BN7" s="62" t="s">
        <v>650</v>
      </c>
      <c r="BO7" s="62" t="s">
        <v>653</v>
      </c>
      <c r="BP7" s="62"/>
      <c r="BQ7" s="82">
        <f>$AS7</f>
        <v>1</v>
      </c>
      <c r="BR7" s="82">
        <v>1</v>
      </c>
      <c r="BS7" s="66">
        <f>$BR7/$BQ7</f>
        <v>1</v>
      </c>
      <c r="BT7" s="62">
        <f>($BE7+$BR7)/$AQ7</f>
        <v>0.5</v>
      </c>
      <c r="BU7" s="59">
        <v>43304</v>
      </c>
      <c r="BV7" s="80">
        <f>$BB7-$BU7</f>
        <v>161</v>
      </c>
      <c r="BW7" s="62" t="str">
        <f>IF($BV7&gt;=0,("100%"),IF($BV7&lt;-31,("70%"),IF($BV7&lt;0,((100-(-$BV7))%))))</f>
        <v>100%</v>
      </c>
      <c r="BX7" s="62">
        <f>($BU7-$BA7)/($BB7-$BA7)</f>
        <v>0.41240875912408759</v>
      </c>
      <c r="BY7" s="59" t="str">
        <f>IF($BT7&gt;=100%,"TERMINADO",(IF($BT7&gt;0%,"EN PROCESO",(IF($BT7=0%,"SIN INICIAR")))))</f>
        <v>EN PROCESO</v>
      </c>
      <c r="BZ7" s="59" t="str">
        <f>IF($BY7="SIN INICIAR",(IF($BU7&gt;$BA7,"ATRASADO",(IF($BU7&lt;$BA7,"NO PROGRAMADA EN EL PERIODO ")))),IF($BY7="EN PROCESO",(IF($BS7&gt;=$BX7,"DENTRO DEL TIEMPO",(IF($BS7&lt;$BX7,"ATRASADO")))),IF($BY7="TERMINADO",(IF($BX7&lt;=100%,"OPORTUNO",(IF($BX7&gt;100%,"EXTEMPORANEO")))))))</f>
        <v>DENTRO DEL TIEMPO</v>
      </c>
      <c r="CA7" s="62" t="s">
        <v>859</v>
      </c>
      <c r="CB7" s="62" t="s">
        <v>860</v>
      </c>
      <c r="CC7" s="62"/>
      <c r="CD7" s="62"/>
      <c r="CE7" s="62"/>
      <c r="CF7" s="62"/>
      <c r="CG7" s="82">
        <f>$AT7</f>
        <v>0</v>
      </c>
      <c r="CH7" s="82"/>
      <c r="CI7" s="66" t="e">
        <f>$CH7/$CG7</f>
        <v>#DIV/0!</v>
      </c>
      <c r="CJ7" s="62">
        <f t="shared" ref="CJ7:CJ42" si="1">($BE7+$BR7+$CH7)/$AQ7</f>
        <v>0.5</v>
      </c>
      <c r="CK7" s="59"/>
      <c r="CL7" s="80">
        <f t="shared" ref="CL7:CL42" si="2">$BB7-$CK7</f>
        <v>43465</v>
      </c>
      <c r="CM7" s="62" t="str">
        <f>IF($CL7&gt;=0,("100%"),IF($CL7&lt;-31,("70%"),IF($CL7&lt;0,((100-(-$CL7))%))))</f>
        <v>100%</v>
      </c>
      <c r="CN7" s="62">
        <f t="shared" ref="CN7:CN42" si="3">($CK7-$BA7)/($BB7-$BA7)</f>
        <v>-157.63138686131387</v>
      </c>
      <c r="CO7" s="59" t="str">
        <f>IF($CJ7&gt;=100%,"TERMINADO",(IF($CJ7&gt;0%,"EN PROCESO",(IF($CJ7=0%,"SIN INICIAR")))))</f>
        <v>EN PROCESO</v>
      </c>
      <c r="CP7" s="59" t="e">
        <f t="shared" ref="CP7:CP42" si="4">IF($CO7="SIN INICIAR",(IF($CK7&gt;$BA7,"ATRASADO",(IF($CK7&lt;$BA7,"NO PROGRAMADA EN EL PERIODO ")))),IF($CO7="EN PROCESO",(IF($CI7&gt;=$CN7,"DENTRO DEL TIEMPO",(IF($CI7&lt;$CN7,"ATRASADO")))),IF($CO7="TERMINADO",(IF($CN7&lt;=100%,"OPORTUNO",(IF($CN7&gt;100%,"EXTEMPORANEO")))))))</f>
        <v>#DIV/0!</v>
      </c>
      <c r="CQ7" s="135"/>
      <c r="CR7" s="135"/>
      <c r="CS7" s="135"/>
      <c r="CT7" s="135"/>
      <c r="CU7" s="135"/>
      <c r="CV7" s="135"/>
      <c r="CW7" s="135"/>
      <c r="CX7" s="135"/>
      <c r="CY7" s="135"/>
      <c r="CZ7" s="135"/>
      <c r="DA7" s="135"/>
      <c r="DB7" s="135"/>
      <c r="DC7" s="82">
        <f>$AU7</f>
        <v>1</v>
      </c>
      <c r="DD7" s="82"/>
      <c r="DE7" s="66">
        <f>$DD7/$DC7</f>
        <v>0</v>
      </c>
      <c r="DF7" s="62">
        <f t="shared" ref="DF7:DF42" si="5">($BE7+$BR7+$CH7+$DD7)/$AQ7</f>
        <v>0.5</v>
      </c>
      <c r="DG7" s="59"/>
      <c r="DH7" s="80">
        <f t="shared" ref="DH7:DH42" si="6">$BB7-$DG7</f>
        <v>43465</v>
      </c>
      <c r="DI7" s="62" t="str">
        <f>IF($DH7&gt;=0,("100%"),IF($DH7&lt;-31,("70%"),IF($DH7&lt;0,((100-(-$DH7))%))))</f>
        <v>100%</v>
      </c>
      <c r="DJ7" s="62">
        <f t="shared" ref="DJ7:DJ42" si="7">($DG7-$BA7)/($BB7-$BA7)</f>
        <v>-157.63138686131387</v>
      </c>
      <c r="DK7" s="59" t="str">
        <f>IF($DF7&gt;=100%,"TERMINADO",(IF($DF7&gt;0%,"EN PROCESO",(IF($DF7=0%,"SIN INICIAR")))))</f>
        <v>EN PROCESO</v>
      </c>
      <c r="DL7" s="59" t="str">
        <f t="shared" ref="DL7:DL42" si="8">IF($DK7="SIN INICIAR",(IF($DG7&gt;$BA7,"ATRASADO",(IF($DG7&lt;$BA7,"NO PROGRAMADA EN EL PERIODO ")))),IF($DK7="EN PROCESO",(IF($DF7&gt;=$DJ7,"DENTRO DEL TIEMPO",(IF($DF7&lt;$DJ7,"ATRASADO")))),IF($DK7="TERMINADO",(IF($DJ7&lt;=100%,"OPORTUNO",(IF($DJ7&gt;100%,"EXTEMPORANEO")))))))</f>
        <v>DENTRO DEL TIEMPO</v>
      </c>
      <c r="DM7" s="62"/>
      <c r="DN7" s="62"/>
      <c r="DO7" s="62"/>
      <c r="DP7" s="62"/>
      <c r="DQ7" s="62"/>
      <c r="DR7" s="62"/>
      <c r="DS7" s="60"/>
      <c r="DT7" s="60"/>
      <c r="DU7" s="60"/>
      <c r="DV7" s="82"/>
      <c r="DW7" s="82"/>
      <c r="DX7" s="58"/>
      <c r="DY7" s="58"/>
      <c r="DZ7" s="58"/>
      <c r="EA7" s="58"/>
      <c r="EB7" s="58"/>
      <c r="EC7" s="58"/>
      <c r="ED7" s="58"/>
    </row>
    <row r="8" spans="1:134" ht="39.950000000000003" hidden="1" customHeight="1" x14ac:dyDescent="0.2">
      <c r="A8" s="61" t="s">
        <v>346</v>
      </c>
      <c r="B8" s="82" t="s">
        <v>344</v>
      </c>
      <c r="C8" s="82" t="s">
        <v>279</v>
      </c>
      <c r="D8" s="82">
        <v>0.1</v>
      </c>
      <c r="E8" s="82">
        <v>0.35</v>
      </c>
      <c r="F8" s="82">
        <v>0.5</v>
      </c>
      <c r="G8" s="82">
        <v>0.8</v>
      </c>
      <c r="H8" s="82">
        <v>0.9</v>
      </c>
      <c r="I8" s="82" t="s">
        <v>281</v>
      </c>
      <c r="J8" s="82" t="s">
        <v>368</v>
      </c>
      <c r="K8" s="82" t="s">
        <v>347</v>
      </c>
      <c r="L8" s="82" t="s">
        <v>369</v>
      </c>
      <c r="M8" s="82" t="s">
        <v>369</v>
      </c>
      <c r="N8" s="82" t="s">
        <v>369</v>
      </c>
      <c r="O8" s="82" t="s">
        <v>369</v>
      </c>
      <c r="P8" s="82" t="s">
        <v>284</v>
      </c>
      <c r="Q8" s="82" t="s">
        <v>348</v>
      </c>
      <c r="R8" s="82" t="s">
        <v>406</v>
      </c>
      <c r="S8" s="82" t="s">
        <v>412</v>
      </c>
      <c r="T8" s="82" t="s">
        <v>313</v>
      </c>
      <c r="U8" s="82" t="s">
        <v>274</v>
      </c>
      <c r="V8" s="82" t="s">
        <v>370</v>
      </c>
      <c r="W8" s="82" t="s">
        <v>300</v>
      </c>
      <c r="X8" s="82" t="s">
        <v>306</v>
      </c>
      <c r="Y8" s="82" t="s">
        <v>640</v>
      </c>
      <c r="Z8" s="82" t="s">
        <v>416</v>
      </c>
      <c r="AA8" s="82" t="s">
        <v>416</v>
      </c>
      <c r="AB8" s="82" t="s">
        <v>311</v>
      </c>
      <c r="AC8" s="82" t="s">
        <v>311</v>
      </c>
      <c r="AD8" s="82" t="s">
        <v>335</v>
      </c>
      <c r="AE8" s="82" t="str">
        <f>$AB8</f>
        <v>Subdirección de Gestión Corporativa</v>
      </c>
      <c r="AF8" s="61" t="str">
        <f>$AC8</f>
        <v>Subdirección de Gestión Corporativa</v>
      </c>
      <c r="AG8" s="82" t="str">
        <f>$W8</f>
        <v>Gestión del Talento Humano</v>
      </c>
      <c r="AH8" s="61" t="str">
        <f t="shared" si="0"/>
        <v>Plan de Accion por Dependecias</v>
      </c>
      <c r="AI8" s="61" t="s">
        <v>432</v>
      </c>
      <c r="AJ8" s="61" t="s">
        <v>369</v>
      </c>
      <c r="AK8" s="61" t="s">
        <v>369</v>
      </c>
      <c r="AL8" s="61" t="s">
        <v>369</v>
      </c>
      <c r="AM8" s="61" t="s">
        <v>369</v>
      </c>
      <c r="AN8" s="61" t="s">
        <v>883</v>
      </c>
      <c r="AO8" s="61" t="s">
        <v>884</v>
      </c>
      <c r="AP8" s="65">
        <v>0</v>
      </c>
      <c r="AQ8" s="65">
        <f>SUM(AR8:AU8)</f>
        <v>100</v>
      </c>
      <c r="AR8" s="65">
        <v>25</v>
      </c>
      <c r="AS8" s="65">
        <v>25</v>
      </c>
      <c r="AT8" s="65">
        <v>25</v>
      </c>
      <c r="AU8" s="65">
        <v>25</v>
      </c>
      <c r="AV8" s="65" t="s">
        <v>641</v>
      </c>
      <c r="AW8" s="82" t="s">
        <v>368</v>
      </c>
      <c r="AX8" s="82" t="s">
        <v>368</v>
      </c>
      <c r="AY8" s="82" t="s">
        <v>365</v>
      </c>
      <c r="AZ8" s="82" t="s">
        <v>369</v>
      </c>
      <c r="BA8" s="59">
        <v>43101</v>
      </c>
      <c r="BB8" s="59">
        <v>43189</v>
      </c>
      <c r="BC8" s="65">
        <f>$BB8-$BA8</f>
        <v>88</v>
      </c>
      <c r="BD8" s="82">
        <f>$AR8</f>
        <v>25</v>
      </c>
      <c r="BE8" s="82">
        <v>1</v>
      </c>
      <c r="BF8" s="66">
        <f>$BE8/$BD8</f>
        <v>0.04</v>
      </c>
      <c r="BG8" s="62">
        <f>$BE8/$AQ8</f>
        <v>0.01</v>
      </c>
      <c r="BH8" s="59">
        <v>43159</v>
      </c>
      <c r="BI8" s="80">
        <f>$BB8-$BH8</f>
        <v>30</v>
      </c>
      <c r="BJ8" s="62" t="str">
        <f>IF($BI8&gt;=0,("100%"),IF($BI8&lt;-31,("70%"),IF($BI8&lt;0,((100-(-$BI8))%))))</f>
        <v>100%</v>
      </c>
      <c r="BK8" s="62">
        <f>($BH8-$BA8)/($BB8-$BA8)</f>
        <v>0.65909090909090906</v>
      </c>
      <c r="BL8" s="59" t="str">
        <f>IF($BG8&gt;=100%,"TERMINADO",(IF($BG8&gt;0%,"EN PROCESO",(IF($BG8=0%,"SIN INICIAR")))))</f>
        <v>EN PROCESO</v>
      </c>
      <c r="BM8" s="59" t="str">
        <f>IF($BL8="SIN INICIAR",(IF($BH8&gt;$BA8,"ATRASADO",(IF($BH8&lt;$BA8,"NO PROGRAMADA EN EL PERIODO ")))),IF($BL8="EN PROCESO",(IF($BF8&gt;=$BK8,"DENTRO DEL TIEMPO",(IF($BF8&lt;$BK8,"ATRASADO")))),IF($BL8="TERMINADO",(IF($BK8&lt;=100%,"OPORTUNO",(IF($BK8&gt;100%,"EXTEMPORANEO")))))))</f>
        <v>ATRASADO</v>
      </c>
      <c r="BN8" s="62" t="s">
        <v>672</v>
      </c>
      <c r="BO8" s="103" t="s">
        <v>673</v>
      </c>
      <c r="BP8" s="62"/>
      <c r="BQ8" s="82">
        <f>$AS8</f>
        <v>25</v>
      </c>
      <c r="BR8" s="82">
        <v>0</v>
      </c>
      <c r="BS8" s="66">
        <v>0</v>
      </c>
      <c r="BT8" s="62">
        <f>($BE8+$BR8)/$AQ8</f>
        <v>0.01</v>
      </c>
      <c r="BU8" s="59">
        <v>43159</v>
      </c>
      <c r="BV8" s="80">
        <f>$BB8-$BU8</f>
        <v>30</v>
      </c>
      <c r="BW8" s="62" t="str">
        <f>IF($BV8&gt;=0,("100%"),IF($BV8&lt;-31,("70%"),IF($BV8&lt;0,((100-(-$BV8))%))))</f>
        <v>100%</v>
      </c>
      <c r="BX8" s="62">
        <f>($BU8-$BA8)/($BB8-$BA8)</f>
        <v>0.65909090909090906</v>
      </c>
      <c r="BY8" s="59" t="str">
        <f>IF($BT8&gt;=100%,"TERMINADO",(IF($BT8&gt;0%,"EN PROCESO",(IF($BT8=0%,"SIN INICIAR")))))</f>
        <v>EN PROCESO</v>
      </c>
      <c r="BZ8" s="59" t="str">
        <f>IF($BY8="SIN INICIAR",(IF($BU8&gt;$BA8,"ATRASADO",(IF($BU8&lt;$BA8,"NO PROGRAMADA EN EL PERIODO ")))),IF($BY8="EN PROCESO",(IF($BS8&gt;=$BX8,"DENTRO DEL TIEMPO",(IF($BS8&lt;$BX8,"ATRASADO")))),IF($BY8="TERMINADO",(IF($BX8&lt;=100%,"OPORTUNO",(IF($BX8&gt;100%,"EXTEMPORANEO")))))))</f>
        <v>ATRASADO</v>
      </c>
      <c r="CA8" s="62" t="s">
        <v>743</v>
      </c>
      <c r="CB8" s="62" t="s">
        <v>744</v>
      </c>
      <c r="CC8" s="62"/>
      <c r="CD8" s="62"/>
      <c r="CE8" s="62"/>
      <c r="CF8" s="62"/>
      <c r="CG8" s="82">
        <f>$AT8</f>
        <v>25</v>
      </c>
      <c r="CH8" s="82"/>
      <c r="CI8" s="66">
        <v>0</v>
      </c>
      <c r="CJ8" s="62">
        <f t="shared" si="1"/>
        <v>0.01</v>
      </c>
      <c r="CK8" s="59"/>
      <c r="CL8" s="80">
        <f t="shared" si="2"/>
        <v>43189</v>
      </c>
      <c r="CM8" s="62" t="str">
        <f>IF($CL8&gt;=0,("100%"),IF($CL8&lt;-31,("70%"),IF($CL8&lt;0,((100-(-$CL8))%))))</f>
        <v>100%</v>
      </c>
      <c r="CN8" s="62">
        <f t="shared" si="3"/>
        <v>-489.78409090909093</v>
      </c>
      <c r="CO8" s="59" t="str">
        <f>IF($CJ8&gt;=100%,"TERMINADO",(IF($CJ8&gt;0%,"EN PROCESO",(IF($CJ8=0%,"SIN INICIAR")))))</f>
        <v>EN PROCESO</v>
      </c>
      <c r="CP8" s="59" t="str">
        <f t="shared" si="4"/>
        <v>DENTRO DEL TIEMPO</v>
      </c>
      <c r="CQ8" s="62"/>
      <c r="CR8" s="62"/>
      <c r="CS8" s="62"/>
      <c r="CT8" s="62"/>
      <c r="CU8" s="62"/>
      <c r="CV8" s="62"/>
      <c r="CW8" s="62"/>
      <c r="CX8" s="62"/>
      <c r="CY8" s="62"/>
      <c r="CZ8" s="62"/>
      <c r="DA8" s="62"/>
      <c r="DB8" s="62"/>
      <c r="DC8" s="82">
        <f>$AU8</f>
        <v>25</v>
      </c>
      <c r="DD8" s="82"/>
      <c r="DE8" s="66">
        <f>$DD8/$DC8</f>
        <v>0</v>
      </c>
      <c r="DF8" s="62">
        <f t="shared" si="5"/>
        <v>0.01</v>
      </c>
      <c r="DG8" s="59"/>
      <c r="DH8" s="80">
        <f t="shared" si="6"/>
        <v>43189</v>
      </c>
      <c r="DI8" s="62" t="str">
        <f>IF($DH8&gt;=0,("100%"),IF($DH8&lt;-31,("70%"),IF($DH8&lt;0,((100-(-$DH8))%))))</f>
        <v>100%</v>
      </c>
      <c r="DJ8" s="62">
        <f t="shared" si="7"/>
        <v>-489.78409090909093</v>
      </c>
      <c r="DK8" s="59" t="str">
        <f>IF($DF8&gt;=100%,"TERMINADO",(IF($DF8&gt;0%,"EN PROCESO",(IF($DF8=0%,"SIN INICIAR")))))</f>
        <v>EN PROCESO</v>
      </c>
      <c r="DL8" s="59" t="str">
        <f t="shared" si="8"/>
        <v>DENTRO DEL TIEMPO</v>
      </c>
      <c r="DM8" s="62"/>
      <c r="DN8" s="62"/>
      <c r="DO8" s="62"/>
      <c r="DP8" s="62"/>
      <c r="DQ8" s="62"/>
      <c r="DR8" s="62"/>
      <c r="DS8" s="60"/>
      <c r="DT8" s="60"/>
      <c r="DU8" s="60"/>
      <c r="DV8" s="82"/>
      <c r="DW8" s="82"/>
      <c r="DX8" s="58"/>
      <c r="DY8" s="58"/>
      <c r="DZ8" s="58"/>
      <c r="EA8" s="58"/>
      <c r="EB8" s="58"/>
      <c r="EC8" s="58"/>
      <c r="ED8" s="58"/>
    </row>
    <row r="9" spans="1:134" ht="39.950000000000003" hidden="1" customHeight="1" x14ac:dyDescent="0.2">
      <c r="A9" s="61" t="s">
        <v>346</v>
      </c>
      <c r="B9" s="82" t="s">
        <v>344</v>
      </c>
      <c r="C9" s="82" t="s">
        <v>279</v>
      </c>
      <c r="D9" s="82">
        <v>0.1</v>
      </c>
      <c r="E9" s="82">
        <v>0.35</v>
      </c>
      <c r="F9" s="82">
        <v>0.5</v>
      </c>
      <c r="G9" s="82">
        <v>0.8</v>
      </c>
      <c r="H9" s="82">
        <v>0.9</v>
      </c>
      <c r="I9" s="82" t="s">
        <v>281</v>
      </c>
      <c r="J9" s="82" t="s">
        <v>368</v>
      </c>
      <c r="K9" s="82" t="s">
        <v>347</v>
      </c>
      <c r="L9" s="82" t="s">
        <v>369</v>
      </c>
      <c r="M9" s="82" t="s">
        <v>369</v>
      </c>
      <c r="N9" s="82" t="s">
        <v>369</v>
      </c>
      <c r="O9" s="82" t="s">
        <v>369</v>
      </c>
      <c r="P9" s="82" t="s">
        <v>284</v>
      </c>
      <c r="Q9" s="82" t="s">
        <v>348</v>
      </c>
      <c r="R9" s="82" t="s">
        <v>406</v>
      </c>
      <c r="S9" s="82" t="s">
        <v>412</v>
      </c>
      <c r="T9" s="82" t="s">
        <v>323</v>
      </c>
      <c r="U9" s="82" t="s">
        <v>324</v>
      </c>
      <c r="V9" s="82" t="s">
        <v>287</v>
      </c>
      <c r="W9" s="82" t="s">
        <v>296</v>
      </c>
      <c r="X9" s="82" t="s">
        <v>297</v>
      </c>
      <c r="Y9" s="82" t="s">
        <v>640</v>
      </c>
      <c r="Z9" s="82" t="s">
        <v>422</v>
      </c>
      <c r="AA9" s="82" t="s">
        <v>426</v>
      </c>
      <c r="AB9" s="82" t="s">
        <v>311</v>
      </c>
      <c r="AC9" s="82" t="s">
        <v>311</v>
      </c>
      <c r="AD9" s="82" t="s">
        <v>332</v>
      </c>
      <c r="AE9" s="82" t="str">
        <f>$AB9</f>
        <v>Subdirección de Gestión Corporativa</v>
      </c>
      <c r="AF9" s="61" t="str">
        <f>$AC9</f>
        <v>Subdirección de Gestión Corporativa</v>
      </c>
      <c r="AG9" s="82" t="str">
        <f>$W9</f>
        <v xml:space="preserve">Control, Evaluación y Mejora </v>
      </c>
      <c r="AH9" s="61" t="str">
        <f t="shared" si="0"/>
        <v>Plan de Accion por Dependecias</v>
      </c>
      <c r="AI9" s="61" t="s">
        <v>433</v>
      </c>
      <c r="AJ9" s="61" t="s">
        <v>369</v>
      </c>
      <c r="AK9" s="61" t="s">
        <v>369</v>
      </c>
      <c r="AL9" s="61" t="s">
        <v>369</v>
      </c>
      <c r="AM9" s="61" t="s">
        <v>369</v>
      </c>
      <c r="AN9" s="61" t="s">
        <v>538</v>
      </c>
      <c r="AO9" s="61" t="s">
        <v>584</v>
      </c>
      <c r="AP9" s="82">
        <v>10</v>
      </c>
      <c r="AQ9" s="82">
        <v>44</v>
      </c>
      <c r="AR9" s="82">
        <v>11</v>
      </c>
      <c r="AS9" s="82">
        <v>11</v>
      </c>
      <c r="AT9" s="82">
        <v>11</v>
      </c>
      <c r="AU9" s="82">
        <v>11</v>
      </c>
      <c r="AV9" s="82" t="s">
        <v>448</v>
      </c>
      <c r="AW9" s="82" t="s">
        <v>368</v>
      </c>
      <c r="AX9" s="82" t="s">
        <v>471</v>
      </c>
      <c r="AY9" s="82" t="s">
        <v>442</v>
      </c>
      <c r="AZ9" s="82" t="s">
        <v>442</v>
      </c>
      <c r="BA9" s="59">
        <v>43101</v>
      </c>
      <c r="BB9" s="59">
        <v>43465</v>
      </c>
      <c r="BC9" s="65">
        <f>$BB9-$BA9</f>
        <v>364</v>
      </c>
      <c r="BD9" s="82">
        <f>$AR9</f>
        <v>11</v>
      </c>
      <c r="BE9" s="82">
        <v>11</v>
      </c>
      <c r="BF9" s="66">
        <f>$BE9/$BD9</f>
        <v>1</v>
      </c>
      <c r="BG9" s="62">
        <f>$BE9/$AQ9</f>
        <v>0.25</v>
      </c>
      <c r="BH9" s="59">
        <v>43209</v>
      </c>
      <c r="BI9" s="80">
        <f>$BB9-$BH9</f>
        <v>256</v>
      </c>
      <c r="BJ9" s="62" t="str">
        <f>IF($BI9&gt;=0,("100%"),IF($BI9&lt;-31,("70%"),IF($BI9&lt;0,((100-(-$BI9))%))))</f>
        <v>100%</v>
      </c>
      <c r="BK9" s="62">
        <f>($BH9-$BA9)/($BB9-$BA9)</f>
        <v>0.2967032967032967</v>
      </c>
      <c r="BL9" s="59" t="str">
        <f>IF($BG9&gt;=100%,"TERMINADO",(IF($BG9&gt;0%,"EN PROCESO",(IF($BG9=0%,"SIN INICIAR")))))</f>
        <v>EN PROCESO</v>
      </c>
      <c r="BM9" s="59" t="str">
        <f>IF($BL9="SIN INICIAR",(IF($BH9&gt;$BA9,"ATRASADO",(IF($BH9&lt;$BA9,"NO PROGRAMADA EN EL PERIODO ")))),IF($BL9="EN PROCESO",(IF($BF9&gt;=$BK9,"DENTRO DEL TIEMPO",(IF($BF9&lt;$BK9,"ATRASADO")))),IF($BL9="TERMINADO",(IF($BK9&lt;=100%,"OPORTUNO",(IF($BK9&gt;100%,"EXTEMPORANEO")))))))</f>
        <v>DENTRO DEL TIEMPO</v>
      </c>
      <c r="BN9" s="62" t="s">
        <v>535</v>
      </c>
      <c r="BO9" s="62" t="s">
        <v>817</v>
      </c>
      <c r="BP9" s="62"/>
      <c r="BQ9" s="82">
        <f>$AS9</f>
        <v>11</v>
      </c>
      <c r="BR9" s="82">
        <v>10</v>
      </c>
      <c r="BS9" s="66">
        <f>$BR9/$BQ9</f>
        <v>0.90909090909090906</v>
      </c>
      <c r="BT9" s="62">
        <f>($BE9+$BR9)/$AQ9</f>
        <v>0.47727272727272729</v>
      </c>
      <c r="BU9" s="59">
        <v>43263</v>
      </c>
      <c r="BV9" s="80">
        <f>$BB9-$BU9</f>
        <v>202</v>
      </c>
      <c r="BW9" s="62" t="str">
        <f>IF($BV9&gt;=0,("100%"),IF($BV9&lt;-31,("70%"),IF($BV9&lt;0,((100-(-$BV9))%))))</f>
        <v>100%</v>
      </c>
      <c r="BX9" s="62">
        <f>($BU9-$BA9)/($BB9-$BA9)</f>
        <v>0.44505494505494503</v>
      </c>
      <c r="BY9" s="59" t="str">
        <f>IF($BT9&gt;=100%,"TERMINADO",(IF($BT9&gt;0%,"EN PROCESO",(IF($BT9=0%,"SIN INICIAR")))))</f>
        <v>EN PROCESO</v>
      </c>
      <c r="BZ9" s="59" t="str">
        <f>IF($BY9="SIN INICIAR",(IF($BU9&gt;$BA9,"ATRASADO",(IF($BU9&lt;$BA9,"NO PROGRAMADA EN EL PERIODO ")))),IF($BY9="EN PROCESO",(IF($BS9&gt;=$BX9,"DENTRO DEL TIEMPO",(IF($BS9&lt;$BX9,"ATRASADO")))),IF($BY9="TERMINADO",(IF($BX9&lt;=100%,"OPORTUNO",(IF($BX9&gt;100%,"EXTEMPORANEO")))))))</f>
        <v>DENTRO DEL TIEMPO</v>
      </c>
      <c r="CA9" s="62" t="s">
        <v>815</v>
      </c>
      <c r="CB9" s="62" t="s">
        <v>816</v>
      </c>
      <c r="CC9" s="62"/>
      <c r="CD9" s="62"/>
      <c r="CE9" s="62"/>
      <c r="CF9" s="62"/>
      <c r="CG9" s="82">
        <f>$AT9</f>
        <v>11</v>
      </c>
      <c r="CH9" s="82"/>
      <c r="CI9" s="66">
        <f>$CH9/$CG9</f>
        <v>0</v>
      </c>
      <c r="CJ9" s="62">
        <f t="shared" si="1"/>
        <v>0.47727272727272729</v>
      </c>
      <c r="CK9" s="59"/>
      <c r="CL9" s="80">
        <f t="shared" si="2"/>
        <v>43465</v>
      </c>
      <c r="CM9" s="62" t="str">
        <f>IF($CL9&gt;=0,("100%"),IF($CL9&lt;-31,("70%"),IF($CL9&lt;0,((100-(-$CL9))%))))</f>
        <v>100%</v>
      </c>
      <c r="CN9" s="62">
        <f t="shared" si="3"/>
        <v>-118.40934065934066</v>
      </c>
      <c r="CO9" s="59" t="str">
        <f>IF($CJ9&gt;=100%,"TERMINADO",(IF($CJ9&gt;0%,"EN PROCESO",(IF($CJ9=0%,"SIN INICIAR")))))</f>
        <v>EN PROCESO</v>
      </c>
      <c r="CP9" s="59" t="str">
        <f t="shared" si="4"/>
        <v>DENTRO DEL TIEMPO</v>
      </c>
      <c r="CQ9" s="62"/>
      <c r="CR9" s="62"/>
      <c r="CS9" s="62"/>
      <c r="CT9" s="62"/>
      <c r="CU9" s="62"/>
      <c r="CV9" s="62"/>
      <c r="CW9" s="62"/>
      <c r="CX9" s="62"/>
      <c r="CY9" s="62"/>
      <c r="CZ9" s="62"/>
      <c r="DA9" s="62"/>
      <c r="DB9" s="62"/>
      <c r="DC9" s="82">
        <f>$AU9</f>
        <v>11</v>
      </c>
      <c r="DD9" s="82"/>
      <c r="DE9" s="66">
        <f>$DD9/$DC9</f>
        <v>0</v>
      </c>
      <c r="DF9" s="62">
        <f t="shared" si="5"/>
        <v>0.47727272727272729</v>
      </c>
      <c r="DG9" s="59"/>
      <c r="DH9" s="80">
        <f t="shared" si="6"/>
        <v>43465</v>
      </c>
      <c r="DI9" s="62" t="str">
        <f>IF($DH9&gt;=0,("100%"),IF($DH9&lt;-31,("70%"),IF($DH9&lt;0,((100-(-$DH9))%))))</f>
        <v>100%</v>
      </c>
      <c r="DJ9" s="62">
        <f t="shared" si="7"/>
        <v>-118.40934065934066</v>
      </c>
      <c r="DK9" s="59" t="str">
        <f>IF($DF9&gt;=100%,"TERMINADO",(IF($DF9&gt;0%,"EN PROCESO",(IF($DF9=0%,"SIN INICIAR")))))</f>
        <v>EN PROCESO</v>
      </c>
      <c r="DL9" s="59" t="str">
        <f t="shared" si="8"/>
        <v>DENTRO DEL TIEMPO</v>
      </c>
      <c r="DM9" s="62"/>
      <c r="DN9" s="62"/>
      <c r="DO9" s="62"/>
      <c r="DP9" s="62"/>
      <c r="DQ9" s="62"/>
      <c r="DR9" s="62"/>
      <c r="DS9" s="60"/>
      <c r="DT9" s="60"/>
      <c r="DU9" s="60"/>
      <c r="DV9" s="82"/>
      <c r="DW9" s="82"/>
      <c r="DX9" s="58"/>
      <c r="DY9" s="58"/>
      <c r="DZ9" s="58"/>
      <c r="EA9" s="58"/>
      <c r="EB9" s="58"/>
      <c r="EC9" s="58"/>
      <c r="ED9" s="58"/>
    </row>
    <row r="10" spans="1:134" ht="39.950000000000003" hidden="1" customHeight="1" x14ac:dyDescent="0.2">
      <c r="A10" s="61" t="s">
        <v>346</v>
      </c>
      <c r="B10" s="82" t="s">
        <v>344</v>
      </c>
      <c r="C10" s="82" t="s">
        <v>279</v>
      </c>
      <c r="D10" s="82">
        <v>0.1</v>
      </c>
      <c r="E10" s="82">
        <v>0.35</v>
      </c>
      <c r="F10" s="82">
        <v>0.5</v>
      </c>
      <c r="G10" s="82">
        <v>0.8</v>
      </c>
      <c r="H10" s="82">
        <v>0.9</v>
      </c>
      <c r="I10" s="82" t="s">
        <v>281</v>
      </c>
      <c r="J10" s="82" t="s">
        <v>368</v>
      </c>
      <c r="K10" s="82" t="s">
        <v>347</v>
      </c>
      <c r="L10" s="82" t="s">
        <v>369</v>
      </c>
      <c r="M10" s="82" t="s">
        <v>369</v>
      </c>
      <c r="N10" s="82" t="s">
        <v>369</v>
      </c>
      <c r="O10" s="82" t="s">
        <v>369</v>
      </c>
      <c r="P10" s="82" t="s">
        <v>284</v>
      </c>
      <c r="Q10" s="82" t="s">
        <v>348</v>
      </c>
      <c r="R10" s="82" t="s">
        <v>406</v>
      </c>
      <c r="S10" s="82" t="s">
        <v>412</v>
      </c>
      <c r="T10" s="82" t="s">
        <v>323</v>
      </c>
      <c r="U10" s="82" t="s">
        <v>324</v>
      </c>
      <c r="V10" s="82" t="s">
        <v>287</v>
      </c>
      <c r="W10" s="82" t="s">
        <v>300</v>
      </c>
      <c r="X10" s="82" t="s">
        <v>306</v>
      </c>
      <c r="Y10" s="82" t="s">
        <v>640</v>
      </c>
      <c r="Z10" s="82" t="s">
        <v>416</v>
      </c>
      <c r="AA10" s="82" t="s">
        <v>416</v>
      </c>
      <c r="AB10" s="82" t="s">
        <v>311</v>
      </c>
      <c r="AC10" s="82" t="s">
        <v>311</v>
      </c>
      <c r="AD10" s="82" t="s">
        <v>335</v>
      </c>
      <c r="AE10" s="82" t="str">
        <f>$AB10</f>
        <v>Subdirección de Gestión Corporativa</v>
      </c>
      <c r="AF10" s="61" t="str">
        <f>$AC10</f>
        <v>Subdirección de Gestión Corporativa</v>
      </c>
      <c r="AG10" s="82" t="str">
        <f>$W10</f>
        <v>Gestión del Talento Humano</v>
      </c>
      <c r="AH10" s="61" t="str">
        <f t="shared" si="0"/>
        <v>Plan de Accion por Dependecias</v>
      </c>
      <c r="AI10" s="61" t="s">
        <v>433</v>
      </c>
      <c r="AJ10" s="61" t="s">
        <v>369</v>
      </c>
      <c r="AK10" s="61" t="s">
        <v>369</v>
      </c>
      <c r="AL10" s="61" t="s">
        <v>369</v>
      </c>
      <c r="AM10" s="61" t="s">
        <v>369</v>
      </c>
      <c r="AN10" s="61" t="s">
        <v>540</v>
      </c>
      <c r="AO10" s="82" t="s">
        <v>586</v>
      </c>
      <c r="AP10" s="82">
        <v>0</v>
      </c>
      <c r="AQ10" s="62">
        <f>SUM(AR10:AU10)</f>
        <v>1</v>
      </c>
      <c r="AR10" s="62">
        <v>1</v>
      </c>
      <c r="AS10" s="61">
        <v>0</v>
      </c>
      <c r="AT10" s="61">
        <v>0</v>
      </c>
      <c r="AU10" s="61">
        <v>0</v>
      </c>
      <c r="AV10" s="82" t="s">
        <v>448</v>
      </c>
      <c r="AW10" s="82" t="s">
        <v>368</v>
      </c>
      <c r="AX10" s="82" t="s">
        <v>368</v>
      </c>
      <c r="AY10" s="82" t="s">
        <v>442</v>
      </c>
      <c r="AZ10" s="82" t="s">
        <v>442</v>
      </c>
      <c r="BA10" s="59">
        <v>43101</v>
      </c>
      <c r="BB10" s="59">
        <v>43190</v>
      </c>
      <c r="BC10" s="65">
        <f>$BB10-$BA10</f>
        <v>89</v>
      </c>
      <c r="BD10" s="82">
        <f>$AR10</f>
        <v>1</v>
      </c>
      <c r="BE10" s="82">
        <v>0.82</v>
      </c>
      <c r="BF10" s="66">
        <f>$BE10/$BD10</f>
        <v>0.82</v>
      </c>
      <c r="BG10" s="62">
        <f>1/$AQ10</f>
        <v>1</v>
      </c>
      <c r="BH10" s="59">
        <v>43159</v>
      </c>
      <c r="BI10" s="80">
        <f>$BB10-$BH10</f>
        <v>31</v>
      </c>
      <c r="BJ10" s="62" t="str">
        <f>IF($BI10&gt;=0,("100%"),IF($BI10&lt;-31,("70%"),IF($BI10&lt;0,((100-(-$BI10))%))))</f>
        <v>100%</v>
      </c>
      <c r="BK10" s="62">
        <f>($BH10-$BA10)/($BB10-$BA10)</f>
        <v>0.651685393258427</v>
      </c>
      <c r="BL10" s="59" t="str">
        <f>IF($BG10&gt;=100%,"TERMINADO",(IF($BG10&gt;0%,"EN PROCESO",(IF($BG10=0%,"SIN INICIAR")))))</f>
        <v>TERMINADO</v>
      </c>
      <c r="BM10" s="59" t="str">
        <f>IF($BL10="SIN INICIAR",(IF($BH10&gt;$BA10,"ATRASADO",(IF($BH10&lt;$BA10,"NO PROGRAMADA EN EL PERIODO ")))),IF($BL10="EN PROCESO",(IF($BF10&gt;=$BK10,"DENTRO DEL TIEMPO",(IF($BF10&lt;$BK10,"ATRASADO")))),IF($BL10="TERMINADO",(IF($BK10&lt;=100%,"OPORTUNO",(IF($BK10&gt;100%,"EXTEMPORANEO")))))))</f>
        <v>OPORTUNO</v>
      </c>
      <c r="BN10" s="62" t="s">
        <v>536</v>
      </c>
      <c r="BO10" s="62" t="s">
        <v>749</v>
      </c>
      <c r="BP10" s="62"/>
      <c r="BQ10" s="82">
        <v>0</v>
      </c>
      <c r="BR10" s="82">
        <v>0</v>
      </c>
      <c r="BS10" s="66">
        <v>0</v>
      </c>
      <c r="BT10" s="62">
        <f>($BE10+$BR10)/$AQ10</f>
        <v>0.82</v>
      </c>
      <c r="BU10" s="59">
        <v>43159</v>
      </c>
      <c r="BV10" s="80">
        <f>$BB10-$BU10</f>
        <v>31</v>
      </c>
      <c r="BW10" s="62" t="str">
        <f>IF($BV10&gt;=0,("100%"),IF($BV10&lt;-31,("70%"),IF($BV10&lt;0,((100-(-$BV10))%))))</f>
        <v>100%</v>
      </c>
      <c r="BX10" s="62">
        <f>($BU10-$BA10)/($BB10-$BA10)</f>
        <v>0.651685393258427</v>
      </c>
      <c r="BY10" s="59" t="str">
        <f>IF($BT10&gt;=100%,"TERMINADO",(IF($BT10&gt;0%,"EN PROCESO",(IF($BT10=0%,"SIN INICIAR")))))</f>
        <v>EN PROCESO</v>
      </c>
      <c r="BZ10" s="59" t="str">
        <f>IF($BY10="SIN INICIAR",(IF($BU10&gt;$BA10,"ATRASADO",(IF($BU10&lt;$BA10,"NO PROGRAMADA EN EL PERIODO ")))),IF($BY10="EN PROCESO",(IF($BS10&gt;=$BX10,"DENTRO DEL TIEMPO",(IF($BS10&lt;$BX10,"ATRASADO")))),IF($BY10="TERMINADO",(IF($BX10&lt;=100%,"OPORTUNO",(IF($BX10&gt;100%,"EXTEMPORANEO")))))))</f>
        <v>ATRASADO</v>
      </c>
      <c r="CA10" s="62" t="s">
        <v>750</v>
      </c>
      <c r="CB10" s="62" t="s">
        <v>744</v>
      </c>
      <c r="CC10" s="62"/>
      <c r="CD10" s="62"/>
      <c r="CE10" s="62"/>
      <c r="CF10" s="62"/>
      <c r="CG10" s="82">
        <f>$AT10</f>
        <v>0</v>
      </c>
      <c r="CH10" s="82"/>
      <c r="CI10" s="66">
        <v>0</v>
      </c>
      <c r="CJ10" s="62">
        <f t="shared" si="1"/>
        <v>0.82</v>
      </c>
      <c r="CK10" s="59"/>
      <c r="CL10" s="80">
        <f t="shared" si="2"/>
        <v>43190</v>
      </c>
      <c r="CM10" s="62" t="str">
        <f>IF($CL10&gt;=0,("100%"),IF($CL10&lt;-31,("70%"),IF($CL10&lt;0,((100-(-$CL10))%))))</f>
        <v>100%</v>
      </c>
      <c r="CN10" s="62">
        <f t="shared" si="3"/>
        <v>-484.28089887640448</v>
      </c>
      <c r="CO10" s="59" t="str">
        <f>IF($CJ10&gt;=100%,"TERMINADO",(IF($CJ10&gt;0%,"EN PROCESO",(IF($CJ10=0%,"SIN INICIAR")))))</f>
        <v>EN PROCESO</v>
      </c>
      <c r="CP10" s="59" t="str">
        <f t="shared" si="4"/>
        <v>DENTRO DEL TIEMPO</v>
      </c>
      <c r="CQ10" s="62"/>
      <c r="CR10" s="62"/>
      <c r="CS10" s="62"/>
      <c r="CT10" s="62"/>
      <c r="CU10" s="62"/>
      <c r="CV10" s="62"/>
      <c r="CW10" s="62"/>
      <c r="CX10" s="62"/>
      <c r="CY10" s="62"/>
      <c r="CZ10" s="62"/>
      <c r="DA10" s="62"/>
      <c r="DB10" s="62"/>
      <c r="DC10" s="82">
        <f>$AU10</f>
        <v>0</v>
      </c>
      <c r="DD10" s="82"/>
      <c r="DE10" s="66" t="e">
        <f>$DD10/$DC10</f>
        <v>#DIV/0!</v>
      </c>
      <c r="DF10" s="62">
        <f t="shared" si="5"/>
        <v>0.82</v>
      </c>
      <c r="DG10" s="59"/>
      <c r="DH10" s="80">
        <f t="shared" si="6"/>
        <v>43190</v>
      </c>
      <c r="DI10" s="62" t="str">
        <f>IF($DH10&gt;=0,("100%"),IF($DH10&lt;-31,("70%"),IF($DH10&lt;0,((100-(-$DH10))%))))</f>
        <v>100%</v>
      </c>
      <c r="DJ10" s="62">
        <f t="shared" si="7"/>
        <v>-484.28089887640448</v>
      </c>
      <c r="DK10" s="59" t="str">
        <f>IF($DF10&gt;=100%,"TERMINADO",(IF($DF10&gt;0%,"EN PROCESO",(IF($DF10=0%,"SIN INICIAR")))))</f>
        <v>EN PROCESO</v>
      </c>
      <c r="DL10" s="59" t="str">
        <f t="shared" si="8"/>
        <v>DENTRO DEL TIEMPO</v>
      </c>
      <c r="DM10" s="62"/>
      <c r="DN10" s="62"/>
      <c r="DO10" s="62"/>
      <c r="DP10" s="62"/>
      <c r="DQ10" s="62"/>
      <c r="DR10" s="62"/>
      <c r="DS10" s="60"/>
      <c r="DT10" s="60"/>
      <c r="DU10" s="60"/>
      <c r="DV10" s="82"/>
      <c r="DW10" s="82"/>
      <c r="DX10" s="58"/>
      <c r="DY10" s="58"/>
      <c r="DZ10" s="58"/>
      <c r="EA10" s="58"/>
      <c r="EB10" s="58"/>
      <c r="EC10" s="58"/>
      <c r="ED10" s="58"/>
    </row>
    <row r="11" spans="1:134" ht="39.950000000000003" hidden="1" customHeight="1" x14ac:dyDescent="0.2">
      <c r="A11" s="61" t="s">
        <v>346</v>
      </c>
      <c r="B11" s="82" t="s">
        <v>344</v>
      </c>
      <c r="C11" s="82" t="s">
        <v>279</v>
      </c>
      <c r="D11" s="82">
        <v>0.1</v>
      </c>
      <c r="E11" s="82">
        <v>0.35</v>
      </c>
      <c r="F11" s="82">
        <v>0.5</v>
      </c>
      <c r="G11" s="82">
        <v>0.8</v>
      </c>
      <c r="H11" s="82">
        <v>0.9</v>
      </c>
      <c r="I11" s="82" t="s">
        <v>281</v>
      </c>
      <c r="J11" s="82" t="s">
        <v>368</v>
      </c>
      <c r="K11" s="82" t="s">
        <v>347</v>
      </c>
      <c r="L11" s="82" t="s">
        <v>369</v>
      </c>
      <c r="M11" s="82" t="s">
        <v>369</v>
      </c>
      <c r="N11" s="82" t="s">
        <v>369</v>
      </c>
      <c r="O11" s="82" t="s">
        <v>369</v>
      </c>
      <c r="P11" s="82" t="s">
        <v>284</v>
      </c>
      <c r="Q11" s="82" t="s">
        <v>348</v>
      </c>
      <c r="R11" s="82" t="s">
        <v>406</v>
      </c>
      <c r="S11" s="82" t="s">
        <v>412</v>
      </c>
      <c r="T11" s="82" t="s">
        <v>323</v>
      </c>
      <c r="U11" s="82" t="s">
        <v>324</v>
      </c>
      <c r="V11" s="82" t="s">
        <v>287</v>
      </c>
      <c r="W11" s="82" t="s">
        <v>300</v>
      </c>
      <c r="X11" s="82" t="s">
        <v>306</v>
      </c>
      <c r="Y11" s="82" t="s">
        <v>640</v>
      </c>
      <c r="Z11" s="82" t="s">
        <v>416</v>
      </c>
      <c r="AA11" s="82" t="s">
        <v>416</v>
      </c>
      <c r="AB11" s="82" t="s">
        <v>311</v>
      </c>
      <c r="AC11" s="82" t="s">
        <v>311</v>
      </c>
      <c r="AD11" s="82" t="s">
        <v>335</v>
      </c>
      <c r="AE11" s="82" t="str">
        <f>$AB11</f>
        <v>Subdirección de Gestión Corporativa</v>
      </c>
      <c r="AF11" s="61" t="str">
        <f>$AC11</f>
        <v>Subdirección de Gestión Corporativa</v>
      </c>
      <c r="AG11" s="82" t="str">
        <f>$W11</f>
        <v>Gestión del Talento Humano</v>
      </c>
      <c r="AH11" s="61" t="str">
        <f t="shared" si="0"/>
        <v>Plan de Accion por Dependecias</v>
      </c>
      <c r="AI11" s="61" t="s">
        <v>433</v>
      </c>
      <c r="AJ11" s="61" t="s">
        <v>369</v>
      </c>
      <c r="AK11" s="61" t="s">
        <v>369</v>
      </c>
      <c r="AL11" s="61" t="s">
        <v>369</v>
      </c>
      <c r="AM11" s="61" t="s">
        <v>369</v>
      </c>
      <c r="AN11" s="61" t="s">
        <v>540</v>
      </c>
      <c r="AO11" s="82" t="s">
        <v>587</v>
      </c>
      <c r="AP11" s="82">
        <v>0</v>
      </c>
      <c r="AQ11" s="61">
        <f>SUM(AR11:AU11)</f>
        <v>3</v>
      </c>
      <c r="AR11" s="61">
        <v>0</v>
      </c>
      <c r="AS11" s="61">
        <v>1</v>
      </c>
      <c r="AT11" s="61">
        <v>1</v>
      </c>
      <c r="AU11" s="61">
        <v>1</v>
      </c>
      <c r="AV11" s="82" t="s">
        <v>448</v>
      </c>
      <c r="AW11" s="82" t="s">
        <v>368</v>
      </c>
      <c r="AX11" s="82" t="s">
        <v>368</v>
      </c>
      <c r="AY11" s="82" t="s">
        <v>442</v>
      </c>
      <c r="AZ11" s="82" t="s">
        <v>442</v>
      </c>
      <c r="BA11" s="59">
        <v>43191</v>
      </c>
      <c r="BB11" s="59">
        <v>43465</v>
      </c>
      <c r="BC11" s="65">
        <f>$BB11-$BA11</f>
        <v>274</v>
      </c>
      <c r="BD11" s="82">
        <f>$AR11</f>
        <v>0</v>
      </c>
      <c r="BE11" s="82">
        <v>0</v>
      </c>
      <c r="BF11" s="66">
        <v>0</v>
      </c>
      <c r="BG11" s="62">
        <f>$BE11/$AQ11</f>
        <v>0</v>
      </c>
      <c r="BH11" s="59">
        <v>43189</v>
      </c>
      <c r="BI11" s="80">
        <f>$BB11-$BH11</f>
        <v>276</v>
      </c>
      <c r="BJ11" s="62" t="str">
        <f>IF($BI11&gt;=0,("100%"),IF($BI11&lt;-31,("70%"),IF($BI11&lt;0,((100-(-$BI11))%))))</f>
        <v>100%</v>
      </c>
      <c r="BK11" s="62">
        <f>($BH11-$BA11)/($BB11-$BA11)</f>
        <v>-7.2992700729927005E-3</v>
      </c>
      <c r="BL11" s="59" t="str">
        <f>IF($BG11&gt;=100%,"TERMINADO",(IF($BG11&gt;0%,"EN PROCESO",(IF($BG11=0%,"SIN INICIAR")))))</f>
        <v>SIN INICIAR</v>
      </c>
      <c r="BM11" s="59" t="str">
        <f>IF($BL11="SIN INICIAR",(IF($BH11&gt;$BA11,"ATRASADO",(IF($BH11&lt;$BA11,"NO PROGRAMADA EN EL PERIODO ")))),IF($BL11="EN PROCESO",(IF($BF11&gt;=$BK11,"DENTRO DEL TIEMPO",(IF($BF11&lt;$BK11,"ATRASADO")))),IF($BL11="TERMINADO",(IF($BK11&lt;=100%,"OPORTUNO",(IF($BK11&gt;100%,"EXTEMPORANEO")))))))</f>
        <v xml:space="preserve">NO PROGRAMADA EN EL PERIODO </v>
      </c>
      <c r="BN11" s="62" t="s">
        <v>537</v>
      </c>
      <c r="BO11" s="62" t="s">
        <v>749</v>
      </c>
      <c r="BP11" s="62"/>
      <c r="BQ11" s="82">
        <f>$AS11</f>
        <v>1</v>
      </c>
      <c r="BR11" s="82">
        <v>0.76</v>
      </c>
      <c r="BS11" s="66">
        <f>$BR11/$BQ11</f>
        <v>0.76</v>
      </c>
      <c r="BT11" s="62">
        <f>($BE11+$BR11)/$AQ11</f>
        <v>0.25333333333333335</v>
      </c>
      <c r="BU11" s="59">
        <v>43263</v>
      </c>
      <c r="BV11" s="80">
        <f>$BB11-$BU11</f>
        <v>202</v>
      </c>
      <c r="BW11" s="62" t="str">
        <f>IF($BV11&gt;=0,("100%"),IF($BV11&lt;-31,("70%"),IF($BV11&lt;0,((100-(-$BV11))%))))</f>
        <v>100%</v>
      </c>
      <c r="BX11" s="62">
        <f>($BU11-$BA11)/($BB11-$BA11)</f>
        <v>0.26277372262773724</v>
      </c>
      <c r="BY11" s="59" t="str">
        <f>IF($BT11&gt;=100%,"TERMINADO",(IF($BT11&gt;0%,"EN PROCESO",(IF($BT11=0%,"SIN INICIAR")))))</f>
        <v>EN PROCESO</v>
      </c>
      <c r="BZ11" s="59" t="str">
        <f>IF($BY11="SIN INICIAR",(IF($BU11&gt;$BA11,"ATRASADO",(IF($BU11&lt;$BA11,"NO PROGRAMADA EN EL PERIODO ")))),IF($BY11="EN PROCESO",(IF($BS11&gt;=$BX11,"DENTRO DEL TIEMPO",(IF($BS11&lt;$BX11,"ATRASADO")))),IF($BY11="TERMINADO",(IF($BX11&lt;=100%,"OPORTUNO",(IF($BX11&gt;100%,"EXTEMPORANEO")))))))</f>
        <v>DENTRO DEL TIEMPO</v>
      </c>
      <c r="CA11" s="62" t="s">
        <v>751</v>
      </c>
      <c r="CB11" s="62" t="s">
        <v>752</v>
      </c>
      <c r="CC11" s="62"/>
      <c r="CD11" s="62"/>
      <c r="CE11" s="62"/>
      <c r="CF11" s="62"/>
      <c r="CG11" s="82">
        <f>$AT11</f>
        <v>1</v>
      </c>
      <c r="CH11" s="82"/>
      <c r="CI11" s="66">
        <f>$CH11/$CG11</f>
        <v>0</v>
      </c>
      <c r="CJ11" s="62">
        <f t="shared" si="1"/>
        <v>0.25333333333333335</v>
      </c>
      <c r="CK11" s="59"/>
      <c r="CL11" s="80">
        <f t="shared" si="2"/>
        <v>43465</v>
      </c>
      <c r="CM11" s="62" t="str">
        <f>IF($CL11&gt;=0,("100%"),IF($CL11&lt;-31,("70%"),IF($CL11&lt;0,((100-(-$CL11))%))))</f>
        <v>100%</v>
      </c>
      <c r="CN11" s="62">
        <f t="shared" si="3"/>
        <v>-157.63138686131387</v>
      </c>
      <c r="CO11" s="59" t="str">
        <f>IF($CJ11&gt;=100%,"TERMINADO",(IF($CJ11&gt;0%,"EN PROCESO",(IF($CJ11=0%,"SIN INICIAR")))))</f>
        <v>EN PROCESO</v>
      </c>
      <c r="CP11" s="59" t="str">
        <f t="shared" si="4"/>
        <v>DENTRO DEL TIEMPO</v>
      </c>
      <c r="CQ11" s="62"/>
      <c r="CR11" s="62"/>
      <c r="CS11" s="62"/>
      <c r="CT11" s="62"/>
      <c r="CU11" s="62"/>
      <c r="CV11" s="62"/>
      <c r="CW11" s="62"/>
      <c r="CX11" s="62"/>
      <c r="CY11" s="62"/>
      <c r="CZ11" s="62"/>
      <c r="DA11" s="62"/>
      <c r="DB11" s="62"/>
      <c r="DC11" s="82">
        <f>$AU11</f>
        <v>1</v>
      </c>
      <c r="DD11" s="82"/>
      <c r="DE11" s="66">
        <f>$DD11/$DC11</f>
        <v>0</v>
      </c>
      <c r="DF11" s="62">
        <f t="shared" si="5"/>
        <v>0.25333333333333335</v>
      </c>
      <c r="DG11" s="59"/>
      <c r="DH11" s="80">
        <f t="shared" si="6"/>
        <v>43465</v>
      </c>
      <c r="DI11" s="62" t="str">
        <f>IF($DH11&gt;=0,("100%"),IF($DH11&lt;-31,("70%"),IF($DH11&lt;0,((100-(-$DH11))%))))</f>
        <v>100%</v>
      </c>
      <c r="DJ11" s="62">
        <f t="shared" si="7"/>
        <v>-157.63138686131387</v>
      </c>
      <c r="DK11" s="59" t="str">
        <f>IF($DF11&gt;=100%,"TERMINADO",(IF($DF11&gt;0%,"EN PROCESO",(IF($DF11=0%,"SIN INICIAR")))))</f>
        <v>EN PROCESO</v>
      </c>
      <c r="DL11" s="59" t="str">
        <f t="shared" si="8"/>
        <v>DENTRO DEL TIEMPO</v>
      </c>
      <c r="DM11" s="62"/>
      <c r="DN11" s="62"/>
      <c r="DO11" s="62"/>
      <c r="DP11" s="62"/>
      <c r="DQ11" s="62"/>
      <c r="DR11" s="62"/>
      <c r="DS11" s="60"/>
      <c r="DT11" s="60"/>
      <c r="DU11" s="60"/>
      <c r="DV11" s="82"/>
      <c r="DW11" s="82"/>
      <c r="DX11" s="58"/>
      <c r="DY11" s="58"/>
      <c r="DZ11" s="58"/>
      <c r="EA11" s="58"/>
      <c r="EB11" s="58"/>
      <c r="EC11" s="58"/>
      <c r="ED11" s="58"/>
    </row>
    <row r="12" spans="1:134" ht="39.950000000000003" hidden="1" customHeight="1" x14ac:dyDescent="0.2">
      <c r="A12" s="61" t="s">
        <v>346</v>
      </c>
      <c r="B12" s="82" t="s">
        <v>344</v>
      </c>
      <c r="C12" s="82" t="s">
        <v>279</v>
      </c>
      <c r="D12" s="82">
        <v>0.1</v>
      </c>
      <c r="E12" s="82">
        <v>0.35</v>
      </c>
      <c r="F12" s="82">
        <v>0.5</v>
      </c>
      <c r="G12" s="82">
        <v>0.8</v>
      </c>
      <c r="H12" s="82">
        <v>0.9</v>
      </c>
      <c r="I12" s="82" t="s">
        <v>281</v>
      </c>
      <c r="J12" s="82" t="s">
        <v>368</v>
      </c>
      <c r="K12" s="82" t="s">
        <v>347</v>
      </c>
      <c r="L12" s="82" t="s">
        <v>369</v>
      </c>
      <c r="M12" s="82" t="s">
        <v>369</v>
      </c>
      <c r="N12" s="82" t="s">
        <v>369</v>
      </c>
      <c r="O12" s="82" t="s">
        <v>369</v>
      </c>
      <c r="P12" s="82" t="s">
        <v>284</v>
      </c>
      <c r="Q12" s="82" t="s">
        <v>348</v>
      </c>
      <c r="R12" s="82" t="s">
        <v>406</v>
      </c>
      <c r="S12" s="82" t="s">
        <v>412</v>
      </c>
      <c r="T12" s="82" t="s">
        <v>314</v>
      </c>
      <c r="U12" s="82" t="s">
        <v>274</v>
      </c>
      <c r="V12" s="82" t="s">
        <v>287</v>
      </c>
      <c r="W12" s="82" t="s">
        <v>302</v>
      </c>
      <c r="X12" s="82" t="s">
        <v>308</v>
      </c>
      <c r="Y12" s="82" t="s">
        <v>640</v>
      </c>
      <c r="Z12" s="82" t="s">
        <v>416</v>
      </c>
      <c r="AA12" s="82" t="s">
        <v>416</v>
      </c>
      <c r="AB12" s="82" t="s">
        <v>311</v>
      </c>
      <c r="AC12" s="82" t="s">
        <v>175</v>
      </c>
      <c r="AD12" s="82" t="s">
        <v>334</v>
      </c>
      <c r="AE12" s="82" t="str">
        <f t="shared" ref="AE12" si="9">$AB12</f>
        <v>Subdirección de Gestión Corporativa</v>
      </c>
      <c r="AF12" s="61" t="str">
        <f t="shared" ref="AF12" si="10">$AC12</f>
        <v>Tesorería</v>
      </c>
      <c r="AG12" s="82" t="str">
        <f t="shared" ref="AG12" si="11">$W12</f>
        <v xml:space="preserve">Gestión Financiera </v>
      </c>
      <c r="AH12" s="61" t="str">
        <f t="shared" si="0"/>
        <v>Plan de Accion por Dependecias</v>
      </c>
      <c r="AI12" s="61" t="s">
        <v>429</v>
      </c>
      <c r="AJ12" s="61" t="s">
        <v>369</v>
      </c>
      <c r="AK12" s="61" t="s">
        <v>369</v>
      </c>
      <c r="AL12" s="61" t="s">
        <v>369</v>
      </c>
      <c r="AM12" s="61" t="s">
        <v>369</v>
      </c>
      <c r="AN12" s="61" t="s">
        <v>541</v>
      </c>
      <c r="AO12" s="61" t="s">
        <v>588</v>
      </c>
      <c r="AP12" s="82">
        <v>6</v>
      </c>
      <c r="AQ12" s="82">
        <f t="shared" ref="AQ12" si="12">SUM(AR12:AU12)</f>
        <v>5</v>
      </c>
      <c r="AR12" s="82">
        <v>1</v>
      </c>
      <c r="AS12" s="82">
        <v>1</v>
      </c>
      <c r="AT12" s="82">
        <v>2</v>
      </c>
      <c r="AU12" s="82">
        <v>1</v>
      </c>
      <c r="AV12" s="82" t="s">
        <v>448</v>
      </c>
      <c r="AW12" s="82" t="s">
        <v>368</v>
      </c>
      <c r="AX12" s="82" t="s">
        <v>451</v>
      </c>
      <c r="AY12" s="82" t="s">
        <v>442</v>
      </c>
      <c r="AZ12" s="82" t="s">
        <v>442</v>
      </c>
      <c r="BA12" s="59">
        <v>43101</v>
      </c>
      <c r="BB12" s="59">
        <v>43465</v>
      </c>
      <c r="BC12" s="65">
        <f t="shared" ref="BC12" si="13">$BB12-$BA12</f>
        <v>364</v>
      </c>
      <c r="BD12" s="82">
        <f t="shared" ref="BD12" si="14">$AR12</f>
        <v>1</v>
      </c>
      <c r="BE12" s="82">
        <v>1</v>
      </c>
      <c r="BF12" s="66">
        <f t="shared" ref="BF12" si="15">$BE12/$BD12</f>
        <v>1</v>
      </c>
      <c r="BG12" s="62">
        <f t="shared" ref="BG12" si="16">$BE12/$AQ12</f>
        <v>0.2</v>
      </c>
      <c r="BH12" s="59">
        <v>43209</v>
      </c>
      <c r="BI12" s="80">
        <f t="shared" ref="BI12:BI195" si="17">$BB12-$BH12</f>
        <v>256</v>
      </c>
      <c r="BJ12" s="62" t="str">
        <f t="shared" ref="BJ12:BJ195" si="18">IF($BI12&gt;=0,("100%"),IF($BI12&lt;-31,("70%"),IF($BI12&lt;0,((100-(-$BI12))%))))</f>
        <v>100%</v>
      </c>
      <c r="BK12" s="62">
        <f t="shared" ref="BK12" si="19">($BH12-$BA12)/($BB12-$BA12)</f>
        <v>0.2967032967032967</v>
      </c>
      <c r="BL12" s="59" t="str">
        <f t="shared" ref="BL12" si="20">IF($BG12&gt;=100%,"TERMINADO",(IF($BG12&gt;0%,"EN PROCESO",(IF($BG12=0%,"SIN INICIAR")))))</f>
        <v>EN PROCESO</v>
      </c>
      <c r="BM12" s="59" t="str">
        <f t="shared" ref="BM12" si="21">IF($BL12="SIN INICIAR",(IF($BH12&gt;$BA12,"ATRASADO",(IF($BH12&lt;$BA12,"NO PROGRAMADA EN EL PERIODO ")))),IF($BL12="EN PROCESO",(IF($BF12&gt;=$BK12,"DENTRO DEL TIEMPO",(IF($BF12&lt;$BK12,"ATRASADO")))),IF($BL12="TERMINADO",(IF($BK12&lt;=100%,"OPORTUNO",(IF($BK12&gt;100%,"EXTEMPORANEO")))))))</f>
        <v>DENTRO DEL TIEMPO</v>
      </c>
      <c r="BN12" s="62" t="s">
        <v>649</v>
      </c>
      <c r="BO12" s="103" t="s">
        <v>655</v>
      </c>
      <c r="BP12" s="62"/>
      <c r="BQ12" s="82">
        <f t="shared" ref="BQ12" si="22">$AS12</f>
        <v>1</v>
      </c>
      <c r="BR12" s="82">
        <v>1</v>
      </c>
      <c r="BS12" s="66">
        <f t="shared" ref="BS12" si="23">$BR12/$BQ12</f>
        <v>1</v>
      </c>
      <c r="BT12" s="62">
        <f t="shared" ref="BT12" si="24">($BE12+$BR12)/$AQ12</f>
        <v>0.4</v>
      </c>
      <c r="BU12" s="59">
        <v>43284</v>
      </c>
      <c r="BV12" s="80">
        <f t="shared" ref="BV12:BV195" si="25">$BB12-$BU12</f>
        <v>181</v>
      </c>
      <c r="BW12" s="62" t="str">
        <f t="shared" ref="BW12:BW195" si="26">IF($BV12&gt;=0,("100%"),IF($BV12&lt;-31,("70%"),IF($BV12&lt;0,((100-(-$BV12))%))))</f>
        <v>100%</v>
      </c>
      <c r="BX12" s="62">
        <f t="shared" ref="BX12" si="27">($BU12-$BA12)/($BB12-$BA12)</f>
        <v>0.50274725274725274</v>
      </c>
      <c r="BY12" s="59" t="str">
        <f t="shared" ref="BY12" si="28">IF($BT12&gt;=100%,"TERMINADO",(IF($BT12&gt;0%,"EN PROCESO",(IF($BT12=0%,"SIN INICIAR")))))</f>
        <v>EN PROCESO</v>
      </c>
      <c r="BZ12" s="59" t="str">
        <f t="shared" ref="BZ12" si="29">IF($BY12="SIN INICIAR",(IF($BU12&gt;$BA12,"ATRASADO",(IF($BU12&lt;$BA12,"NO PROGRAMADA EN EL PERIODO ")))),IF($BY12="EN PROCESO",(IF($BS12&gt;=$BX12,"DENTRO DEL TIEMPO",(IF($BS12&lt;$BX12,"ATRASADO")))),IF($BY12="TERMINADO",(IF($BX12&lt;=100%,"OPORTUNO",(IF($BX12&gt;100%,"EXTEMPORANEO")))))))</f>
        <v>DENTRO DEL TIEMPO</v>
      </c>
      <c r="CA12" s="62" t="s">
        <v>768</v>
      </c>
      <c r="CB12" s="62" t="s">
        <v>769</v>
      </c>
      <c r="CC12" s="62"/>
      <c r="CD12" s="62"/>
      <c r="CE12" s="62"/>
      <c r="CF12" s="62"/>
      <c r="CG12" s="82">
        <f t="shared" ref="CG12" si="30">$AT12</f>
        <v>2</v>
      </c>
      <c r="CH12" s="82"/>
      <c r="CI12" s="66">
        <f t="shared" ref="CI12" si="31">$CH12/$CG12</f>
        <v>0</v>
      </c>
      <c r="CJ12" s="62">
        <f t="shared" si="1"/>
        <v>0.4</v>
      </c>
      <c r="CK12" s="59"/>
      <c r="CL12" s="80">
        <f t="shared" si="2"/>
        <v>43465</v>
      </c>
      <c r="CM12" s="62" t="str">
        <f t="shared" ref="CM12:CM195" si="32">IF($CL12&gt;=0,("100%"),IF($CL12&lt;-31,("70%"),IF($CL12&lt;0,((100-(-$CL12))%))))</f>
        <v>100%</v>
      </c>
      <c r="CN12" s="62">
        <f t="shared" si="3"/>
        <v>-118.40934065934066</v>
      </c>
      <c r="CO12" s="59" t="str">
        <f t="shared" ref="CO12" si="33">IF($CJ12&gt;=100%,"TERMINADO",(IF($CJ12&gt;0%,"EN PROCESO",(IF($CJ12=0%,"SIN INICIAR")))))</f>
        <v>EN PROCESO</v>
      </c>
      <c r="CP12" s="59" t="str">
        <f t="shared" si="4"/>
        <v>DENTRO DEL TIEMPO</v>
      </c>
      <c r="CQ12" s="62"/>
      <c r="CR12" s="62"/>
      <c r="CS12" s="62"/>
      <c r="CT12" s="62"/>
      <c r="CU12" s="62"/>
      <c r="CV12" s="62"/>
      <c r="CW12" s="62"/>
      <c r="CX12" s="62"/>
      <c r="CY12" s="62"/>
      <c r="CZ12" s="62"/>
      <c r="DA12" s="62"/>
      <c r="DB12" s="62"/>
      <c r="DC12" s="82">
        <f t="shared" ref="DC12" si="34">$AU12</f>
        <v>1</v>
      </c>
      <c r="DD12" s="82"/>
      <c r="DE12" s="66">
        <f t="shared" ref="DE12" si="35">$DD12/$DC12</f>
        <v>0</v>
      </c>
      <c r="DF12" s="62">
        <f t="shared" si="5"/>
        <v>0.4</v>
      </c>
      <c r="DG12" s="59"/>
      <c r="DH12" s="80">
        <f t="shared" si="6"/>
        <v>43465</v>
      </c>
      <c r="DI12" s="62" t="str">
        <f t="shared" ref="DI12:DI195" si="36">IF($DH12&gt;=0,("100%"),IF($DH12&lt;-31,("70%"),IF($DH12&lt;0,((100-(-$DH12))%))))</f>
        <v>100%</v>
      </c>
      <c r="DJ12" s="62">
        <f t="shared" si="7"/>
        <v>-118.40934065934066</v>
      </c>
      <c r="DK12" s="59" t="str">
        <f t="shared" ref="DK12" si="37">IF($DF12&gt;=100%,"TERMINADO",(IF($DF12&gt;0%,"EN PROCESO",(IF($DF12=0%,"SIN INICIAR")))))</f>
        <v>EN PROCESO</v>
      </c>
      <c r="DL12" s="59" t="str">
        <f t="shared" si="8"/>
        <v>DENTRO DEL TIEMPO</v>
      </c>
      <c r="DM12" s="62"/>
      <c r="DN12" s="62"/>
      <c r="DO12" s="62"/>
      <c r="DP12" s="62"/>
      <c r="DQ12" s="62"/>
      <c r="DR12" s="62"/>
      <c r="DS12" s="60"/>
      <c r="DT12" s="60"/>
      <c r="DU12" s="60"/>
      <c r="DV12" s="82"/>
      <c r="DW12" s="82"/>
      <c r="DX12" s="58"/>
      <c r="DY12" s="58"/>
      <c r="DZ12" s="58"/>
      <c r="EA12" s="58"/>
      <c r="EB12" s="58"/>
      <c r="EC12" s="58"/>
      <c r="ED12" s="58"/>
    </row>
    <row r="13" spans="1:134" ht="39.950000000000003" hidden="1" customHeight="1" x14ac:dyDescent="0.2">
      <c r="A13" s="61" t="s">
        <v>346</v>
      </c>
      <c r="B13" s="82" t="s">
        <v>344</v>
      </c>
      <c r="C13" s="82" t="s">
        <v>279</v>
      </c>
      <c r="D13" s="82">
        <v>0.1</v>
      </c>
      <c r="E13" s="82">
        <v>0.35</v>
      </c>
      <c r="F13" s="82">
        <v>0.5</v>
      </c>
      <c r="G13" s="82">
        <v>0.8</v>
      </c>
      <c r="H13" s="82">
        <v>0.9</v>
      </c>
      <c r="I13" s="82" t="s">
        <v>281</v>
      </c>
      <c r="J13" s="82" t="s">
        <v>368</v>
      </c>
      <c r="K13" s="82" t="s">
        <v>347</v>
      </c>
      <c r="L13" s="82" t="s">
        <v>369</v>
      </c>
      <c r="M13" s="82" t="s">
        <v>369</v>
      </c>
      <c r="N13" s="82" t="s">
        <v>369</v>
      </c>
      <c r="O13" s="82" t="s">
        <v>369</v>
      </c>
      <c r="P13" s="61" t="s">
        <v>284</v>
      </c>
      <c r="Q13" s="61" t="s">
        <v>348</v>
      </c>
      <c r="R13" s="61" t="s">
        <v>406</v>
      </c>
      <c r="S13" s="61" t="s">
        <v>412</v>
      </c>
      <c r="T13" s="61" t="s">
        <v>322</v>
      </c>
      <c r="U13" s="61" t="s">
        <v>276</v>
      </c>
      <c r="V13" s="61" t="s">
        <v>287</v>
      </c>
      <c r="W13" s="61" t="s">
        <v>302</v>
      </c>
      <c r="X13" s="82" t="s">
        <v>308</v>
      </c>
      <c r="Y13" s="82" t="s">
        <v>640</v>
      </c>
      <c r="Z13" s="82" t="s">
        <v>422</v>
      </c>
      <c r="AA13" s="82" t="s">
        <v>416</v>
      </c>
      <c r="AB13" s="82" t="s">
        <v>311</v>
      </c>
      <c r="AC13" s="82" t="s">
        <v>175</v>
      </c>
      <c r="AD13" s="82" t="s">
        <v>326</v>
      </c>
      <c r="AE13" s="82" t="str">
        <f t="shared" ref="AE13:AE44" si="38">$AB13</f>
        <v>Subdirección de Gestión Corporativa</v>
      </c>
      <c r="AF13" s="61" t="str">
        <f t="shared" ref="AF13:AF44" si="39">$AC13</f>
        <v>Tesorería</v>
      </c>
      <c r="AG13" s="82" t="str">
        <f t="shared" ref="AG13:AG44" si="40">$W13</f>
        <v xml:space="preserve">Gestión Financiera </v>
      </c>
      <c r="AH13" s="61" t="str">
        <f t="shared" si="0"/>
        <v>Plan de Accion por Dependecias</v>
      </c>
      <c r="AI13" s="61" t="s">
        <v>431</v>
      </c>
      <c r="AJ13" s="61" t="s">
        <v>369</v>
      </c>
      <c r="AK13" s="61" t="s">
        <v>369</v>
      </c>
      <c r="AL13" s="61" t="s">
        <v>369</v>
      </c>
      <c r="AM13" s="61" t="s">
        <v>369</v>
      </c>
      <c r="AN13" s="61" t="s">
        <v>493</v>
      </c>
      <c r="AO13" s="61" t="s">
        <v>629</v>
      </c>
      <c r="AP13" s="82">
        <v>1</v>
      </c>
      <c r="AQ13" s="82">
        <f>SUM(AR13:AU13)</f>
        <v>4</v>
      </c>
      <c r="AR13" s="82">
        <v>1</v>
      </c>
      <c r="AS13" s="82">
        <v>1</v>
      </c>
      <c r="AT13" s="82">
        <v>1</v>
      </c>
      <c r="AU13" s="82">
        <v>1</v>
      </c>
      <c r="AV13" s="82" t="s">
        <v>448</v>
      </c>
      <c r="AW13" s="82" t="s">
        <v>368</v>
      </c>
      <c r="AX13" s="82" t="s">
        <v>451</v>
      </c>
      <c r="AY13" s="82" t="s">
        <v>369</v>
      </c>
      <c r="AZ13" s="82" t="s">
        <v>369</v>
      </c>
      <c r="BA13" s="59">
        <v>43101</v>
      </c>
      <c r="BB13" s="59">
        <v>43465</v>
      </c>
      <c r="BC13" s="65">
        <f t="shared" ref="BC13:BC44" si="41">$BB13-$BA13</f>
        <v>364</v>
      </c>
      <c r="BD13" s="82">
        <f t="shared" ref="BD13:BD52" si="42">$AR13</f>
        <v>1</v>
      </c>
      <c r="BE13" s="82">
        <v>0</v>
      </c>
      <c r="BF13" s="66">
        <f>$BE13/$BD13</f>
        <v>0</v>
      </c>
      <c r="BG13" s="62">
        <f t="shared" ref="BG13:BG44" si="43">$BE13/$AQ13</f>
        <v>0</v>
      </c>
      <c r="BH13" s="59">
        <v>43209</v>
      </c>
      <c r="BI13" s="80">
        <f t="shared" ref="BI13:BI44" si="44">$BB13-$BH13</f>
        <v>256</v>
      </c>
      <c r="BJ13" s="62" t="str">
        <f t="shared" ref="BJ13:BJ44" si="45">IF($BI13&gt;=0,("100%"),IF($BI13&lt;-31,("70%"),IF($BI13&lt;0,((100-(-$BI13))%))))</f>
        <v>100%</v>
      </c>
      <c r="BK13" s="62">
        <f t="shared" ref="BK13:BK44" si="46">($BH13-$BA13)/($BB13-$BA13)</f>
        <v>0.2967032967032967</v>
      </c>
      <c r="BL13" s="59" t="str">
        <f t="shared" ref="BL13:BL44" si="47">IF($BG13&gt;=100%,"TERMINADO",(IF($BG13&gt;0%,"EN PROCESO",(IF($BG13=0%,"SIN INICIAR")))))</f>
        <v>SIN INICIAR</v>
      </c>
      <c r="BM13" s="59" t="str">
        <f t="shared" ref="BM13:BM35" si="48">IF($BL13="SIN INICIAR",(IF($BH13&gt;$BA13,"ATRASADO",(IF($BH13&lt;$BA13,"NO PROGRAMADA EN EL PERIODO ")))),IF($BL13="EN PROCESO",(IF($BF13&gt;=$BK13,"DENTRO DEL TIEMPO",(IF($BF13&lt;$BK13,"ATRASADO")))),IF($BL13="TERMINADO",(IF($BK13&lt;=100%,"OPORTUNO",(IF($BK13&gt;100%,"EXTEMPORANEO")))))))</f>
        <v>ATRASADO</v>
      </c>
      <c r="BN13" s="62" t="s">
        <v>651</v>
      </c>
      <c r="BO13" s="103" t="s">
        <v>652</v>
      </c>
      <c r="BP13" s="62"/>
      <c r="BQ13" s="82">
        <f t="shared" ref="BQ13:BQ60" si="49">$AS13</f>
        <v>1</v>
      </c>
      <c r="BR13" s="82">
        <v>0</v>
      </c>
      <c r="BS13" s="66">
        <f t="shared" ref="BS13:BS31" si="50">$BR13/$BQ13</f>
        <v>0</v>
      </c>
      <c r="BT13" s="62">
        <f t="shared" ref="BT13:BT44" si="51">($BE13+$BR13)/$AQ13</f>
        <v>0</v>
      </c>
      <c r="BU13" s="59">
        <v>43284</v>
      </c>
      <c r="BV13" s="80">
        <f t="shared" ref="BV13:BV44" si="52">$BB13-$BU13</f>
        <v>181</v>
      </c>
      <c r="BW13" s="62" t="str">
        <f t="shared" ref="BW13:BW44" si="53">IF($BV13&gt;=0,("100%"),IF($BV13&lt;-31,("70%"),IF($BV13&lt;0,((100-(-$BV13))%))))</f>
        <v>100%</v>
      </c>
      <c r="BX13" s="62">
        <f t="shared" ref="BX13:BX44" si="54">($BU13-$BA13)/($BB13-$BA13)</f>
        <v>0.50274725274725274</v>
      </c>
      <c r="BY13" s="59" t="str">
        <f t="shared" ref="BY13:BY44" si="55">IF($BT13&gt;=100%,"TERMINADO",(IF($BT13&gt;0%,"EN PROCESO",(IF($BT13=0%,"SIN INICIAR")))))</f>
        <v>SIN INICIAR</v>
      </c>
      <c r="BZ13" s="59" t="str">
        <f t="shared" ref="BZ13:BZ44" si="56">IF($BY13="SIN INICIAR",(IF($BU13&gt;$BA13,"ATRASADO",(IF($BU13&lt;$BA13,"NO PROGRAMADA EN EL PERIODO ")))),IF($BY13="EN PROCESO",(IF($BS13&gt;=$BX13,"DENTRO DEL TIEMPO",(IF($BS13&lt;$BX13,"ATRASADO")))),IF($BY13="TERMINADO",(IF($BX13&lt;=100%,"OPORTUNO",(IF($BX13&gt;100%,"EXTEMPORANEO")))))))</f>
        <v>ATRASADO</v>
      </c>
      <c r="CA13" s="62" t="s">
        <v>774</v>
      </c>
      <c r="CB13" s="107" t="s">
        <v>770</v>
      </c>
      <c r="CC13" s="107"/>
      <c r="CD13" s="107"/>
      <c r="CE13" s="107"/>
      <c r="CF13" s="62"/>
      <c r="CG13" s="82">
        <f t="shared" ref="CG13:CG42" si="57">$AT13</f>
        <v>1</v>
      </c>
      <c r="CH13" s="82"/>
      <c r="CI13" s="66">
        <f t="shared" ref="CI13:CI42" si="58">$CH13/$CG13</f>
        <v>0</v>
      </c>
      <c r="CJ13" s="62">
        <f t="shared" si="1"/>
        <v>0</v>
      </c>
      <c r="CK13" s="59"/>
      <c r="CL13" s="80">
        <f t="shared" si="2"/>
        <v>43465</v>
      </c>
      <c r="CM13" s="62" t="str">
        <f t="shared" ref="CM13:CM42" si="59">IF($CL13&gt;=0,("100%"),IF($CL13&lt;-31,("70%"),IF($CL13&lt;0,((100-(-$CL13))%))))</f>
        <v>100%</v>
      </c>
      <c r="CN13" s="62">
        <f t="shared" si="3"/>
        <v>-118.40934065934066</v>
      </c>
      <c r="CO13" s="59" t="str">
        <f t="shared" ref="CO13:CO42" si="60">IF($CJ13&gt;=100%,"TERMINADO",(IF($CJ13&gt;0%,"EN PROCESO",(IF($CJ13=0%,"SIN INICIAR")))))</f>
        <v>SIN INICIAR</v>
      </c>
      <c r="CP13" s="59" t="str">
        <f t="shared" si="4"/>
        <v xml:space="preserve">NO PROGRAMADA EN EL PERIODO </v>
      </c>
      <c r="CQ13" s="62"/>
      <c r="CR13" s="62"/>
      <c r="CS13" s="62"/>
      <c r="CT13" s="62"/>
      <c r="CU13" s="62"/>
      <c r="CV13" s="62"/>
      <c r="CW13" s="62"/>
      <c r="CX13" s="62"/>
      <c r="CY13" s="62"/>
      <c r="CZ13" s="62"/>
      <c r="DA13" s="62"/>
      <c r="DB13" s="62"/>
      <c r="DC13" s="82">
        <f t="shared" ref="DC13:DC42" si="61">$AU13</f>
        <v>1</v>
      </c>
      <c r="DD13" s="82"/>
      <c r="DE13" s="66">
        <f t="shared" ref="DE13:DE42" si="62">$DD13/$DC13</f>
        <v>0</v>
      </c>
      <c r="DF13" s="62">
        <f t="shared" si="5"/>
        <v>0</v>
      </c>
      <c r="DG13" s="59"/>
      <c r="DH13" s="80">
        <f t="shared" si="6"/>
        <v>43465</v>
      </c>
      <c r="DI13" s="62" t="str">
        <f t="shared" ref="DI13:DI42" si="63">IF($DH13&gt;=0,("100%"),IF($DH13&lt;-31,("70%"),IF($DH13&lt;0,((100-(-$DH13))%))))</f>
        <v>100%</v>
      </c>
      <c r="DJ13" s="62">
        <f t="shared" si="7"/>
        <v>-118.40934065934066</v>
      </c>
      <c r="DK13" s="59" t="str">
        <f t="shared" ref="DK13:DK42" si="64">IF($DF13&gt;=100%,"TERMINADO",(IF($DF13&gt;0%,"EN PROCESO",(IF($DF13=0%,"SIN INICIAR")))))</f>
        <v>SIN INICIAR</v>
      </c>
      <c r="DL13" s="59" t="str">
        <f t="shared" si="8"/>
        <v xml:space="preserve">NO PROGRAMADA EN EL PERIODO </v>
      </c>
      <c r="DM13" s="62"/>
      <c r="DN13" s="62"/>
      <c r="DO13" s="62"/>
      <c r="DP13" s="62"/>
      <c r="DQ13" s="62"/>
      <c r="DR13" s="62"/>
      <c r="DS13" s="60"/>
      <c r="DT13" s="60"/>
      <c r="DU13" s="60"/>
      <c r="DV13" s="82"/>
      <c r="DW13" s="82"/>
      <c r="DX13" s="58"/>
      <c r="DY13" s="58"/>
      <c r="DZ13" s="58"/>
      <c r="EA13" s="58"/>
      <c r="EB13" s="58"/>
      <c r="EC13" s="58"/>
      <c r="ED13" s="58"/>
    </row>
    <row r="14" spans="1:134" ht="39.950000000000003" hidden="1" customHeight="1" x14ac:dyDescent="0.2">
      <c r="A14" s="61" t="s">
        <v>346</v>
      </c>
      <c r="B14" s="82" t="s">
        <v>344</v>
      </c>
      <c r="C14" s="82" t="s">
        <v>279</v>
      </c>
      <c r="D14" s="82">
        <v>0.1</v>
      </c>
      <c r="E14" s="82">
        <v>0.35</v>
      </c>
      <c r="F14" s="82">
        <v>0.5</v>
      </c>
      <c r="G14" s="82">
        <v>0.8</v>
      </c>
      <c r="H14" s="82">
        <v>0.9</v>
      </c>
      <c r="I14" s="82" t="s">
        <v>281</v>
      </c>
      <c r="J14" s="82" t="s">
        <v>368</v>
      </c>
      <c r="K14" s="82" t="s">
        <v>347</v>
      </c>
      <c r="L14" s="82" t="s">
        <v>369</v>
      </c>
      <c r="M14" s="82" t="s">
        <v>369</v>
      </c>
      <c r="N14" s="82" t="s">
        <v>369</v>
      </c>
      <c r="O14" s="82" t="s">
        <v>369</v>
      </c>
      <c r="P14" s="82" t="s">
        <v>284</v>
      </c>
      <c r="Q14" s="82" t="s">
        <v>348</v>
      </c>
      <c r="R14" s="82" t="s">
        <v>406</v>
      </c>
      <c r="S14" s="82" t="s">
        <v>412</v>
      </c>
      <c r="T14" s="82" t="s">
        <v>322</v>
      </c>
      <c r="U14" s="82" t="s">
        <v>276</v>
      </c>
      <c r="V14" s="82" t="s">
        <v>287</v>
      </c>
      <c r="W14" s="82" t="s">
        <v>302</v>
      </c>
      <c r="X14" s="82" t="s">
        <v>308</v>
      </c>
      <c r="Y14" s="82" t="s">
        <v>640</v>
      </c>
      <c r="Z14" s="82" t="s">
        <v>422</v>
      </c>
      <c r="AA14" s="82" t="s">
        <v>416</v>
      </c>
      <c r="AB14" s="82" t="s">
        <v>311</v>
      </c>
      <c r="AC14" s="82" t="s">
        <v>175</v>
      </c>
      <c r="AD14" s="82" t="s">
        <v>326</v>
      </c>
      <c r="AE14" s="82" t="str">
        <f t="shared" si="38"/>
        <v>Subdirección de Gestión Corporativa</v>
      </c>
      <c r="AF14" s="61" t="str">
        <f t="shared" si="39"/>
        <v>Tesorería</v>
      </c>
      <c r="AG14" s="82" t="str">
        <f t="shared" si="40"/>
        <v xml:space="preserve">Gestión Financiera </v>
      </c>
      <c r="AH14" s="61" t="str">
        <f t="shared" si="0"/>
        <v>Plan de Accion por Dependecias</v>
      </c>
      <c r="AI14" s="61" t="s">
        <v>432</v>
      </c>
      <c r="AJ14" s="61" t="s">
        <v>369</v>
      </c>
      <c r="AK14" s="61" t="s">
        <v>369</v>
      </c>
      <c r="AL14" s="61" t="s">
        <v>369</v>
      </c>
      <c r="AM14" s="61" t="s">
        <v>369</v>
      </c>
      <c r="AN14" s="61" t="s">
        <v>491</v>
      </c>
      <c r="AO14" s="61" t="s">
        <v>492</v>
      </c>
      <c r="AP14" s="63">
        <v>1</v>
      </c>
      <c r="AQ14" s="63">
        <f>SUM(AR14:AU14)</f>
        <v>0.95</v>
      </c>
      <c r="AR14" s="63">
        <v>0</v>
      </c>
      <c r="AS14" s="63">
        <v>0.32</v>
      </c>
      <c r="AT14" s="63">
        <v>0.32</v>
      </c>
      <c r="AU14" s="63">
        <v>0.31</v>
      </c>
      <c r="AV14" s="82" t="s">
        <v>450</v>
      </c>
      <c r="AW14" s="82" t="s">
        <v>368</v>
      </c>
      <c r="AX14" s="82" t="s">
        <v>451</v>
      </c>
      <c r="AY14" s="82" t="s">
        <v>369</v>
      </c>
      <c r="AZ14" s="82" t="s">
        <v>369</v>
      </c>
      <c r="BA14" s="59">
        <v>43191</v>
      </c>
      <c r="BB14" s="59">
        <v>43465</v>
      </c>
      <c r="BC14" s="65">
        <f t="shared" si="41"/>
        <v>274</v>
      </c>
      <c r="BD14" s="82">
        <f t="shared" si="42"/>
        <v>0</v>
      </c>
      <c r="BE14" s="82">
        <v>0</v>
      </c>
      <c r="BF14" s="66">
        <v>0</v>
      </c>
      <c r="BG14" s="62">
        <f t="shared" si="43"/>
        <v>0</v>
      </c>
      <c r="BH14" s="59">
        <v>43209</v>
      </c>
      <c r="BI14" s="80">
        <f t="shared" si="44"/>
        <v>256</v>
      </c>
      <c r="BJ14" s="62" t="str">
        <f t="shared" si="45"/>
        <v>100%</v>
      </c>
      <c r="BK14" s="62">
        <f t="shared" si="46"/>
        <v>6.569343065693431E-2</v>
      </c>
      <c r="BL14" s="59" t="str">
        <f t="shared" si="47"/>
        <v>SIN INICIAR</v>
      </c>
      <c r="BM14" s="59" t="str">
        <f t="shared" si="48"/>
        <v>ATRASADO</v>
      </c>
      <c r="BN14" s="62" t="s">
        <v>490</v>
      </c>
      <c r="BO14" s="103" t="s">
        <v>653</v>
      </c>
      <c r="BP14" s="62"/>
      <c r="BQ14" s="82">
        <f t="shared" si="49"/>
        <v>0.32</v>
      </c>
      <c r="BR14" s="82">
        <v>0.31040000000000001</v>
      </c>
      <c r="BS14" s="66">
        <f t="shared" si="50"/>
        <v>0.97</v>
      </c>
      <c r="BT14" s="62">
        <f t="shared" si="51"/>
        <v>0.32673684210526316</v>
      </c>
      <c r="BU14" s="59">
        <v>43284</v>
      </c>
      <c r="BV14" s="80">
        <f t="shared" si="52"/>
        <v>181</v>
      </c>
      <c r="BW14" s="62" t="str">
        <f t="shared" si="53"/>
        <v>100%</v>
      </c>
      <c r="BX14" s="62">
        <f t="shared" si="54"/>
        <v>0.33941605839416056</v>
      </c>
      <c r="BY14" s="59" t="str">
        <f t="shared" si="55"/>
        <v>EN PROCESO</v>
      </c>
      <c r="BZ14" s="59" t="str">
        <f t="shared" si="56"/>
        <v>DENTRO DEL TIEMPO</v>
      </c>
      <c r="CA14" s="62" t="s">
        <v>763</v>
      </c>
      <c r="CB14" s="62" t="s">
        <v>764</v>
      </c>
      <c r="CC14" s="62"/>
      <c r="CD14" s="62"/>
      <c r="CE14" s="62"/>
      <c r="CF14" s="62"/>
      <c r="CG14" s="82">
        <f t="shared" si="57"/>
        <v>0.32</v>
      </c>
      <c r="CH14" s="82"/>
      <c r="CI14" s="66">
        <f t="shared" si="58"/>
        <v>0</v>
      </c>
      <c r="CJ14" s="62">
        <f t="shared" si="1"/>
        <v>0.32673684210526316</v>
      </c>
      <c r="CK14" s="59"/>
      <c r="CL14" s="80">
        <f t="shared" si="2"/>
        <v>43465</v>
      </c>
      <c r="CM14" s="62" t="str">
        <f t="shared" si="59"/>
        <v>100%</v>
      </c>
      <c r="CN14" s="62">
        <f t="shared" si="3"/>
        <v>-157.63138686131387</v>
      </c>
      <c r="CO14" s="59" t="str">
        <f t="shared" si="60"/>
        <v>EN PROCESO</v>
      </c>
      <c r="CP14" s="59" t="str">
        <f t="shared" si="4"/>
        <v>DENTRO DEL TIEMPO</v>
      </c>
      <c r="CQ14" s="62"/>
      <c r="CR14" s="62"/>
      <c r="CS14" s="62"/>
      <c r="CT14" s="62"/>
      <c r="CU14" s="62"/>
      <c r="CV14" s="62"/>
      <c r="CW14" s="62"/>
      <c r="CX14" s="62"/>
      <c r="CY14" s="62"/>
      <c r="CZ14" s="62"/>
      <c r="DA14" s="62"/>
      <c r="DB14" s="62"/>
      <c r="DC14" s="82">
        <f t="shared" si="61"/>
        <v>0.31</v>
      </c>
      <c r="DD14" s="82"/>
      <c r="DE14" s="66">
        <f t="shared" si="62"/>
        <v>0</v>
      </c>
      <c r="DF14" s="62">
        <f t="shared" si="5"/>
        <v>0.32673684210526316</v>
      </c>
      <c r="DG14" s="59"/>
      <c r="DH14" s="80">
        <f t="shared" si="6"/>
        <v>43465</v>
      </c>
      <c r="DI14" s="62" t="str">
        <f t="shared" si="63"/>
        <v>100%</v>
      </c>
      <c r="DJ14" s="62">
        <f t="shared" si="7"/>
        <v>-157.63138686131387</v>
      </c>
      <c r="DK14" s="59" t="str">
        <f t="shared" si="64"/>
        <v>EN PROCESO</v>
      </c>
      <c r="DL14" s="59" t="str">
        <f t="shared" si="8"/>
        <v>DENTRO DEL TIEMPO</v>
      </c>
      <c r="DM14" s="62"/>
      <c r="DN14" s="62"/>
      <c r="DO14" s="62"/>
      <c r="DP14" s="62"/>
      <c r="DQ14" s="62"/>
      <c r="DR14" s="62"/>
      <c r="DS14" s="60"/>
      <c r="DT14" s="60"/>
      <c r="DU14" s="60"/>
      <c r="DV14" s="82"/>
      <c r="DW14" s="82"/>
      <c r="DX14" s="58"/>
      <c r="DY14" s="58"/>
      <c r="DZ14" s="58"/>
      <c r="EA14" s="58"/>
      <c r="EB14" s="58"/>
      <c r="EC14" s="58"/>
      <c r="ED14" s="58"/>
    </row>
    <row r="15" spans="1:134" ht="39.950000000000003" hidden="1" customHeight="1" x14ac:dyDescent="0.2">
      <c r="A15" s="61" t="s">
        <v>346</v>
      </c>
      <c r="B15" s="82" t="s">
        <v>344</v>
      </c>
      <c r="C15" s="82" t="s">
        <v>279</v>
      </c>
      <c r="D15" s="82">
        <v>0.1</v>
      </c>
      <c r="E15" s="82">
        <v>0.35</v>
      </c>
      <c r="F15" s="82">
        <v>0.5</v>
      </c>
      <c r="G15" s="82">
        <v>0.8</v>
      </c>
      <c r="H15" s="82">
        <v>0.9</v>
      </c>
      <c r="I15" s="82" t="s">
        <v>281</v>
      </c>
      <c r="J15" s="82" t="s">
        <v>368</v>
      </c>
      <c r="K15" s="82" t="s">
        <v>347</v>
      </c>
      <c r="L15" s="82" t="s">
        <v>369</v>
      </c>
      <c r="M15" s="82" t="s">
        <v>369</v>
      </c>
      <c r="N15" s="82" t="s">
        <v>369</v>
      </c>
      <c r="O15" s="82" t="s">
        <v>369</v>
      </c>
      <c r="P15" s="61" t="s">
        <v>284</v>
      </c>
      <c r="Q15" s="61" t="s">
        <v>348</v>
      </c>
      <c r="R15" s="61" t="s">
        <v>406</v>
      </c>
      <c r="S15" s="61" t="s">
        <v>412</v>
      </c>
      <c r="T15" s="61" t="s">
        <v>322</v>
      </c>
      <c r="U15" s="61" t="s">
        <v>276</v>
      </c>
      <c r="V15" s="61" t="s">
        <v>287</v>
      </c>
      <c r="W15" s="61" t="s">
        <v>302</v>
      </c>
      <c r="X15" s="82" t="s">
        <v>308</v>
      </c>
      <c r="Y15" s="82" t="s">
        <v>640</v>
      </c>
      <c r="Z15" s="82" t="s">
        <v>422</v>
      </c>
      <c r="AA15" s="82" t="s">
        <v>416</v>
      </c>
      <c r="AB15" s="82" t="s">
        <v>311</v>
      </c>
      <c r="AC15" s="82" t="s">
        <v>175</v>
      </c>
      <c r="AD15" s="82" t="s">
        <v>326</v>
      </c>
      <c r="AE15" s="82" t="str">
        <f t="shared" si="38"/>
        <v>Subdirección de Gestión Corporativa</v>
      </c>
      <c r="AF15" s="61" t="str">
        <f t="shared" si="39"/>
        <v>Tesorería</v>
      </c>
      <c r="AG15" s="82" t="str">
        <f t="shared" si="40"/>
        <v xml:space="preserve">Gestión Financiera </v>
      </c>
      <c r="AH15" s="61" t="str">
        <f t="shared" si="0"/>
        <v>Plan de Accion por Dependecias</v>
      </c>
      <c r="AI15" s="61" t="s">
        <v>432</v>
      </c>
      <c r="AJ15" s="61" t="s">
        <v>369</v>
      </c>
      <c r="AK15" s="61" t="s">
        <v>369</v>
      </c>
      <c r="AL15" s="61" t="s">
        <v>369</v>
      </c>
      <c r="AM15" s="61" t="s">
        <v>369</v>
      </c>
      <c r="AN15" s="61" t="s">
        <v>544</v>
      </c>
      <c r="AO15" s="61" t="s">
        <v>591</v>
      </c>
      <c r="AP15" s="82">
        <v>0</v>
      </c>
      <c r="AQ15" s="63">
        <f>SUM(AR15:AU15)</f>
        <v>1</v>
      </c>
      <c r="AR15" s="62">
        <v>0.25</v>
      </c>
      <c r="AS15" s="62">
        <v>0.25</v>
      </c>
      <c r="AT15" s="62">
        <v>0.25</v>
      </c>
      <c r="AU15" s="62">
        <v>0.25</v>
      </c>
      <c r="AV15" s="82" t="s">
        <v>450</v>
      </c>
      <c r="AW15" s="82" t="s">
        <v>368</v>
      </c>
      <c r="AX15" s="82" t="s">
        <v>451</v>
      </c>
      <c r="AY15" s="82" t="s">
        <v>369</v>
      </c>
      <c r="AZ15" s="82" t="s">
        <v>369</v>
      </c>
      <c r="BA15" s="59">
        <v>43101</v>
      </c>
      <c r="BB15" s="59">
        <v>43465</v>
      </c>
      <c r="BC15" s="65">
        <f t="shared" si="41"/>
        <v>364</v>
      </c>
      <c r="BD15" s="82">
        <f t="shared" si="42"/>
        <v>0.25</v>
      </c>
      <c r="BE15" s="82">
        <f>0.25/2</f>
        <v>0.125</v>
      </c>
      <c r="BF15" s="66">
        <f>$BE15/$BD15</f>
        <v>0.5</v>
      </c>
      <c r="BG15" s="62">
        <f t="shared" si="43"/>
        <v>0.125</v>
      </c>
      <c r="BH15" s="59">
        <v>43209</v>
      </c>
      <c r="BI15" s="80">
        <f t="shared" si="44"/>
        <v>256</v>
      </c>
      <c r="BJ15" s="62" t="str">
        <f t="shared" si="45"/>
        <v>100%</v>
      </c>
      <c r="BK15" s="62">
        <f t="shared" si="46"/>
        <v>0.2967032967032967</v>
      </c>
      <c r="BL15" s="59" t="str">
        <f t="shared" si="47"/>
        <v>EN PROCESO</v>
      </c>
      <c r="BM15" s="59" t="str">
        <f t="shared" si="48"/>
        <v>DENTRO DEL TIEMPO</v>
      </c>
      <c r="BN15" s="104" t="s">
        <v>733</v>
      </c>
      <c r="BO15" s="79" t="s">
        <v>771</v>
      </c>
      <c r="BP15" s="62"/>
      <c r="BQ15" s="82">
        <f t="shared" si="49"/>
        <v>0.25</v>
      </c>
      <c r="BR15" s="82">
        <v>0.16700000000000001</v>
      </c>
      <c r="BS15" s="66">
        <f t="shared" si="50"/>
        <v>0.66800000000000004</v>
      </c>
      <c r="BT15" s="62">
        <f t="shared" si="51"/>
        <v>0.29200000000000004</v>
      </c>
      <c r="BU15" s="59">
        <v>43284</v>
      </c>
      <c r="BV15" s="80">
        <f t="shared" si="52"/>
        <v>181</v>
      </c>
      <c r="BW15" s="62" t="str">
        <f t="shared" si="53"/>
        <v>100%</v>
      </c>
      <c r="BX15" s="62">
        <f t="shared" si="54"/>
        <v>0.50274725274725274</v>
      </c>
      <c r="BY15" s="59" t="str">
        <f t="shared" si="55"/>
        <v>EN PROCESO</v>
      </c>
      <c r="BZ15" s="59" t="str">
        <f t="shared" si="56"/>
        <v>DENTRO DEL TIEMPO</v>
      </c>
      <c r="CA15" s="62" t="s">
        <v>772</v>
      </c>
      <c r="CB15" s="62" t="s">
        <v>734</v>
      </c>
      <c r="CC15" s="62"/>
      <c r="CD15" s="62"/>
      <c r="CE15" s="62"/>
      <c r="CF15" s="62"/>
      <c r="CG15" s="82">
        <f t="shared" si="57"/>
        <v>0.25</v>
      </c>
      <c r="CH15" s="82"/>
      <c r="CI15" s="66">
        <f t="shared" si="58"/>
        <v>0</v>
      </c>
      <c r="CJ15" s="62">
        <f t="shared" si="1"/>
        <v>0.29200000000000004</v>
      </c>
      <c r="CK15" s="59"/>
      <c r="CL15" s="80">
        <f t="shared" si="2"/>
        <v>43465</v>
      </c>
      <c r="CM15" s="62" t="str">
        <f t="shared" si="59"/>
        <v>100%</v>
      </c>
      <c r="CN15" s="62">
        <f t="shared" si="3"/>
        <v>-118.40934065934066</v>
      </c>
      <c r="CO15" s="59" t="str">
        <f t="shared" si="60"/>
        <v>EN PROCESO</v>
      </c>
      <c r="CP15" s="59" t="str">
        <f t="shared" si="4"/>
        <v>DENTRO DEL TIEMPO</v>
      </c>
      <c r="CQ15" s="62"/>
      <c r="CR15" s="62"/>
      <c r="CS15" s="62"/>
      <c r="CT15" s="62"/>
      <c r="CU15" s="62"/>
      <c r="CV15" s="62"/>
      <c r="CW15" s="62"/>
      <c r="CX15" s="62"/>
      <c r="CY15" s="62"/>
      <c r="CZ15" s="62"/>
      <c r="DA15" s="62"/>
      <c r="DB15" s="62"/>
      <c r="DC15" s="82">
        <f t="shared" si="61"/>
        <v>0.25</v>
      </c>
      <c r="DD15" s="82"/>
      <c r="DE15" s="66">
        <f t="shared" si="62"/>
        <v>0</v>
      </c>
      <c r="DF15" s="62">
        <f t="shared" si="5"/>
        <v>0.29200000000000004</v>
      </c>
      <c r="DG15" s="59"/>
      <c r="DH15" s="80">
        <f t="shared" si="6"/>
        <v>43465</v>
      </c>
      <c r="DI15" s="62" t="str">
        <f t="shared" si="63"/>
        <v>100%</v>
      </c>
      <c r="DJ15" s="62">
        <f t="shared" si="7"/>
        <v>-118.40934065934066</v>
      </c>
      <c r="DK15" s="59" t="str">
        <f t="shared" si="64"/>
        <v>EN PROCESO</v>
      </c>
      <c r="DL15" s="59" t="str">
        <f t="shared" si="8"/>
        <v>DENTRO DEL TIEMPO</v>
      </c>
      <c r="DM15" s="62"/>
      <c r="DN15" s="62"/>
      <c r="DO15" s="62"/>
      <c r="DP15" s="62"/>
      <c r="DQ15" s="62"/>
      <c r="DR15" s="62"/>
      <c r="DS15" s="60"/>
      <c r="DT15" s="60"/>
      <c r="DU15" s="60"/>
      <c r="DV15" s="82"/>
      <c r="DW15" s="82"/>
      <c r="DX15" s="58"/>
      <c r="DY15" s="58"/>
      <c r="DZ15" s="58"/>
      <c r="EA15" s="58"/>
      <c r="EB15" s="58"/>
      <c r="EC15" s="58"/>
      <c r="ED15" s="58"/>
    </row>
    <row r="16" spans="1:134" ht="39.950000000000003" hidden="1" customHeight="1" x14ac:dyDescent="0.2">
      <c r="A16" s="61" t="s">
        <v>346</v>
      </c>
      <c r="B16" s="82" t="s">
        <v>344</v>
      </c>
      <c r="C16" s="82" t="s">
        <v>279</v>
      </c>
      <c r="D16" s="82">
        <v>0.1</v>
      </c>
      <c r="E16" s="82">
        <v>0.35</v>
      </c>
      <c r="F16" s="82">
        <v>0.5</v>
      </c>
      <c r="G16" s="82">
        <v>0.8</v>
      </c>
      <c r="H16" s="82">
        <v>0.9</v>
      </c>
      <c r="I16" s="82" t="s">
        <v>281</v>
      </c>
      <c r="J16" s="82" t="s">
        <v>368</v>
      </c>
      <c r="K16" s="82" t="s">
        <v>347</v>
      </c>
      <c r="L16" s="82" t="s">
        <v>369</v>
      </c>
      <c r="M16" s="82" t="s">
        <v>369</v>
      </c>
      <c r="N16" s="82" t="s">
        <v>369</v>
      </c>
      <c r="O16" s="82" t="s">
        <v>369</v>
      </c>
      <c r="P16" s="82" t="s">
        <v>284</v>
      </c>
      <c r="Q16" s="82" t="s">
        <v>348</v>
      </c>
      <c r="R16" s="82" t="s">
        <v>406</v>
      </c>
      <c r="S16" s="82" t="s">
        <v>412</v>
      </c>
      <c r="T16" s="82" t="s">
        <v>314</v>
      </c>
      <c r="U16" s="82" t="s">
        <v>274</v>
      </c>
      <c r="V16" s="82" t="s">
        <v>287</v>
      </c>
      <c r="W16" s="82" t="s">
        <v>302</v>
      </c>
      <c r="X16" s="82" t="s">
        <v>308</v>
      </c>
      <c r="Y16" s="82" t="s">
        <v>640</v>
      </c>
      <c r="Z16" s="82" t="s">
        <v>416</v>
      </c>
      <c r="AA16" s="82" t="s">
        <v>416</v>
      </c>
      <c r="AB16" s="82" t="s">
        <v>311</v>
      </c>
      <c r="AC16" s="82" t="s">
        <v>175</v>
      </c>
      <c r="AD16" s="82" t="s">
        <v>334</v>
      </c>
      <c r="AE16" s="82" t="str">
        <f t="shared" si="38"/>
        <v>Subdirección de Gestión Corporativa</v>
      </c>
      <c r="AF16" s="61" t="str">
        <f t="shared" si="39"/>
        <v>Tesorería</v>
      </c>
      <c r="AG16" s="82" t="str">
        <f t="shared" si="40"/>
        <v xml:space="preserve">Gestión Financiera </v>
      </c>
      <c r="AH16" s="61" t="str">
        <f t="shared" si="0"/>
        <v>Plan de Accion por Dependecias</v>
      </c>
      <c r="AI16" s="61" t="s">
        <v>433</v>
      </c>
      <c r="AJ16" s="61" t="s">
        <v>369</v>
      </c>
      <c r="AK16" s="61" t="s">
        <v>369</v>
      </c>
      <c r="AL16" s="61" t="s">
        <v>369</v>
      </c>
      <c r="AM16" s="61" t="s">
        <v>369</v>
      </c>
      <c r="AN16" s="61" t="s">
        <v>542</v>
      </c>
      <c r="AO16" s="61" t="s">
        <v>589</v>
      </c>
      <c r="AP16" s="82">
        <v>48</v>
      </c>
      <c r="AQ16" s="82">
        <f>SUM(AR16:AU16)</f>
        <v>44</v>
      </c>
      <c r="AR16" s="82">
        <v>8</v>
      </c>
      <c r="AS16" s="82">
        <v>12</v>
      </c>
      <c r="AT16" s="82">
        <v>12</v>
      </c>
      <c r="AU16" s="82">
        <v>12</v>
      </c>
      <c r="AV16" s="82" t="s">
        <v>448</v>
      </c>
      <c r="AW16" s="82" t="s">
        <v>368</v>
      </c>
      <c r="AX16" s="82" t="s">
        <v>451</v>
      </c>
      <c r="AY16" s="82" t="s">
        <v>442</v>
      </c>
      <c r="AZ16" s="82" t="s">
        <v>442</v>
      </c>
      <c r="BA16" s="59">
        <v>43101</v>
      </c>
      <c r="BB16" s="59">
        <v>43465</v>
      </c>
      <c r="BC16" s="65">
        <f t="shared" si="41"/>
        <v>364</v>
      </c>
      <c r="BD16" s="82">
        <f t="shared" si="42"/>
        <v>8</v>
      </c>
      <c r="BE16" s="82">
        <v>5</v>
      </c>
      <c r="BF16" s="66">
        <f>$BE16/$BD16</f>
        <v>0.625</v>
      </c>
      <c r="BG16" s="62">
        <f t="shared" si="43"/>
        <v>0.11363636363636363</v>
      </c>
      <c r="BH16" s="59">
        <v>43209</v>
      </c>
      <c r="BI16" s="80">
        <f t="shared" si="44"/>
        <v>256</v>
      </c>
      <c r="BJ16" s="62" t="str">
        <f t="shared" si="45"/>
        <v>100%</v>
      </c>
      <c r="BK16" s="62">
        <f t="shared" si="46"/>
        <v>0.2967032967032967</v>
      </c>
      <c r="BL16" s="59" t="str">
        <f t="shared" si="47"/>
        <v>EN PROCESO</v>
      </c>
      <c r="BM16" s="59" t="str">
        <f t="shared" si="48"/>
        <v>DENTRO DEL TIEMPO</v>
      </c>
      <c r="BN16" s="62" t="s">
        <v>654</v>
      </c>
      <c r="BO16" s="83" t="s">
        <v>648</v>
      </c>
      <c r="BP16" s="62"/>
      <c r="BQ16" s="82">
        <f t="shared" si="49"/>
        <v>12</v>
      </c>
      <c r="BR16" s="82">
        <v>12</v>
      </c>
      <c r="BS16" s="66">
        <f t="shared" si="50"/>
        <v>1</v>
      </c>
      <c r="BT16" s="62">
        <f t="shared" si="51"/>
        <v>0.38636363636363635</v>
      </c>
      <c r="BU16" s="59">
        <v>43284</v>
      </c>
      <c r="BV16" s="80">
        <f t="shared" si="52"/>
        <v>181</v>
      </c>
      <c r="BW16" s="62" t="str">
        <f t="shared" si="53"/>
        <v>100%</v>
      </c>
      <c r="BX16" s="62">
        <f t="shared" si="54"/>
        <v>0.50274725274725274</v>
      </c>
      <c r="BY16" s="59" t="str">
        <f t="shared" si="55"/>
        <v>EN PROCESO</v>
      </c>
      <c r="BZ16" s="59" t="str">
        <f t="shared" si="56"/>
        <v>DENTRO DEL TIEMPO</v>
      </c>
      <c r="CA16" s="62" t="s">
        <v>779</v>
      </c>
      <c r="CB16" s="62" t="s">
        <v>773</v>
      </c>
      <c r="CC16" s="62"/>
      <c r="CD16" s="62"/>
      <c r="CE16" s="62"/>
      <c r="CF16" s="62"/>
      <c r="CG16" s="82">
        <f t="shared" si="57"/>
        <v>12</v>
      </c>
      <c r="CH16" s="82"/>
      <c r="CI16" s="66">
        <f t="shared" si="58"/>
        <v>0</v>
      </c>
      <c r="CJ16" s="62">
        <f t="shared" si="1"/>
        <v>0.38636363636363635</v>
      </c>
      <c r="CK16" s="59"/>
      <c r="CL16" s="80">
        <f t="shared" si="2"/>
        <v>43465</v>
      </c>
      <c r="CM16" s="62" t="str">
        <f t="shared" si="59"/>
        <v>100%</v>
      </c>
      <c r="CN16" s="62">
        <f t="shared" si="3"/>
        <v>-118.40934065934066</v>
      </c>
      <c r="CO16" s="59" t="str">
        <f t="shared" si="60"/>
        <v>EN PROCESO</v>
      </c>
      <c r="CP16" s="59" t="str">
        <f t="shared" si="4"/>
        <v>DENTRO DEL TIEMPO</v>
      </c>
      <c r="CQ16" s="62"/>
      <c r="CR16" s="62"/>
      <c r="CS16" s="62"/>
      <c r="CT16" s="62"/>
      <c r="CU16" s="62"/>
      <c r="CV16" s="62"/>
      <c r="CW16" s="62"/>
      <c r="CX16" s="62"/>
      <c r="CY16" s="62"/>
      <c r="CZ16" s="62"/>
      <c r="DA16" s="62"/>
      <c r="DB16" s="62"/>
      <c r="DC16" s="82">
        <f t="shared" si="61"/>
        <v>12</v>
      </c>
      <c r="DD16" s="82"/>
      <c r="DE16" s="66">
        <f t="shared" si="62"/>
        <v>0</v>
      </c>
      <c r="DF16" s="62">
        <f t="shared" si="5"/>
        <v>0.38636363636363635</v>
      </c>
      <c r="DG16" s="59"/>
      <c r="DH16" s="80">
        <f t="shared" si="6"/>
        <v>43465</v>
      </c>
      <c r="DI16" s="62" t="str">
        <f t="shared" si="63"/>
        <v>100%</v>
      </c>
      <c r="DJ16" s="62">
        <f t="shared" si="7"/>
        <v>-118.40934065934066</v>
      </c>
      <c r="DK16" s="59" t="str">
        <f t="shared" si="64"/>
        <v>EN PROCESO</v>
      </c>
      <c r="DL16" s="59" t="str">
        <f t="shared" si="8"/>
        <v>DENTRO DEL TIEMPO</v>
      </c>
      <c r="DM16" s="62"/>
      <c r="DN16" s="62"/>
      <c r="DO16" s="62"/>
      <c r="DP16" s="62"/>
      <c r="DQ16" s="62"/>
      <c r="DR16" s="62"/>
      <c r="DS16" s="60"/>
      <c r="DT16" s="60"/>
      <c r="DU16" s="60"/>
      <c r="DV16" s="82"/>
      <c r="DW16" s="82"/>
      <c r="DX16" s="58"/>
      <c r="DY16" s="58"/>
      <c r="DZ16" s="58"/>
      <c r="EA16" s="58"/>
      <c r="EB16" s="58"/>
      <c r="EC16" s="58"/>
      <c r="ED16" s="58"/>
    </row>
    <row r="17" spans="1:127" s="58" customFormat="1" ht="39.950000000000003" hidden="1" customHeight="1" x14ac:dyDescent="0.2">
      <c r="A17" s="61" t="s">
        <v>346</v>
      </c>
      <c r="B17" s="82" t="s">
        <v>344</v>
      </c>
      <c r="C17" s="82" t="s">
        <v>279</v>
      </c>
      <c r="D17" s="82">
        <v>0.1</v>
      </c>
      <c r="E17" s="82">
        <v>0.35</v>
      </c>
      <c r="F17" s="82">
        <v>0.5</v>
      </c>
      <c r="G17" s="82">
        <v>0.8</v>
      </c>
      <c r="H17" s="82">
        <v>0.9</v>
      </c>
      <c r="I17" s="82" t="s">
        <v>281</v>
      </c>
      <c r="J17" s="82" t="s">
        <v>368</v>
      </c>
      <c r="K17" s="82" t="s">
        <v>347</v>
      </c>
      <c r="L17" s="82" t="s">
        <v>369</v>
      </c>
      <c r="M17" s="82" t="s">
        <v>369</v>
      </c>
      <c r="N17" s="82" t="s">
        <v>369</v>
      </c>
      <c r="O17" s="82" t="s">
        <v>369</v>
      </c>
      <c r="P17" s="82" t="s">
        <v>284</v>
      </c>
      <c r="Q17" s="82" t="s">
        <v>348</v>
      </c>
      <c r="R17" s="82" t="s">
        <v>406</v>
      </c>
      <c r="S17" s="82" t="s">
        <v>412</v>
      </c>
      <c r="T17" s="82" t="s">
        <v>314</v>
      </c>
      <c r="U17" s="82" t="s">
        <v>274</v>
      </c>
      <c r="V17" s="82" t="s">
        <v>286</v>
      </c>
      <c r="W17" s="82" t="s">
        <v>302</v>
      </c>
      <c r="X17" s="82" t="s">
        <v>308</v>
      </c>
      <c r="Y17" s="82" t="s">
        <v>640</v>
      </c>
      <c r="Z17" s="82" t="s">
        <v>416</v>
      </c>
      <c r="AA17" s="82" t="s">
        <v>416</v>
      </c>
      <c r="AB17" s="82" t="s">
        <v>311</v>
      </c>
      <c r="AC17" s="82" t="s">
        <v>175</v>
      </c>
      <c r="AD17" s="82" t="s">
        <v>334</v>
      </c>
      <c r="AE17" s="82" t="str">
        <f t="shared" si="38"/>
        <v>Subdirección de Gestión Corporativa</v>
      </c>
      <c r="AF17" s="61" t="str">
        <f t="shared" si="39"/>
        <v>Tesorería</v>
      </c>
      <c r="AG17" s="82" t="str">
        <f t="shared" si="40"/>
        <v xml:space="preserve">Gestión Financiera </v>
      </c>
      <c r="AH17" s="61" t="str">
        <f t="shared" si="0"/>
        <v>Plan de Accion por Dependecias</v>
      </c>
      <c r="AI17" s="61" t="s">
        <v>433</v>
      </c>
      <c r="AJ17" s="61" t="s">
        <v>369</v>
      </c>
      <c r="AK17" s="61" t="s">
        <v>369</v>
      </c>
      <c r="AL17" s="61" t="s">
        <v>369</v>
      </c>
      <c r="AM17" s="61" t="s">
        <v>369</v>
      </c>
      <c r="AN17" s="61" t="s">
        <v>543</v>
      </c>
      <c r="AO17" s="61" t="s">
        <v>590</v>
      </c>
      <c r="AP17" s="82">
        <v>12</v>
      </c>
      <c r="AQ17" s="82">
        <v>12</v>
      </c>
      <c r="AR17" s="82">
        <v>3</v>
      </c>
      <c r="AS17" s="82">
        <v>3</v>
      </c>
      <c r="AT17" s="82">
        <v>3</v>
      </c>
      <c r="AU17" s="82">
        <v>3</v>
      </c>
      <c r="AV17" s="82" t="s">
        <v>448</v>
      </c>
      <c r="AW17" s="82" t="s">
        <v>368</v>
      </c>
      <c r="AX17" s="82" t="s">
        <v>451</v>
      </c>
      <c r="AY17" s="82" t="s">
        <v>369</v>
      </c>
      <c r="AZ17" s="82" t="s">
        <v>369</v>
      </c>
      <c r="BA17" s="59">
        <v>43101</v>
      </c>
      <c r="BB17" s="59">
        <v>43465</v>
      </c>
      <c r="BC17" s="65">
        <f t="shared" si="41"/>
        <v>364</v>
      </c>
      <c r="BD17" s="82">
        <f t="shared" si="42"/>
        <v>3</v>
      </c>
      <c r="BE17" s="82">
        <v>3</v>
      </c>
      <c r="BF17" s="66">
        <f>$BE17/$BD17</f>
        <v>1</v>
      </c>
      <c r="BG17" s="62">
        <f t="shared" si="43"/>
        <v>0.25</v>
      </c>
      <c r="BH17" s="59">
        <v>43209</v>
      </c>
      <c r="BI17" s="80">
        <f t="shared" si="44"/>
        <v>256</v>
      </c>
      <c r="BJ17" s="62" t="str">
        <f t="shared" si="45"/>
        <v>100%</v>
      </c>
      <c r="BK17" s="62">
        <f t="shared" si="46"/>
        <v>0.2967032967032967</v>
      </c>
      <c r="BL17" s="59" t="str">
        <f t="shared" si="47"/>
        <v>EN PROCESO</v>
      </c>
      <c r="BM17" s="59" t="str">
        <f t="shared" si="48"/>
        <v>DENTRO DEL TIEMPO</v>
      </c>
      <c r="BN17" s="62" t="s">
        <v>656</v>
      </c>
      <c r="BO17" s="62" t="s">
        <v>657</v>
      </c>
      <c r="BP17" s="62"/>
      <c r="BQ17" s="82">
        <f t="shared" si="49"/>
        <v>3</v>
      </c>
      <c r="BR17" s="82">
        <v>0</v>
      </c>
      <c r="BS17" s="66">
        <f t="shared" si="50"/>
        <v>0</v>
      </c>
      <c r="BT17" s="62">
        <f t="shared" si="51"/>
        <v>0.25</v>
      </c>
      <c r="BU17" s="59">
        <v>43284</v>
      </c>
      <c r="BV17" s="80">
        <f t="shared" si="52"/>
        <v>181</v>
      </c>
      <c r="BW17" s="62" t="str">
        <f t="shared" si="53"/>
        <v>100%</v>
      </c>
      <c r="BX17" s="62">
        <f t="shared" si="54"/>
        <v>0.50274725274725274</v>
      </c>
      <c r="BY17" s="59" t="str">
        <f t="shared" si="55"/>
        <v>EN PROCESO</v>
      </c>
      <c r="BZ17" s="59" t="str">
        <f t="shared" si="56"/>
        <v>ATRASADO</v>
      </c>
      <c r="CA17" s="62" t="s">
        <v>775</v>
      </c>
      <c r="CB17" s="62" t="s">
        <v>776</v>
      </c>
      <c r="CC17" s="62"/>
      <c r="CD17" s="62"/>
      <c r="CE17" s="62"/>
      <c r="CF17" s="62"/>
      <c r="CG17" s="82">
        <f t="shared" si="57"/>
        <v>3</v>
      </c>
      <c r="CH17" s="82"/>
      <c r="CI17" s="66">
        <f t="shared" si="58"/>
        <v>0</v>
      </c>
      <c r="CJ17" s="62">
        <f t="shared" si="1"/>
        <v>0.25</v>
      </c>
      <c r="CK17" s="59"/>
      <c r="CL17" s="80">
        <f t="shared" si="2"/>
        <v>43465</v>
      </c>
      <c r="CM17" s="62" t="str">
        <f t="shared" si="59"/>
        <v>100%</v>
      </c>
      <c r="CN17" s="62">
        <f t="shared" si="3"/>
        <v>-118.40934065934066</v>
      </c>
      <c r="CO17" s="59" t="str">
        <f t="shared" si="60"/>
        <v>EN PROCESO</v>
      </c>
      <c r="CP17" s="59" t="str">
        <f t="shared" si="4"/>
        <v>DENTRO DEL TIEMPO</v>
      </c>
      <c r="CQ17" s="62"/>
      <c r="CR17" s="62"/>
      <c r="CS17" s="62"/>
      <c r="CT17" s="62"/>
      <c r="CU17" s="62"/>
      <c r="CV17" s="62"/>
      <c r="CW17" s="62"/>
      <c r="CX17" s="62"/>
      <c r="CY17" s="62"/>
      <c r="CZ17" s="62"/>
      <c r="DA17" s="62"/>
      <c r="DB17" s="62"/>
      <c r="DC17" s="82">
        <f t="shared" si="61"/>
        <v>3</v>
      </c>
      <c r="DD17" s="82"/>
      <c r="DE17" s="66">
        <f t="shared" si="62"/>
        <v>0</v>
      </c>
      <c r="DF17" s="62">
        <f t="shared" si="5"/>
        <v>0.25</v>
      </c>
      <c r="DG17" s="59"/>
      <c r="DH17" s="80">
        <f t="shared" si="6"/>
        <v>43465</v>
      </c>
      <c r="DI17" s="62" t="str">
        <f t="shared" si="63"/>
        <v>100%</v>
      </c>
      <c r="DJ17" s="62">
        <f t="shared" si="7"/>
        <v>-118.40934065934066</v>
      </c>
      <c r="DK17" s="59" t="str">
        <f t="shared" si="64"/>
        <v>EN PROCESO</v>
      </c>
      <c r="DL17" s="59" t="str">
        <f t="shared" si="8"/>
        <v>DENTRO DEL TIEMPO</v>
      </c>
      <c r="DM17" s="62"/>
      <c r="DN17" s="62"/>
      <c r="DO17" s="62"/>
      <c r="DP17" s="62"/>
      <c r="DQ17" s="62"/>
      <c r="DR17" s="62"/>
      <c r="DS17" s="60"/>
      <c r="DT17" s="60"/>
      <c r="DU17" s="60"/>
      <c r="DV17" s="82"/>
      <c r="DW17" s="82"/>
    </row>
    <row r="18" spans="1:127" s="58" customFormat="1" ht="39.950000000000003" hidden="1" customHeight="1" x14ac:dyDescent="0.2">
      <c r="A18" s="61" t="s">
        <v>346</v>
      </c>
      <c r="B18" s="82" t="s">
        <v>344</v>
      </c>
      <c r="C18" s="82" t="s">
        <v>279</v>
      </c>
      <c r="D18" s="82">
        <v>0.1</v>
      </c>
      <c r="E18" s="82">
        <v>0.35</v>
      </c>
      <c r="F18" s="82">
        <v>0.5</v>
      </c>
      <c r="G18" s="82">
        <v>0.8</v>
      </c>
      <c r="H18" s="82">
        <v>0.9</v>
      </c>
      <c r="I18" s="82" t="s">
        <v>281</v>
      </c>
      <c r="J18" s="82" t="s">
        <v>368</v>
      </c>
      <c r="K18" s="82" t="s">
        <v>347</v>
      </c>
      <c r="L18" s="82" t="s">
        <v>369</v>
      </c>
      <c r="M18" s="82" t="s">
        <v>369</v>
      </c>
      <c r="N18" s="82" t="s">
        <v>369</v>
      </c>
      <c r="O18" s="82" t="s">
        <v>369</v>
      </c>
      <c r="P18" s="61" t="s">
        <v>284</v>
      </c>
      <c r="Q18" s="61" t="s">
        <v>348</v>
      </c>
      <c r="R18" s="61" t="s">
        <v>406</v>
      </c>
      <c r="S18" s="61" t="s">
        <v>412</v>
      </c>
      <c r="T18" s="61" t="s">
        <v>318</v>
      </c>
      <c r="U18" s="61" t="s">
        <v>275</v>
      </c>
      <c r="V18" s="61" t="s">
        <v>286</v>
      </c>
      <c r="W18" s="61" t="s">
        <v>302</v>
      </c>
      <c r="X18" s="82" t="s">
        <v>308</v>
      </c>
      <c r="Y18" s="82" t="s">
        <v>640</v>
      </c>
      <c r="Z18" s="82" t="s">
        <v>422</v>
      </c>
      <c r="AA18" s="82" t="s">
        <v>416</v>
      </c>
      <c r="AB18" s="82" t="s">
        <v>311</v>
      </c>
      <c r="AC18" s="82" t="s">
        <v>175</v>
      </c>
      <c r="AD18" s="82" t="s">
        <v>349</v>
      </c>
      <c r="AE18" s="82" t="str">
        <f t="shared" si="38"/>
        <v>Subdirección de Gestión Corporativa</v>
      </c>
      <c r="AF18" s="61" t="str">
        <f t="shared" si="39"/>
        <v>Tesorería</v>
      </c>
      <c r="AG18" s="82" t="str">
        <f t="shared" si="40"/>
        <v xml:space="preserve">Gestión Financiera </v>
      </c>
      <c r="AH18" s="61" t="str">
        <f t="shared" si="0"/>
        <v>Plan de Accion por Dependecias</v>
      </c>
      <c r="AI18" s="61" t="s">
        <v>433</v>
      </c>
      <c r="AJ18" s="61" t="s">
        <v>369</v>
      </c>
      <c r="AK18" s="61" t="s">
        <v>369</v>
      </c>
      <c r="AL18" s="61" t="s">
        <v>369</v>
      </c>
      <c r="AM18" s="61" t="s">
        <v>369</v>
      </c>
      <c r="AN18" s="61" t="s">
        <v>545</v>
      </c>
      <c r="AO18" s="61" t="s">
        <v>592</v>
      </c>
      <c r="AP18" s="82">
        <v>0</v>
      </c>
      <c r="AQ18" s="63">
        <f>SUM(AR18:AU18)</f>
        <v>0.95</v>
      </c>
      <c r="AR18" s="63">
        <v>0.24</v>
      </c>
      <c r="AS18" s="63">
        <v>0.24</v>
      </c>
      <c r="AT18" s="63">
        <v>0.24</v>
      </c>
      <c r="AU18" s="63">
        <v>0.23</v>
      </c>
      <c r="AV18" s="82" t="s">
        <v>450</v>
      </c>
      <c r="AW18" s="82" t="s">
        <v>368</v>
      </c>
      <c r="AX18" s="82" t="s">
        <v>469</v>
      </c>
      <c r="AY18" s="82" t="s">
        <v>369</v>
      </c>
      <c r="AZ18" s="82" t="s">
        <v>369</v>
      </c>
      <c r="BA18" s="59">
        <v>43101</v>
      </c>
      <c r="BB18" s="59">
        <v>43465</v>
      </c>
      <c r="BC18" s="65">
        <f t="shared" si="41"/>
        <v>364</v>
      </c>
      <c r="BD18" s="82">
        <f t="shared" si="42"/>
        <v>0.24</v>
      </c>
      <c r="BE18" s="82">
        <v>0.24</v>
      </c>
      <c r="BF18" s="66">
        <f>$BE18/$BD18</f>
        <v>1</v>
      </c>
      <c r="BG18" s="62">
        <f t="shared" si="43"/>
        <v>0.25263157894736843</v>
      </c>
      <c r="BH18" s="59">
        <v>43209</v>
      </c>
      <c r="BI18" s="80">
        <f t="shared" si="44"/>
        <v>256</v>
      </c>
      <c r="BJ18" s="62" t="str">
        <f t="shared" si="45"/>
        <v>100%</v>
      </c>
      <c r="BK18" s="62">
        <f t="shared" si="46"/>
        <v>0.2967032967032967</v>
      </c>
      <c r="BL18" s="59" t="str">
        <f t="shared" si="47"/>
        <v>EN PROCESO</v>
      </c>
      <c r="BM18" s="59" t="str">
        <f t="shared" si="48"/>
        <v>DENTRO DEL TIEMPO</v>
      </c>
      <c r="BN18" s="62" t="s">
        <v>658</v>
      </c>
      <c r="BO18" s="62" t="s">
        <v>659</v>
      </c>
      <c r="BP18" s="62"/>
      <c r="BQ18" s="82">
        <f t="shared" si="49"/>
        <v>0.24</v>
      </c>
      <c r="BR18" s="82">
        <v>0.16</v>
      </c>
      <c r="BS18" s="66">
        <f t="shared" si="50"/>
        <v>0.66666666666666674</v>
      </c>
      <c r="BT18" s="62">
        <f t="shared" si="51"/>
        <v>0.4210526315789474</v>
      </c>
      <c r="BU18" s="59">
        <v>43284</v>
      </c>
      <c r="BV18" s="80">
        <f t="shared" si="52"/>
        <v>181</v>
      </c>
      <c r="BW18" s="62" t="str">
        <f t="shared" si="53"/>
        <v>100%</v>
      </c>
      <c r="BX18" s="62">
        <f t="shared" si="54"/>
        <v>0.50274725274725274</v>
      </c>
      <c r="BY18" s="59" t="str">
        <f t="shared" si="55"/>
        <v>EN PROCESO</v>
      </c>
      <c r="BZ18" s="59" t="str">
        <f t="shared" si="56"/>
        <v>DENTRO DEL TIEMPO</v>
      </c>
      <c r="CA18" s="62" t="s">
        <v>777</v>
      </c>
      <c r="CB18" s="62" t="s">
        <v>778</v>
      </c>
      <c r="CC18" s="62"/>
      <c r="CD18" s="62"/>
      <c r="CE18" s="62"/>
      <c r="CF18" s="62"/>
      <c r="CG18" s="82">
        <f t="shared" si="57"/>
        <v>0.24</v>
      </c>
      <c r="CH18" s="82"/>
      <c r="CI18" s="66">
        <f t="shared" si="58"/>
        <v>0</v>
      </c>
      <c r="CJ18" s="62">
        <f t="shared" si="1"/>
        <v>0.4210526315789474</v>
      </c>
      <c r="CK18" s="59"/>
      <c r="CL18" s="80">
        <f t="shared" si="2"/>
        <v>43465</v>
      </c>
      <c r="CM18" s="62" t="str">
        <f t="shared" si="59"/>
        <v>100%</v>
      </c>
      <c r="CN18" s="62">
        <f t="shared" si="3"/>
        <v>-118.40934065934066</v>
      </c>
      <c r="CO18" s="59" t="str">
        <f t="shared" si="60"/>
        <v>EN PROCESO</v>
      </c>
      <c r="CP18" s="59" t="str">
        <f t="shared" si="4"/>
        <v>DENTRO DEL TIEMPO</v>
      </c>
      <c r="CQ18" s="62"/>
      <c r="CR18" s="62"/>
      <c r="CS18" s="62"/>
      <c r="CT18" s="62"/>
      <c r="CU18" s="62"/>
      <c r="CV18" s="62"/>
      <c r="CW18" s="62"/>
      <c r="CX18" s="62"/>
      <c r="CY18" s="62"/>
      <c r="CZ18" s="62"/>
      <c r="DA18" s="62"/>
      <c r="DB18" s="62"/>
      <c r="DC18" s="82">
        <f t="shared" si="61"/>
        <v>0.23</v>
      </c>
      <c r="DD18" s="82"/>
      <c r="DE18" s="66">
        <f t="shared" si="62"/>
        <v>0</v>
      </c>
      <c r="DF18" s="62">
        <f t="shared" si="5"/>
        <v>0.4210526315789474</v>
      </c>
      <c r="DG18" s="59"/>
      <c r="DH18" s="80">
        <f t="shared" si="6"/>
        <v>43465</v>
      </c>
      <c r="DI18" s="62" t="str">
        <f t="shared" si="63"/>
        <v>100%</v>
      </c>
      <c r="DJ18" s="62">
        <f t="shared" si="7"/>
        <v>-118.40934065934066</v>
      </c>
      <c r="DK18" s="59" t="str">
        <f t="shared" si="64"/>
        <v>EN PROCESO</v>
      </c>
      <c r="DL18" s="59" t="str">
        <f t="shared" si="8"/>
        <v>DENTRO DEL TIEMPO</v>
      </c>
      <c r="DM18" s="62"/>
      <c r="DN18" s="62"/>
      <c r="DO18" s="62"/>
      <c r="DP18" s="62"/>
      <c r="DQ18" s="62"/>
      <c r="DR18" s="62"/>
      <c r="DS18" s="60"/>
      <c r="DT18" s="60"/>
      <c r="DU18" s="60"/>
      <c r="DV18" s="82"/>
      <c r="DW18" s="82"/>
    </row>
    <row r="19" spans="1:127" s="58" customFormat="1" ht="39.950000000000003" hidden="1" customHeight="1" x14ac:dyDescent="0.2">
      <c r="A19" s="61" t="s">
        <v>346</v>
      </c>
      <c r="B19" s="82" t="s">
        <v>344</v>
      </c>
      <c r="C19" s="82" t="s">
        <v>279</v>
      </c>
      <c r="D19" s="82">
        <v>0.1</v>
      </c>
      <c r="E19" s="82">
        <v>0.35</v>
      </c>
      <c r="F19" s="82">
        <v>0.5</v>
      </c>
      <c r="G19" s="82">
        <v>0.8</v>
      </c>
      <c r="H19" s="82">
        <v>0.9</v>
      </c>
      <c r="I19" s="82" t="s">
        <v>281</v>
      </c>
      <c r="J19" s="82" t="s">
        <v>368</v>
      </c>
      <c r="K19" s="82" t="s">
        <v>347</v>
      </c>
      <c r="L19" s="82" t="s">
        <v>369</v>
      </c>
      <c r="M19" s="82" t="s">
        <v>369</v>
      </c>
      <c r="N19" s="82" t="s">
        <v>369</v>
      </c>
      <c r="O19" s="82" t="s">
        <v>369</v>
      </c>
      <c r="P19" s="61" t="s">
        <v>284</v>
      </c>
      <c r="Q19" s="61" t="s">
        <v>348</v>
      </c>
      <c r="R19" s="61" t="s">
        <v>406</v>
      </c>
      <c r="S19" s="61" t="s">
        <v>412</v>
      </c>
      <c r="T19" s="61" t="s">
        <v>322</v>
      </c>
      <c r="U19" s="61" t="s">
        <v>276</v>
      </c>
      <c r="V19" s="61" t="s">
        <v>287</v>
      </c>
      <c r="W19" s="61" t="s">
        <v>302</v>
      </c>
      <c r="X19" s="82" t="s">
        <v>308</v>
      </c>
      <c r="Y19" s="82" t="s">
        <v>640</v>
      </c>
      <c r="Z19" s="82" t="s">
        <v>422</v>
      </c>
      <c r="AA19" s="82" t="s">
        <v>416</v>
      </c>
      <c r="AB19" s="82" t="s">
        <v>311</v>
      </c>
      <c r="AC19" s="82" t="s">
        <v>372</v>
      </c>
      <c r="AD19" s="82" t="s">
        <v>326</v>
      </c>
      <c r="AE19" s="82" t="str">
        <f t="shared" si="38"/>
        <v>Subdirección de Gestión Corporativa</v>
      </c>
      <c r="AF19" s="61" t="str">
        <f t="shared" si="39"/>
        <v>Contabilidad</v>
      </c>
      <c r="AG19" s="82" t="str">
        <f t="shared" si="40"/>
        <v xml:space="preserve">Gestión Financiera </v>
      </c>
      <c r="AH19" s="61" t="str">
        <f t="shared" si="0"/>
        <v>Plan de Accion por Dependecias</v>
      </c>
      <c r="AI19" s="61" t="s">
        <v>431</v>
      </c>
      <c r="AJ19" s="61" t="s">
        <v>369</v>
      </c>
      <c r="AK19" s="61" t="s">
        <v>369</v>
      </c>
      <c r="AL19" s="61" t="s">
        <v>369</v>
      </c>
      <c r="AM19" s="61" t="s">
        <v>369</v>
      </c>
      <c r="AN19" s="61" t="s">
        <v>493</v>
      </c>
      <c r="AO19" s="61" t="s">
        <v>629</v>
      </c>
      <c r="AP19" s="82">
        <v>1</v>
      </c>
      <c r="AQ19" s="82">
        <f>SUM(AR19:AU19)</f>
        <v>4</v>
      </c>
      <c r="AR19" s="82">
        <v>1</v>
      </c>
      <c r="AS19" s="82">
        <v>1</v>
      </c>
      <c r="AT19" s="82">
        <v>1</v>
      </c>
      <c r="AU19" s="82">
        <v>1</v>
      </c>
      <c r="AV19" s="82" t="s">
        <v>448</v>
      </c>
      <c r="AW19" s="82" t="s">
        <v>368</v>
      </c>
      <c r="AX19" s="82" t="s">
        <v>452</v>
      </c>
      <c r="AY19" s="82" t="s">
        <v>369</v>
      </c>
      <c r="AZ19" s="82" t="s">
        <v>369</v>
      </c>
      <c r="BA19" s="59">
        <v>43101</v>
      </c>
      <c r="BB19" s="59">
        <v>43465</v>
      </c>
      <c r="BC19" s="65">
        <f t="shared" si="41"/>
        <v>364</v>
      </c>
      <c r="BD19" s="82">
        <f t="shared" si="42"/>
        <v>1</v>
      </c>
      <c r="BE19" s="82">
        <v>0</v>
      </c>
      <c r="BF19" s="66">
        <f>$BE19/$BD19</f>
        <v>0</v>
      </c>
      <c r="BG19" s="62">
        <f t="shared" si="43"/>
        <v>0</v>
      </c>
      <c r="BH19" s="59">
        <v>43209</v>
      </c>
      <c r="BI19" s="80">
        <f t="shared" si="44"/>
        <v>256</v>
      </c>
      <c r="BJ19" s="62" t="str">
        <f t="shared" si="45"/>
        <v>100%</v>
      </c>
      <c r="BK19" s="62">
        <f t="shared" si="46"/>
        <v>0.2967032967032967</v>
      </c>
      <c r="BL19" s="59" t="str">
        <f t="shared" si="47"/>
        <v>SIN INICIAR</v>
      </c>
      <c r="BM19" s="59" t="str">
        <f t="shared" si="48"/>
        <v>ATRASADO</v>
      </c>
      <c r="BN19" s="62" t="s">
        <v>651</v>
      </c>
      <c r="BO19" s="103" t="s">
        <v>652</v>
      </c>
      <c r="BP19" s="62"/>
      <c r="BQ19" s="82">
        <f t="shared" si="49"/>
        <v>1</v>
      </c>
      <c r="BR19" s="82">
        <v>0</v>
      </c>
      <c r="BS19" s="66">
        <f t="shared" si="50"/>
        <v>0</v>
      </c>
      <c r="BT19" s="62">
        <f t="shared" si="51"/>
        <v>0</v>
      </c>
      <c r="BU19" s="59">
        <v>43284</v>
      </c>
      <c r="BV19" s="80">
        <f t="shared" si="52"/>
        <v>181</v>
      </c>
      <c r="BW19" s="62" t="str">
        <f t="shared" si="53"/>
        <v>100%</v>
      </c>
      <c r="BX19" s="62">
        <f t="shared" si="54"/>
        <v>0.50274725274725274</v>
      </c>
      <c r="BY19" s="59" t="str">
        <f t="shared" si="55"/>
        <v>SIN INICIAR</v>
      </c>
      <c r="BZ19" s="59" t="str">
        <f t="shared" si="56"/>
        <v>ATRASADO</v>
      </c>
      <c r="CA19" s="95" t="s">
        <v>782</v>
      </c>
      <c r="CB19" s="94" t="s">
        <v>770</v>
      </c>
      <c r="CC19" s="94"/>
      <c r="CD19" s="94"/>
      <c r="CE19" s="94"/>
      <c r="CF19" s="62"/>
      <c r="CG19" s="82">
        <f t="shared" si="57"/>
        <v>1</v>
      </c>
      <c r="CH19" s="82"/>
      <c r="CI19" s="66">
        <f t="shared" si="58"/>
        <v>0</v>
      </c>
      <c r="CJ19" s="62">
        <f t="shared" si="1"/>
        <v>0</v>
      </c>
      <c r="CK19" s="59"/>
      <c r="CL19" s="80">
        <f t="shared" si="2"/>
        <v>43465</v>
      </c>
      <c r="CM19" s="62" t="str">
        <f t="shared" si="59"/>
        <v>100%</v>
      </c>
      <c r="CN19" s="62">
        <f t="shared" si="3"/>
        <v>-118.40934065934066</v>
      </c>
      <c r="CO19" s="59" t="str">
        <f t="shared" si="60"/>
        <v>SIN INICIAR</v>
      </c>
      <c r="CP19" s="59" t="str">
        <f t="shared" si="4"/>
        <v xml:space="preserve">NO PROGRAMADA EN EL PERIODO </v>
      </c>
      <c r="CQ19" s="62"/>
      <c r="CR19" s="62"/>
      <c r="CS19" s="62"/>
      <c r="CT19" s="62"/>
      <c r="CU19" s="62"/>
      <c r="CV19" s="62"/>
      <c r="CW19" s="62"/>
      <c r="CX19" s="62"/>
      <c r="CY19" s="62"/>
      <c r="CZ19" s="62"/>
      <c r="DA19" s="62"/>
      <c r="DB19" s="62"/>
      <c r="DC19" s="82">
        <f t="shared" si="61"/>
        <v>1</v>
      </c>
      <c r="DD19" s="82"/>
      <c r="DE19" s="66">
        <f t="shared" si="62"/>
        <v>0</v>
      </c>
      <c r="DF19" s="62">
        <f t="shared" si="5"/>
        <v>0</v>
      </c>
      <c r="DG19" s="59"/>
      <c r="DH19" s="80">
        <f t="shared" si="6"/>
        <v>43465</v>
      </c>
      <c r="DI19" s="62" t="str">
        <f t="shared" si="63"/>
        <v>100%</v>
      </c>
      <c r="DJ19" s="62">
        <f t="shared" si="7"/>
        <v>-118.40934065934066</v>
      </c>
      <c r="DK19" s="59" t="str">
        <f t="shared" si="64"/>
        <v>SIN INICIAR</v>
      </c>
      <c r="DL19" s="59" t="str">
        <f t="shared" si="8"/>
        <v xml:space="preserve">NO PROGRAMADA EN EL PERIODO </v>
      </c>
      <c r="DM19" s="62"/>
      <c r="DN19" s="62"/>
      <c r="DO19" s="62"/>
      <c r="DP19" s="62"/>
      <c r="DQ19" s="62"/>
      <c r="DR19" s="62"/>
      <c r="DS19" s="60"/>
      <c r="DT19" s="60"/>
      <c r="DU19" s="60"/>
      <c r="DV19" s="82"/>
      <c r="DW19" s="82"/>
    </row>
    <row r="20" spans="1:127" s="58" customFormat="1" ht="39.950000000000003" hidden="1" customHeight="1" x14ac:dyDescent="0.2">
      <c r="A20" s="61" t="s">
        <v>346</v>
      </c>
      <c r="B20" s="82" t="s">
        <v>344</v>
      </c>
      <c r="C20" s="82" t="s">
        <v>279</v>
      </c>
      <c r="D20" s="82">
        <v>0.1</v>
      </c>
      <c r="E20" s="82">
        <v>0.35</v>
      </c>
      <c r="F20" s="82">
        <v>0.5</v>
      </c>
      <c r="G20" s="82">
        <v>0.8</v>
      </c>
      <c r="H20" s="82">
        <v>0.9</v>
      </c>
      <c r="I20" s="82" t="s">
        <v>281</v>
      </c>
      <c r="J20" s="82" t="s">
        <v>368</v>
      </c>
      <c r="K20" s="82" t="s">
        <v>347</v>
      </c>
      <c r="L20" s="82" t="s">
        <v>369</v>
      </c>
      <c r="M20" s="82" t="s">
        <v>369</v>
      </c>
      <c r="N20" s="82" t="s">
        <v>369</v>
      </c>
      <c r="O20" s="82" t="s">
        <v>369</v>
      </c>
      <c r="P20" s="61" t="s">
        <v>284</v>
      </c>
      <c r="Q20" s="61" t="s">
        <v>348</v>
      </c>
      <c r="R20" s="61" t="s">
        <v>406</v>
      </c>
      <c r="S20" s="61" t="s">
        <v>412</v>
      </c>
      <c r="T20" s="61" t="s">
        <v>322</v>
      </c>
      <c r="U20" s="61" t="s">
        <v>276</v>
      </c>
      <c r="V20" s="61" t="s">
        <v>287</v>
      </c>
      <c r="W20" s="61" t="s">
        <v>302</v>
      </c>
      <c r="X20" s="82" t="s">
        <v>308</v>
      </c>
      <c r="Y20" s="82" t="s">
        <v>640</v>
      </c>
      <c r="Z20" s="82" t="s">
        <v>422</v>
      </c>
      <c r="AA20" s="82" t="s">
        <v>416</v>
      </c>
      <c r="AB20" s="82" t="s">
        <v>311</v>
      </c>
      <c r="AC20" s="82" t="s">
        <v>372</v>
      </c>
      <c r="AD20" s="82" t="s">
        <v>326</v>
      </c>
      <c r="AE20" s="82" t="str">
        <f t="shared" si="38"/>
        <v>Subdirección de Gestión Corporativa</v>
      </c>
      <c r="AF20" s="61" t="str">
        <f t="shared" si="39"/>
        <v>Contabilidad</v>
      </c>
      <c r="AG20" s="82" t="str">
        <f t="shared" si="40"/>
        <v xml:space="preserve">Gestión Financiera </v>
      </c>
      <c r="AH20" s="61" t="str">
        <f t="shared" si="0"/>
        <v>Plan de Accion por Dependecias</v>
      </c>
      <c r="AI20" s="61" t="s">
        <v>432</v>
      </c>
      <c r="AJ20" s="61" t="s">
        <v>369</v>
      </c>
      <c r="AK20" s="61" t="s">
        <v>369</v>
      </c>
      <c r="AL20" s="61" t="s">
        <v>369</v>
      </c>
      <c r="AM20" s="61" t="s">
        <v>369</v>
      </c>
      <c r="AN20" s="61" t="s">
        <v>491</v>
      </c>
      <c r="AO20" s="61" t="s">
        <v>492</v>
      </c>
      <c r="AP20" s="63">
        <v>1</v>
      </c>
      <c r="AQ20" s="63">
        <f>SUM(AR20:AU20)</f>
        <v>0.95</v>
      </c>
      <c r="AR20" s="63">
        <v>0</v>
      </c>
      <c r="AS20" s="63">
        <v>0.32</v>
      </c>
      <c r="AT20" s="63">
        <v>0.32</v>
      </c>
      <c r="AU20" s="63">
        <v>0.31</v>
      </c>
      <c r="AV20" s="82" t="s">
        <v>450</v>
      </c>
      <c r="AW20" s="82" t="s">
        <v>368</v>
      </c>
      <c r="AX20" s="82" t="s">
        <v>452</v>
      </c>
      <c r="AY20" s="82" t="s">
        <v>369</v>
      </c>
      <c r="AZ20" s="82" t="s">
        <v>369</v>
      </c>
      <c r="BA20" s="59">
        <v>43191</v>
      </c>
      <c r="BB20" s="59">
        <v>43465</v>
      </c>
      <c r="BC20" s="65">
        <f t="shared" si="41"/>
        <v>274</v>
      </c>
      <c r="BD20" s="82">
        <f t="shared" si="42"/>
        <v>0</v>
      </c>
      <c r="BE20" s="82">
        <v>0</v>
      </c>
      <c r="BF20" s="66">
        <v>0</v>
      </c>
      <c r="BG20" s="62">
        <f t="shared" si="43"/>
        <v>0</v>
      </c>
      <c r="BH20" s="59">
        <v>43209</v>
      </c>
      <c r="BI20" s="80">
        <f t="shared" si="44"/>
        <v>256</v>
      </c>
      <c r="BJ20" s="62" t="str">
        <f t="shared" si="45"/>
        <v>100%</v>
      </c>
      <c r="BK20" s="62">
        <f t="shared" si="46"/>
        <v>6.569343065693431E-2</v>
      </c>
      <c r="BL20" s="59" t="str">
        <f t="shared" si="47"/>
        <v>SIN INICIAR</v>
      </c>
      <c r="BM20" s="59" t="str">
        <f t="shared" si="48"/>
        <v>ATRASADO</v>
      </c>
      <c r="BN20" s="62" t="s">
        <v>505</v>
      </c>
      <c r="BO20" s="62" t="s">
        <v>369</v>
      </c>
      <c r="BP20" s="62"/>
      <c r="BQ20" s="82">
        <f t="shared" si="49"/>
        <v>0.32</v>
      </c>
      <c r="BR20" s="82">
        <v>0.31040000000000001</v>
      </c>
      <c r="BS20" s="66">
        <f t="shared" si="50"/>
        <v>0.97</v>
      </c>
      <c r="BT20" s="62">
        <f t="shared" si="51"/>
        <v>0.32673684210526316</v>
      </c>
      <c r="BU20" s="59">
        <v>43284</v>
      </c>
      <c r="BV20" s="80">
        <f t="shared" si="52"/>
        <v>181</v>
      </c>
      <c r="BW20" s="62" t="str">
        <f t="shared" si="53"/>
        <v>100%</v>
      </c>
      <c r="BX20" s="62">
        <f t="shared" si="54"/>
        <v>0.33941605839416056</v>
      </c>
      <c r="BY20" s="59" t="str">
        <f t="shared" si="55"/>
        <v>EN PROCESO</v>
      </c>
      <c r="BZ20" s="59" t="str">
        <f t="shared" si="56"/>
        <v>DENTRO DEL TIEMPO</v>
      </c>
      <c r="CA20" s="62" t="s">
        <v>763</v>
      </c>
      <c r="CB20" s="62" t="s">
        <v>764</v>
      </c>
      <c r="CC20" s="62"/>
      <c r="CD20" s="62"/>
      <c r="CE20" s="62"/>
      <c r="CF20" s="62"/>
      <c r="CG20" s="82">
        <f t="shared" si="57"/>
        <v>0.32</v>
      </c>
      <c r="CH20" s="82"/>
      <c r="CI20" s="66">
        <f t="shared" si="58"/>
        <v>0</v>
      </c>
      <c r="CJ20" s="62">
        <f t="shared" si="1"/>
        <v>0.32673684210526316</v>
      </c>
      <c r="CK20" s="59"/>
      <c r="CL20" s="80">
        <f t="shared" si="2"/>
        <v>43465</v>
      </c>
      <c r="CM20" s="62" t="str">
        <f t="shared" si="59"/>
        <v>100%</v>
      </c>
      <c r="CN20" s="62">
        <f t="shared" si="3"/>
        <v>-157.63138686131387</v>
      </c>
      <c r="CO20" s="59" t="str">
        <f t="shared" si="60"/>
        <v>EN PROCESO</v>
      </c>
      <c r="CP20" s="59" t="str">
        <f t="shared" si="4"/>
        <v>DENTRO DEL TIEMPO</v>
      </c>
      <c r="CQ20" s="62"/>
      <c r="CR20" s="62"/>
      <c r="CS20" s="62"/>
      <c r="CT20" s="62"/>
      <c r="CU20" s="62"/>
      <c r="CV20" s="62"/>
      <c r="CW20" s="62"/>
      <c r="CX20" s="62"/>
      <c r="CY20" s="62"/>
      <c r="CZ20" s="62"/>
      <c r="DA20" s="62"/>
      <c r="DB20" s="62"/>
      <c r="DC20" s="82">
        <f t="shared" si="61"/>
        <v>0.31</v>
      </c>
      <c r="DD20" s="82"/>
      <c r="DE20" s="66">
        <f t="shared" si="62"/>
        <v>0</v>
      </c>
      <c r="DF20" s="62">
        <f t="shared" si="5"/>
        <v>0.32673684210526316</v>
      </c>
      <c r="DG20" s="59"/>
      <c r="DH20" s="80">
        <f t="shared" si="6"/>
        <v>43465</v>
      </c>
      <c r="DI20" s="62" t="str">
        <f t="shared" si="63"/>
        <v>100%</v>
      </c>
      <c r="DJ20" s="62">
        <f t="shared" si="7"/>
        <v>-157.63138686131387</v>
      </c>
      <c r="DK20" s="59" t="str">
        <f t="shared" si="64"/>
        <v>EN PROCESO</v>
      </c>
      <c r="DL20" s="59" t="str">
        <f t="shared" si="8"/>
        <v>DENTRO DEL TIEMPO</v>
      </c>
      <c r="DM20" s="62"/>
      <c r="DN20" s="62"/>
      <c r="DO20" s="62"/>
      <c r="DP20" s="62"/>
      <c r="DQ20" s="62"/>
      <c r="DR20" s="62"/>
      <c r="DS20" s="60"/>
      <c r="DT20" s="60"/>
      <c r="DU20" s="60"/>
      <c r="DV20" s="82"/>
      <c r="DW20" s="82"/>
    </row>
    <row r="21" spans="1:127" s="58" customFormat="1" ht="39.950000000000003" hidden="1" customHeight="1" x14ac:dyDescent="0.2">
      <c r="A21" s="61" t="s">
        <v>346</v>
      </c>
      <c r="B21" s="82" t="s">
        <v>344</v>
      </c>
      <c r="C21" s="82" t="s">
        <v>279</v>
      </c>
      <c r="D21" s="82">
        <v>0.1</v>
      </c>
      <c r="E21" s="82">
        <v>0.35</v>
      </c>
      <c r="F21" s="82">
        <v>0.5</v>
      </c>
      <c r="G21" s="82">
        <v>0.8</v>
      </c>
      <c r="H21" s="82">
        <v>0.9</v>
      </c>
      <c r="I21" s="82" t="s">
        <v>281</v>
      </c>
      <c r="J21" s="82" t="s">
        <v>368</v>
      </c>
      <c r="K21" s="82" t="s">
        <v>347</v>
      </c>
      <c r="L21" s="82" t="s">
        <v>369</v>
      </c>
      <c r="M21" s="82" t="s">
        <v>369</v>
      </c>
      <c r="N21" s="82" t="s">
        <v>369</v>
      </c>
      <c r="O21" s="82" t="s">
        <v>369</v>
      </c>
      <c r="P21" s="61" t="s">
        <v>284</v>
      </c>
      <c r="Q21" s="61" t="s">
        <v>348</v>
      </c>
      <c r="R21" s="61" t="s">
        <v>406</v>
      </c>
      <c r="S21" s="61" t="s">
        <v>412</v>
      </c>
      <c r="T21" s="61" t="s">
        <v>322</v>
      </c>
      <c r="U21" s="61" t="s">
        <v>276</v>
      </c>
      <c r="V21" s="61" t="s">
        <v>287</v>
      </c>
      <c r="W21" s="61" t="s">
        <v>302</v>
      </c>
      <c r="X21" s="82" t="s">
        <v>308</v>
      </c>
      <c r="Y21" s="82" t="s">
        <v>640</v>
      </c>
      <c r="Z21" s="82" t="s">
        <v>422</v>
      </c>
      <c r="AA21" s="82" t="s">
        <v>416</v>
      </c>
      <c r="AB21" s="82" t="s">
        <v>311</v>
      </c>
      <c r="AC21" s="82" t="s">
        <v>372</v>
      </c>
      <c r="AD21" s="82" t="s">
        <v>326</v>
      </c>
      <c r="AE21" s="82" t="str">
        <f t="shared" si="38"/>
        <v>Subdirección de Gestión Corporativa</v>
      </c>
      <c r="AF21" s="61" t="str">
        <f t="shared" si="39"/>
        <v>Contabilidad</v>
      </c>
      <c r="AG21" s="82" t="str">
        <f t="shared" si="40"/>
        <v xml:space="preserve">Gestión Financiera </v>
      </c>
      <c r="AH21" s="61" t="str">
        <f t="shared" si="0"/>
        <v>Plan de Accion por Dependecias</v>
      </c>
      <c r="AI21" s="61" t="s">
        <v>432</v>
      </c>
      <c r="AJ21" s="61" t="s">
        <v>369</v>
      </c>
      <c r="AK21" s="61" t="s">
        <v>369</v>
      </c>
      <c r="AL21" s="61" t="s">
        <v>369</v>
      </c>
      <c r="AM21" s="61" t="s">
        <v>369</v>
      </c>
      <c r="AN21" s="61" t="s">
        <v>544</v>
      </c>
      <c r="AO21" s="61" t="s">
        <v>591</v>
      </c>
      <c r="AP21" s="82">
        <v>0</v>
      </c>
      <c r="AQ21" s="62">
        <f>SUM(AR21:AU21)</f>
        <v>1</v>
      </c>
      <c r="AR21" s="63">
        <v>0</v>
      </c>
      <c r="AS21" s="63">
        <v>0.33</v>
      </c>
      <c r="AT21" s="63">
        <v>0.33</v>
      </c>
      <c r="AU21" s="63">
        <v>0.34</v>
      </c>
      <c r="AV21" s="82" t="s">
        <v>450</v>
      </c>
      <c r="AW21" s="82" t="s">
        <v>368</v>
      </c>
      <c r="AX21" s="82" t="s">
        <v>452</v>
      </c>
      <c r="AY21" s="82" t="s">
        <v>419</v>
      </c>
      <c r="AZ21" s="82" t="s">
        <v>419</v>
      </c>
      <c r="BA21" s="59">
        <v>43221</v>
      </c>
      <c r="BB21" s="59">
        <v>43465</v>
      </c>
      <c r="BC21" s="65">
        <f t="shared" si="41"/>
        <v>244</v>
      </c>
      <c r="BD21" s="82">
        <f t="shared" si="42"/>
        <v>0</v>
      </c>
      <c r="BE21" s="82">
        <v>0</v>
      </c>
      <c r="BF21" s="66">
        <v>0</v>
      </c>
      <c r="BG21" s="62">
        <f t="shared" si="43"/>
        <v>0</v>
      </c>
      <c r="BH21" s="59">
        <v>43209</v>
      </c>
      <c r="BI21" s="80">
        <f t="shared" si="44"/>
        <v>256</v>
      </c>
      <c r="BJ21" s="62" t="str">
        <f t="shared" si="45"/>
        <v>100%</v>
      </c>
      <c r="BK21" s="62">
        <f t="shared" si="46"/>
        <v>-4.9180327868852458E-2</v>
      </c>
      <c r="BL21" s="59" t="str">
        <f t="shared" si="47"/>
        <v>SIN INICIAR</v>
      </c>
      <c r="BM21" s="59" t="str">
        <f t="shared" si="48"/>
        <v xml:space="preserve">NO PROGRAMADA EN EL PERIODO </v>
      </c>
      <c r="BN21" s="62" t="s">
        <v>507</v>
      </c>
      <c r="BO21" s="62" t="s">
        <v>369</v>
      </c>
      <c r="BP21" s="62"/>
      <c r="BQ21" s="82">
        <f t="shared" si="49"/>
        <v>0.33</v>
      </c>
      <c r="BR21" s="82">
        <v>0.22</v>
      </c>
      <c r="BS21" s="66">
        <f t="shared" si="50"/>
        <v>0.66666666666666663</v>
      </c>
      <c r="BT21" s="62">
        <f t="shared" si="51"/>
        <v>0.22</v>
      </c>
      <c r="BU21" s="59">
        <v>43284</v>
      </c>
      <c r="BV21" s="80">
        <f t="shared" si="52"/>
        <v>181</v>
      </c>
      <c r="BW21" s="62" t="str">
        <f t="shared" si="53"/>
        <v>100%</v>
      </c>
      <c r="BX21" s="62">
        <f t="shared" si="54"/>
        <v>0.25819672131147542</v>
      </c>
      <c r="BY21" s="59" t="str">
        <f t="shared" si="55"/>
        <v>EN PROCESO</v>
      </c>
      <c r="BZ21" s="59" t="str">
        <f t="shared" si="56"/>
        <v>DENTRO DEL TIEMPO</v>
      </c>
      <c r="CA21" s="62" t="s">
        <v>772</v>
      </c>
      <c r="CB21" s="62" t="s">
        <v>734</v>
      </c>
      <c r="CC21" s="62"/>
      <c r="CD21" s="62"/>
      <c r="CE21" s="62"/>
      <c r="CF21" s="62"/>
      <c r="CG21" s="82">
        <f t="shared" si="57"/>
        <v>0.33</v>
      </c>
      <c r="CH21" s="82"/>
      <c r="CI21" s="66">
        <f t="shared" si="58"/>
        <v>0</v>
      </c>
      <c r="CJ21" s="62">
        <f t="shared" si="1"/>
        <v>0.22</v>
      </c>
      <c r="CK21" s="59"/>
      <c r="CL21" s="80">
        <f t="shared" si="2"/>
        <v>43465</v>
      </c>
      <c r="CM21" s="62" t="str">
        <f t="shared" si="59"/>
        <v>100%</v>
      </c>
      <c r="CN21" s="62">
        <f t="shared" si="3"/>
        <v>-177.13524590163934</v>
      </c>
      <c r="CO21" s="59" t="str">
        <f t="shared" si="60"/>
        <v>EN PROCESO</v>
      </c>
      <c r="CP21" s="59" t="str">
        <f t="shared" si="4"/>
        <v>DENTRO DEL TIEMPO</v>
      </c>
      <c r="CQ21" s="62"/>
      <c r="CR21" s="62"/>
      <c r="CS21" s="62"/>
      <c r="CT21" s="62"/>
      <c r="CU21" s="62"/>
      <c r="CV21" s="62"/>
      <c r="CW21" s="62"/>
      <c r="CX21" s="62"/>
      <c r="CY21" s="62"/>
      <c r="CZ21" s="62"/>
      <c r="DA21" s="62"/>
      <c r="DB21" s="62"/>
      <c r="DC21" s="82">
        <f t="shared" si="61"/>
        <v>0.34</v>
      </c>
      <c r="DD21" s="82"/>
      <c r="DE21" s="66">
        <f t="shared" si="62"/>
        <v>0</v>
      </c>
      <c r="DF21" s="62">
        <f t="shared" si="5"/>
        <v>0.22</v>
      </c>
      <c r="DG21" s="59"/>
      <c r="DH21" s="80">
        <f t="shared" si="6"/>
        <v>43465</v>
      </c>
      <c r="DI21" s="62" t="str">
        <f t="shared" si="63"/>
        <v>100%</v>
      </c>
      <c r="DJ21" s="62">
        <f t="shared" si="7"/>
        <v>-177.13524590163934</v>
      </c>
      <c r="DK21" s="59" t="str">
        <f t="shared" si="64"/>
        <v>EN PROCESO</v>
      </c>
      <c r="DL21" s="59" t="str">
        <f t="shared" si="8"/>
        <v>DENTRO DEL TIEMPO</v>
      </c>
      <c r="DM21" s="62"/>
      <c r="DN21" s="62"/>
      <c r="DO21" s="62"/>
      <c r="DP21" s="62"/>
      <c r="DQ21" s="62"/>
      <c r="DR21" s="62"/>
      <c r="DS21" s="60"/>
      <c r="DT21" s="60"/>
      <c r="DU21" s="60"/>
      <c r="DV21" s="82"/>
      <c r="DW21" s="82"/>
    </row>
    <row r="22" spans="1:127" s="58" customFormat="1" ht="39.950000000000003" hidden="1" customHeight="1" x14ac:dyDescent="0.2">
      <c r="A22" s="61" t="s">
        <v>345</v>
      </c>
      <c r="B22" s="82" t="s">
        <v>343</v>
      </c>
      <c r="C22" s="82" t="s">
        <v>278</v>
      </c>
      <c r="D22" s="82">
        <v>0.18</v>
      </c>
      <c r="E22" s="82">
        <v>0.24809999999999999</v>
      </c>
      <c r="F22" s="82">
        <v>0.25190000000000001</v>
      </c>
      <c r="G22" s="82">
        <v>0.25</v>
      </c>
      <c r="H22" s="82">
        <v>7.0000000000000007E-2</v>
      </c>
      <c r="I22" s="82" t="s">
        <v>280</v>
      </c>
      <c r="J22" s="82" t="s">
        <v>368</v>
      </c>
      <c r="K22" s="82" t="s">
        <v>347</v>
      </c>
      <c r="L22" s="82" t="s">
        <v>369</v>
      </c>
      <c r="M22" s="82" t="s">
        <v>369</v>
      </c>
      <c r="N22" s="82" t="s">
        <v>369</v>
      </c>
      <c r="O22" s="82" t="s">
        <v>369</v>
      </c>
      <c r="P22" s="61" t="s">
        <v>285</v>
      </c>
      <c r="Q22" s="61" t="s">
        <v>347</v>
      </c>
      <c r="R22" s="61" t="s">
        <v>407</v>
      </c>
      <c r="S22" s="61" t="s">
        <v>413</v>
      </c>
      <c r="T22" s="61" t="s">
        <v>318</v>
      </c>
      <c r="U22" s="61" t="s">
        <v>275</v>
      </c>
      <c r="V22" s="61" t="s">
        <v>286</v>
      </c>
      <c r="W22" s="61" t="s">
        <v>302</v>
      </c>
      <c r="X22" s="82" t="s">
        <v>308</v>
      </c>
      <c r="Y22" s="82" t="s">
        <v>640</v>
      </c>
      <c r="Z22" s="82" t="s">
        <v>422</v>
      </c>
      <c r="AA22" s="82" t="s">
        <v>416</v>
      </c>
      <c r="AB22" s="82" t="s">
        <v>311</v>
      </c>
      <c r="AC22" s="82" t="s">
        <v>372</v>
      </c>
      <c r="AD22" s="82" t="s">
        <v>349</v>
      </c>
      <c r="AE22" s="82" t="str">
        <f t="shared" si="38"/>
        <v>Subdirección de Gestión Corporativa</v>
      </c>
      <c r="AF22" s="61" t="str">
        <f t="shared" si="39"/>
        <v>Contabilidad</v>
      </c>
      <c r="AG22" s="82" t="str">
        <f t="shared" si="40"/>
        <v xml:space="preserve">Gestión Financiera </v>
      </c>
      <c r="AH22" s="61" t="str">
        <f t="shared" si="0"/>
        <v>Plan de Accion por Dependecias</v>
      </c>
      <c r="AI22" s="61" t="s">
        <v>433</v>
      </c>
      <c r="AJ22" s="61" t="s">
        <v>369</v>
      </c>
      <c r="AK22" s="61" t="s">
        <v>369</v>
      </c>
      <c r="AL22" s="61" t="s">
        <v>369</v>
      </c>
      <c r="AM22" s="61" t="s">
        <v>369</v>
      </c>
      <c r="AN22" s="61" t="s">
        <v>546</v>
      </c>
      <c r="AO22" s="61" t="s">
        <v>593</v>
      </c>
      <c r="AP22" s="82">
        <v>0</v>
      </c>
      <c r="AQ22" s="63">
        <f>SUM(AR22:AU22)</f>
        <v>0.95</v>
      </c>
      <c r="AR22" s="63">
        <v>0.24</v>
      </c>
      <c r="AS22" s="63">
        <v>0.24</v>
      </c>
      <c r="AT22" s="63">
        <v>0.24</v>
      </c>
      <c r="AU22" s="63">
        <v>0.23</v>
      </c>
      <c r="AV22" s="82" t="s">
        <v>450</v>
      </c>
      <c r="AW22" s="82" t="s">
        <v>368</v>
      </c>
      <c r="AX22" s="82" t="s">
        <v>468</v>
      </c>
      <c r="AY22" s="82" t="s">
        <v>369</v>
      </c>
      <c r="AZ22" s="82" t="s">
        <v>369</v>
      </c>
      <c r="BA22" s="59">
        <v>43101</v>
      </c>
      <c r="BB22" s="59">
        <v>43465</v>
      </c>
      <c r="BC22" s="65">
        <f t="shared" si="41"/>
        <v>364</v>
      </c>
      <c r="BD22" s="82">
        <f t="shared" si="42"/>
        <v>0.24</v>
      </c>
      <c r="BE22" s="82">
        <v>0.24</v>
      </c>
      <c r="BF22" s="66">
        <f>$BE22/$BD22</f>
        <v>1</v>
      </c>
      <c r="BG22" s="62">
        <f t="shared" si="43"/>
        <v>0.25263157894736843</v>
      </c>
      <c r="BH22" s="59">
        <v>43209</v>
      </c>
      <c r="BI22" s="80">
        <f t="shared" si="44"/>
        <v>256</v>
      </c>
      <c r="BJ22" s="62" t="str">
        <f t="shared" si="45"/>
        <v>100%</v>
      </c>
      <c r="BK22" s="62">
        <f t="shared" si="46"/>
        <v>0.2967032967032967</v>
      </c>
      <c r="BL22" s="59" t="str">
        <f t="shared" si="47"/>
        <v>EN PROCESO</v>
      </c>
      <c r="BM22" s="59" t="str">
        <f t="shared" si="48"/>
        <v>DENTRO DEL TIEMPO</v>
      </c>
      <c r="BN22" s="62" t="s">
        <v>504</v>
      </c>
      <c r="BO22" s="62" t="s">
        <v>659</v>
      </c>
      <c r="BP22" s="62"/>
      <c r="BQ22" s="82">
        <f t="shared" si="49"/>
        <v>0.24</v>
      </c>
      <c r="BR22" s="82">
        <v>0.16</v>
      </c>
      <c r="BS22" s="66">
        <f t="shared" si="50"/>
        <v>0.66666666666666674</v>
      </c>
      <c r="BT22" s="62">
        <f t="shared" si="51"/>
        <v>0.4210526315789474</v>
      </c>
      <c r="BU22" s="59">
        <v>43284</v>
      </c>
      <c r="BV22" s="80">
        <f t="shared" si="52"/>
        <v>181</v>
      </c>
      <c r="BW22" s="62" t="str">
        <f t="shared" si="53"/>
        <v>100%</v>
      </c>
      <c r="BX22" s="62">
        <f t="shared" si="54"/>
        <v>0.50274725274725274</v>
      </c>
      <c r="BY22" s="59" t="str">
        <f t="shared" si="55"/>
        <v>EN PROCESO</v>
      </c>
      <c r="BZ22" s="59" t="str">
        <f t="shared" si="56"/>
        <v>DENTRO DEL TIEMPO</v>
      </c>
      <c r="CA22" s="62" t="s">
        <v>777</v>
      </c>
      <c r="CB22" s="62" t="s">
        <v>780</v>
      </c>
      <c r="CC22" s="62"/>
      <c r="CD22" s="62"/>
      <c r="CE22" s="62"/>
      <c r="CF22" s="62"/>
      <c r="CG22" s="82">
        <f t="shared" si="57"/>
        <v>0.24</v>
      </c>
      <c r="CH22" s="82"/>
      <c r="CI22" s="66">
        <f t="shared" si="58"/>
        <v>0</v>
      </c>
      <c r="CJ22" s="62">
        <f t="shared" si="1"/>
        <v>0.4210526315789474</v>
      </c>
      <c r="CK22" s="59"/>
      <c r="CL22" s="80">
        <f t="shared" si="2"/>
        <v>43465</v>
      </c>
      <c r="CM22" s="62" t="str">
        <f t="shared" si="59"/>
        <v>100%</v>
      </c>
      <c r="CN22" s="62">
        <f t="shared" si="3"/>
        <v>-118.40934065934066</v>
      </c>
      <c r="CO22" s="59" t="str">
        <f t="shared" si="60"/>
        <v>EN PROCESO</v>
      </c>
      <c r="CP22" s="59" t="str">
        <f t="shared" si="4"/>
        <v>DENTRO DEL TIEMPO</v>
      </c>
      <c r="CQ22" s="62"/>
      <c r="CR22" s="62"/>
      <c r="CS22" s="62"/>
      <c r="CT22" s="62"/>
      <c r="CU22" s="62"/>
      <c r="CV22" s="62"/>
      <c r="CW22" s="62"/>
      <c r="CX22" s="62"/>
      <c r="CY22" s="62"/>
      <c r="CZ22" s="62"/>
      <c r="DA22" s="62"/>
      <c r="DB22" s="62"/>
      <c r="DC22" s="82">
        <f t="shared" si="61"/>
        <v>0.23</v>
      </c>
      <c r="DD22" s="82"/>
      <c r="DE22" s="66">
        <f t="shared" si="62"/>
        <v>0</v>
      </c>
      <c r="DF22" s="62">
        <f t="shared" si="5"/>
        <v>0.4210526315789474</v>
      </c>
      <c r="DG22" s="59"/>
      <c r="DH22" s="80">
        <f t="shared" si="6"/>
        <v>43465</v>
      </c>
      <c r="DI22" s="62" t="str">
        <f t="shared" si="63"/>
        <v>100%</v>
      </c>
      <c r="DJ22" s="62">
        <f t="shared" si="7"/>
        <v>-118.40934065934066</v>
      </c>
      <c r="DK22" s="59" t="str">
        <f t="shared" si="64"/>
        <v>EN PROCESO</v>
      </c>
      <c r="DL22" s="59" t="str">
        <f t="shared" si="8"/>
        <v>DENTRO DEL TIEMPO</v>
      </c>
      <c r="DM22" s="62"/>
      <c r="DN22" s="62"/>
      <c r="DO22" s="62"/>
      <c r="DP22" s="62"/>
      <c r="DQ22" s="62"/>
      <c r="DR22" s="62"/>
      <c r="DS22" s="60"/>
      <c r="DT22" s="60"/>
      <c r="DU22" s="60"/>
      <c r="DV22" s="82"/>
      <c r="DW22" s="82"/>
    </row>
    <row r="23" spans="1:127" s="58" customFormat="1" ht="39.950000000000003" hidden="1" customHeight="1" x14ac:dyDescent="0.2">
      <c r="A23" s="61" t="s">
        <v>346</v>
      </c>
      <c r="B23" s="82" t="s">
        <v>344</v>
      </c>
      <c r="C23" s="82" t="s">
        <v>279</v>
      </c>
      <c r="D23" s="82">
        <v>0.1</v>
      </c>
      <c r="E23" s="82">
        <v>0.35</v>
      </c>
      <c r="F23" s="82">
        <v>0.5</v>
      </c>
      <c r="G23" s="82">
        <v>0.8</v>
      </c>
      <c r="H23" s="82">
        <v>0.9</v>
      </c>
      <c r="I23" s="82" t="s">
        <v>281</v>
      </c>
      <c r="J23" s="82" t="s">
        <v>368</v>
      </c>
      <c r="K23" s="82" t="s">
        <v>347</v>
      </c>
      <c r="L23" s="82" t="s">
        <v>369</v>
      </c>
      <c r="M23" s="82" t="s">
        <v>369</v>
      </c>
      <c r="N23" s="82" t="s">
        <v>369</v>
      </c>
      <c r="O23" s="82" t="s">
        <v>369</v>
      </c>
      <c r="P23" s="61" t="s">
        <v>284</v>
      </c>
      <c r="Q23" s="61" t="s">
        <v>348</v>
      </c>
      <c r="R23" s="61" t="s">
        <v>406</v>
      </c>
      <c r="S23" s="61" t="s">
        <v>412</v>
      </c>
      <c r="T23" s="61" t="s">
        <v>322</v>
      </c>
      <c r="U23" s="61" t="s">
        <v>276</v>
      </c>
      <c r="V23" s="61" t="s">
        <v>287</v>
      </c>
      <c r="W23" s="61" t="s">
        <v>302</v>
      </c>
      <c r="X23" s="82" t="s">
        <v>308</v>
      </c>
      <c r="Y23" s="82" t="s">
        <v>640</v>
      </c>
      <c r="Z23" s="82" t="s">
        <v>416</v>
      </c>
      <c r="AA23" s="82" t="s">
        <v>416</v>
      </c>
      <c r="AB23" s="82" t="s">
        <v>311</v>
      </c>
      <c r="AC23" s="82" t="s">
        <v>372</v>
      </c>
      <c r="AD23" s="82" t="s">
        <v>326</v>
      </c>
      <c r="AE23" s="82" t="str">
        <f t="shared" si="38"/>
        <v>Subdirección de Gestión Corporativa</v>
      </c>
      <c r="AF23" s="61" t="str">
        <f t="shared" si="39"/>
        <v>Contabilidad</v>
      </c>
      <c r="AG23" s="82" t="str">
        <f t="shared" si="40"/>
        <v xml:space="preserve">Gestión Financiera </v>
      </c>
      <c r="AH23" s="61" t="str">
        <f t="shared" si="0"/>
        <v>Plan de Accion por Dependecias</v>
      </c>
      <c r="AI23" s="61" t="s">
        <v>433</v>
      </c>
      <c r="AJ23" s="61" t="s">
        <v>369</v>
      </c>
      <c r="AK23" s="61" t="s">
        <v>369</v>
      </c>
      <c r="AL23" s="61" t="s">
        <v>369</v>
      </c>
      <c r="AM23" s="61" t="s">
        <v>369</v>
      </c>
      <c r="AN23" s="61" t="s">
        <v>547</v>
      </c>
      <c r="AO23" s="61" t="s">
        <v>594</v>
      </c>
      <c r="AP23" s="82">
        <v>12</v>
      </c>
      <c r="AQ23" s="82">
        <v>12</v>
      </c>
      <c r="AR23" s="82">
        <v>3</v>
      </c>
      <c r="AS23" s="82">
        <v>3</v>
      </c>
      <c r="AT23" s="82">
        <v>3</v>
      </c>
      <c r="AU23" s="82">
        <v>3</v>
      </c>
      <c r="AV23" s="82" t="s">
        <v>448</v>
      </c>
      <c r="AW23" s="82" t="s">
        <v>368</v>
      </c>
      <c r="AX23" s="82" t="s">
        <v>452</v>
      </c>
      <c r="AY23" s="82" t="s">
        <v>419</v>
      </c>
      <c r="AZ23" s="82" t="s">
        <v>419</v>
      </c>
      <c r="BA23" s="59">
        <v>43101</v>
      </c>
      <c r="BB23" s="59">
        <v>43465</v>
      </c>
      <c r="BC23" s="65">
        <f t="shared" si="41"/>
        <v>364</v>
      </c>
      <c r="BD23" s="82">
        <f t="shared" si="42"/>
        <v>3</v>
      </c>
      <c r="BE23" s="82">
        <v>2.88</v>
      </c>
      <c r="BF23" s="66">
        <f>$BE23/$BD23</f>
        <v>0.96</v>
      </c>
      <c r="BG23" s="62">
        <f t="shared" si="43"/>
        <v>0.24</v>
      </c>
      <c r="BH23" s="59">
        <v>43209</v>
      </c>
      <c r="BI23" s="80">
        <f t="shared" si="44"/>
        <v>256</v>
      </c>
      <c r="BJ23" s="62" t="str">
        <f t="shared" si="45"/>
        <v>100%</v>
      </c>
      <c r="BK23" s="62">
        <f t="shared" si="46"/>
        <v>0.2967032967032967</v>
      </c>
      <c r="BL23" s="59" t="str">
        <f t="shared" si="47"/>
        <v>EN PROCESO</v>
      </c>
      <c r="BM23" s="59" t="str">
        <f t="shared" si="48"/>
        <v>DENTRO DEL TIEMPO</v>
      </c>
      <c r="BN23" s="62" t="s">
        <v>506</v>
      </c>
      <c r="BO23" s="62" t="s">
        <v>765</v>
      </c>
      <c r="BP23" s="62"/>
      <c r="BQ23" s="82">
        <f t="shared" si="49"/>
        <v>3</v>
      </c>
      <c r="BR23" s="82">
        <v>1.96</v>
      </c>
      <c r="BS23" s="66">
        <f t="shared" si="50"/>
        <v>0.65333333333333332</v>
      </c>
      <c r="BT23" s="62">
        <f t="shared" si="51"/>
        <v>0.40333333333333332</v>
      </c>
      <c r="BU23" s="59">
        <v>43284</v>
      </c>
      <c r="BV23" s="80">
        <f t="shared" si="52"/>
        <v>181</v>
      </c>
      <c r="BW23" s="62" t="str">
        <f t="shared" si="53"/>
        <v>100%</v>
      </c>
      <c r="BX23" s="62">
        <f t="shared" si="54"/>
        <v>0.50274725274725274</v>
      </c>
      <c r="BY23" s="59" t="str">
        <f t="shared" si="55"/>
        <v>EN PROCESO</v>
      </c>
      <c r="BZ23" s="59" t="str">
        <f t="shared" si="56"/>
        <v>DENTRO DEL TIEMPO</v>
      </c>
      <c r="CA23" s="62" t="s">
        <v>786</v>
      </c>
      <c r="CB23" s="62" t="s">
        <v>781</v>
      </c>
      <c r="CC23" s="62"/>
      <c r="CD23" s="62"/>
      <c r="CE23" s="62"/>
      <c r="CF23" s="62"/>
      <c r="CG23" s="82">
        <f t="shared" si="57"/>
        <v>3</v>
      </c>
      <c r="CH23" s="82"/>
      <c r="CI23" s="66">
        <f t="shared" si="58"/>
        <v>0</v>
      </c>
      <c r="CJ23" s="62">
        <f t="shared" si="1"/>
        <v>0.40333333333333332</v>
      </c>
      <c r="CK23" s="59"/>
      <c r="CL23" s="80">
        <f t="shared" si="2"/>
        <v>43465</v>
      </c>
      <c r="CM23" s="62" t="str">
        <f t="shared" si="59"/>
        <v>100%</v>
      </c>
      <c r="CN23" s="62">
        <f t="shared" si="3"/>
        <v>-118.40934065934066</v>
      </c>
      <c r="CO23" s="59" t="str">
        <f t="shared" si="60"/>
        <v>EN PROCESO</v>
      </c>
      <c r="CP23" s="59" t="str">
        <f t="shared" si="4"/>
        <v>DENTRO DEL TIEMPO</v>
      </c>
      <c r="CQ23" s="62"/>
      <c r="CR23" s="62"/>
      <c r="CS23" s="62"/>
      <c r="CT23" s="62"/>
      <c r="CU23" s="62"/>
      <c r="CV23" s="62"/>
      <c r="CW23" s="62"/>
      <c r="CX23" s="62"/>
      <c r="CY23" s="62"/>
      <c r="CZ23" s="62"/>
      <c r="DA23" s="62"/>
      <c r="DB23" s="62"/>
      <c r="DC23" s="82">
        <f t="shared" si="61"/>
        <v>3</v>
      </c>
      <c r="DD23" s="82"/>
      <c r="DE23" s="66">
        <f t="shared" si="62"/>
        <v>0</v>
      </c>
      <c r="DF23" s="62">
        <f t="shared" si="5"/>
        <v>0.40333333333333332</v>
      </c>
      <c r="DG23" s="59"/>
      <c r="DH23" s="80">
        <f t="shared" si="6"/>
        <v>43465</v>
      </c>
      <c r="DI23" s="62" t="str">
        <f t="shared" si="63"/>
        <v>100%</v>
      </c>
      <c r="DJ23" s="62">
        <f t="shared" si="7"/>
        <v>-118.40934065934066</v>
      </c>
      <c r="DK23" s="59" t="str">
        <f t="shared" si="64"/>
        <v>EN PROCESO</v>
      </c>
      <c r="DL23" s="59" t="str">
        <f t="shared" si="8"/>
        <v>DENTRO DEL TIEMPO</v>
      </c>
      <c r="DM23" s="62"/>
      <c r="DN23" s="62"/>
      <c r="DO23" s="62"/>
      <c r="DP23" s="62"/>
      <c r="DQ23" s="62"/>
      <c r="DR23" s="62"/>
      <c r="DS23" s="60"/>
      <c r="DT23" s="60"/>
      <c r="DU23" s="60"/>
      <c r="DV23" s="82"/>
      <c r="DW23" s="82"/>
    </row>
    <row r="24" spans="1:127" s="58" customFormat="1" ht="39.950000000000003" hidden="1" customHeight="1" x14ac:dyDescent="0.2">
      <c r="A24" s="61" t="s">
        <v>346</v>
      </c>
      <c r="B24" s="82" t="s">
        <v>344</v>
      </c>
      <c r="C24" s="82" t="s">
        <v>279</v>
      </c>
      <c r="D24" s="82">
        <v>0.1</v>
      </c>
      <c r="E24" s="82">
        <v>0.35</v>
      </c>
      <c r="F24" s="82">
        <v>0.5</v>
      </c>
      <c r="G24" s="82">
        <v>0.8</v>
      </c>
      <c r="H24" s="82">
        <v>0.9</v>
      </c>
      <c r="I24" s="82" t="s">
        <v>281</v>
      </c>
      <c r="J24" s="82" t="s">
        <v>368</v>
      </c>
      <c r="K24" s="82" t="s">
        <v>347</v>
      </c>
      <c r="L24" s="82" t="s">
        <v>369</v>
      </c>
      <c r="M24" s="82" t="s">
        <v>369</v>
      </c>
      <c r="N24" s="82" t="s">
        <v>369</v>
      </c>
      <c r="O24" s="82" t="s">
        <v>369</v>
      </c>
      <c r="P24" s="61" t="s">
        <v>284</v>
      </c>
      <c r="Q24" s="61" t="s">
        <v>348</v>
      </c>
      <c r="R24" s="61" t="s">
        <v>406</v>
      </c>
      <c r="S24" s="61" t="s">
        <v>412</v>
      </c>
      <c r="T24" s="61" t="s">
        <v>322</v>
      </c>
      <c r="U24" s="61" t="s">
        <v>276</v>
      </c>
      <c r="V24" s="61" t="s">
        <v>287</v>
      </c>
      <c r="W24" s="61" t="s">
        <v>302</v>
      </c>
      <c r="X24" s="82" t="s">
        <v>308</v>
      </c>
      <c r="Y24" s="82" t="s">
        <v>640</v>
      </c>
      <c r="Z24" s="82" t="s">
        <v>421</v>
      </c>
      <c r="AA24" s="82" t="s">
        <v>373</v>
      </c>
      <c r="AB24" s="82" t="s">
        <v>311</v>
      </c>
      <c r="AC24" s="82" t="s">
        <v>372</v>
      </c>
      <c r="AD24" s="82" t="s">
        <v>333</v>
      </c>
      <c r="AE24" s="82" t="str">
        <f t="shared" si="38"/>
        <v>Subdirección de Gestión Corporativa</v>
      </c>
      <c r="AF24" s="61" t="str">
        <f t="shared" si="39"/>
        <v>Contabilidad</v>
      </c>
      <c r="AG24" s="82" t="str">
        <f t="shared" si="40"/>
        <v xml:space="preserve">Gestión Financiera </v>
      </c>
      <c r="AH24" s="61" t="str">
        <f t="shared" si="0"/>
        <v>Plan de Accion por Dependecias</v>
      </c>
      <c r="AI24" s="61" t="s">
        <v>433</v>
      </c>
      <c r="AJ24" s="61" t="s">
        <v>369</v>
      </c>
      <c r="AK24" s="61" t="s">
        <v>369</v>
      </c>
      <c r="AL24" s="61" t="s">
        <v>369</v>
      </c>
      <c r="AM24" s="61" t="s">
        <v>369</v>
      </c>
      <c r="AN24" s="61" t="s">
        <v>548</v>
      </c>
      <c r="AO24" s="61" t="s">
        <v>595</v>
      </c>
      <c r="AP24" s="82">
        <v>4</v>
      </c>
      <c r="AQ24" s="82">
        <v>4</v>
      </c>
      <c r="AR24" s="82">
        <v>1</v>
      </c>
      <c r="AS24" s="82">
        <v>1</v>
      </c>
      <c r="AT24" s="82">
        <v>1</v>
      </c>
      <c r="AU24" s="82">
        <v>1</v>
      </c>
      <c r="AV24" s="82" t="s">
        <v>448</v>
      </c>
      <c r="AW24" s="82" t="s">
        <v>368</v>
      </c>
      <c r="AX24" s="82" t="s">
        <v>452</v>
      </c>
      <c r="AY24" s="82" t="s">
        <v>419</v>
      </c>
      <c r="AZ24" s="82" t="s">
        <v>419</v>
      </c>
      <c r="BA24" s="59">
        <v>43101</v>
      </c>
      <c r="BB24" s="59">
        <v>43465</v>
      </c>
      <c r="BC24" s="65">
        <f t="shared" si="41"/>
        <v>364</v>
      </c>
      <c r="BD24" s="82">
        <f t="shared" si="42"/>
        <v>1</v>
      </c>
      <c r="BE24" s="82">
        <v>0</v>
      </c>
      <c r="BF24" s="66">
        <f>$BE24/$BD24</f>
        <v>0</v>
      </c>
      <c r="BG24" s="62">
        <f t="shared" si="43"/>
        <v>0</v>
      </c>
      <c r="BH24" s="59">
        <v>43209</v>
      </c>
      <c r="BI24" s="80">
        <f t="shared" si="44"/>
        <v>256</v>
      </c>
      <c r="BJ24" s="62" t="str">
        <f t="shared" si="45"/>
        <v>100%</v>
      </c>
      <c r="BK24" s="62">
        <f t="shared" si="46"/>
        <v>0.2967032967032967</v>
      </c>
      <c r="BL24" s="59" t="str">
        <f t="shared" si="47"/>
        <v>SIN INICIAR</v>
      </c>
      <c r="BM24" s="59" t="str">
        <f t="shared" si="48"/>
        <v>ATRASADO</v>
      </c>
      <c r="BN24" s="62" t="s">
        <v>766</v>
      </c>
      <c r="BO24" s="62" t="s">
        <v>767</v>
      </c>
      <c r="BP24" s="62"/>
      <c r="BQ24" s="82">
        <f t="shared" si="49"/>
        <v>1</v>
      </c>
      <c r="BR24" s="82">
        <v>1</v>
      </c>
      <c r="BS24" s="66">
        <f t="shared" si="50"/>
        <v>1</v>
      </c>
      <c r="BT24" s="62">
        <f t="shared" si="51"/>
        <v>0.25</v>
      </c>
      <c r="BU24" s="59">
        <v>43281</v>
      </c>
      <c r="BV24" s="80">
        <f t="shared" si="52"/>
        <v>184</v>
      </c>
      <c r="BW24" s="62" t="str">
        <f t="shared" si="53"/>
        <v>100%</v>
      </c>
      <c r="BX24" s="62">
        <f t="shared" si="54"/>
        <v>0.49450549450549453</v>
      </c>
      <c r="BY24" s="59" t="str">
        <f t="shared" si="55"/>
        <v>EN PROCESO</v>
      </c>
      <c r="BZ24" s="59" t="str">
        <f t="shared" si="56"/>
        <v>DENTRO DEL TIEMPO</v>
      </c>
      <c r="CA24" s="62" t="s">
        <v>783</v>
      </c>
      <c r="CB24" s="62" t="s">
        <v>784</v>
      </c>
      <c r="CC24" s="62"/>
      <c r="CD24" s="62"/>
      <c r="CE24" s="62"/>
      <c r="CF24" s="62"/>
      <c r="CG24" s="82">
        <f t="shared" si="57"/>
        <v>1</v>
      </c>
      <c r="CH24" s="82"/>
      <c r="CI24" s="66">
        <f t="shared" si="58"/>
        <v>0</v>
      </c>
      <c r="CJ24" s="62">
        <f t="shared" si="1"/>
        <v>0.25</v>
      </c>
      <c r="CK24" s="59"/>
      <c r="CL24" s="80">
        <f t="shared" si="2"/>
        <v>43465</v>
      </c>
      <c r="CM24" s="62" t="str">
        <f t="shared" si="59"/>
        <v>100%</v>
      </c>
      <c r="CN24" s="62">
        <f t="shared" si="3"/>
        <v>-118.40934065934066</v>
      </c>
      <c r="CO24" s="59" t="str">
        <f t="shared" si="60"/>
        <v>EN PROCESO</v>
      </c>
      <c r="CP24" s="59" t="str">
        <f t="shared" si="4"/>
        <v>DENTRO DEL TIEMPO</v>
      </c>
      <c r="CQ24" s="62"/>
      <c r="CR24" s="62"/>
      <c r="CS24" s="62"/>
      <c r="CT24" s="62"/>
      <c r="CU24" s="62"/>
      <c r="CV24" s="62"/>
      <c r="CW24" s="62"/>
      <c r="CX24" s="62"/>
      <c r="CY24" s="62"/>
      <c r="CZ24" s="62"/>
      <c r="DA24" s="62"/>
      <c r="DB24" s="62"/>
      <c r="DC24" s="82">
        <f t="shared" si="61"/>
        <v>1</v>
      </c>
      <c r="DD24" s="82"/>
      <c r="DE24" s="66">
        <f t="shared" si="62"/>
        <v>0</v>
      </c>
      <c r="DF24" s="62">
        <f t="shared" si="5"/>
        <v>0.25</v>
      </c>
      <c r="DG24" s="59"/>
      <c r="DH24" s="80">
        <f t="shared" si="6"/>
        <v>43465</v>
      </c>
      <c r="DI24" s="62" t="str">
        <f t="shared" si="63"/>
        <v>100%</v>
      </c>
      <c r="DJ24" s="62">
        <f t="shared" si="7"/>
        <v>-118.40934065934066</v>
      </c>
      <c r="DK24" s="59" t="str">
        <f t="shared" si="64"/>
        <v>EN PROCESO</v>
      </c>
      <c r="DL24" s="59" t="str">
        <f t="shared" si="8"/>
        <v>DENTRO DEL TIEMPO</v>
      </c>
      <c r="DM24" s="62"/>
      <c r="DN24" s="62"/>
      <c r="DO24" s="62"/>
      <c r="DP24" s="62"/>
      <c r="DQ24" s="62"/>
      <c r="DR24" s="62"/>
      <c r="DS24" s="60"/>
      <c r="DT24" s="60"/>
      <c r="DU24" s="60"/>
      <c r="DV24" s="82"/>
      <c r="DW24" s="82"/>
    </row>
    <row r="25" spans="1:127" s="58" customFormat="1" ht="39.950000000000003" hidden="1" customHeight="1" x14ac:dyDescent="0.2">
      <c r="A25" s="61" t="s">
        <v>346</v>
      </c>
      <c r="B25" s="82" t="s">
        <v>344</v>
      </c>
      <c r="C25" s="82" t="s">
        <v>279</v>
      </c>
      <c r="D25" s="82">
        <v>0.1</v>
      </c>
      <c r="E25" s="82">
        <v>0.35</v>
      </c>
      <c r="F25" s="82">
        <v>0.5</v>
      </c>
      <c r="G25" s="82">
        <v>0.8</v>
      </c>
      <c r="H25" s="82">
        <v>0.9</v>
      </c>
      <c r="I25" s="82" t="s">
        <v>281</v>
      </c>
      <c r="J25" s="82" t="s">
        <v>368</v>
      </c>
      <c r="K25" s="82" t="s">
        <v>347</v>
      </c>
      <c r="L25" s="82" t="s">
        <v>369</v>
      </c>
      <c r="M25" s="82" t="s">
        <v>369</v>
      </c>
      <c r="N25" s="82" t="s">
        <v>369</v>
      </c>
      <c r="O25" s="82" t="s">
        <v>369</v>
      </c>
      <c r="P25" s="61" t="s">
        <v>284</v>
      </c>
      <c r="Q25" s="61" t="s">
        <v>348</v>
      </c>
      <c r="R25" s="61" t="s">
        <v>406</v>
      </c>
      <c r="S25" s="61" t="s">
        <v>412</v>
      </c>
      <c r="T25" s="61" t="s">
        <v>322</v>
      </c>
      <c r="U25" s="61" t="s">
        <v>276</v>
      </c>
      <c r="V25" s="61" t="s">
        <v>287</v>
      </c>
      <c r="W25" s="61" t="s">
        <v>302</v>
      </c>
      <c r="X25" s="82" t="s">
        <v>308</v>
      </c>
      <c r="Y25" s="82" t="s">
        <v>640</v>
      </c>
      <c r="Z25" s="82" t="s">
        <v>422</v>
      </c>
      <c r="AA25" s="82" t="s">
        <v>416</v>
      </c>
      <c r="AB25" s="82" t="s">
        <v>311</v>
      </c>
      <c r="AC25" s="82" t="s">
        <v>373</v>
      </c>
      <c r="AD25" s="82" t="s">
        <v>326</v>
      </c>
      <c r="AE25" s="82" t="str">
        <f t="shared" si="38"/>
        <v>Subdirección de Gestión Corporativa</v>
      </c>
      <c r="AF25" s="61" t="str">
        <f t="shared" si="39"/>
        <v>Presupuesto</v>
      </c>
      <c r="AG25" s="82" t="str">
        <f t="shared" si="40"/>
        <v xml:space="preserve">Gestión Financiera </v>
      </c>
      <c r="AH25" s="61" t="str">
        <f t="shared" si="0"/>
        <v>Plan de Accion por Dependecias</v>
      </c>
      <c r="AI25" s="61" t="s">
        <v>431</v>
      </c>
      <c r="AJ25" s="61" t="s">
        <v>369</v>
      </c>
      <c r="AK25" s="61" t="s">
        <v>369</v>
      </c>
      <c r="AL25" s="61" t="s">
        <v>369</v>
      </c>
      <c r="AM25" s="61" t="s">
        <v>369</v>
      </c>
      <c r="AN25" s="61" t="s">
        <v>493</v>
      </c>
      <c r="AO25" s="61" t="s">
        <v>629</v>
      </c>
      <c r="AP25" s="82">
        <v>1</v>
      </c>
      <c r="AQ25" s="82">
        <f>SUM(AR25:AU25)</f>
        <v>4</v>
      </c>
      <c r="AR25" s="82">
        <v>1</v>
      </c>
      <c r="AS25" s="82">
        <v>1</v>
      </c>
      <c r="AT25" s="82">
        <v>1</v>
      </c>
      <c r="AU25" s="82">
        <v>1</v>
      </c>
      <c r="AV25" s="82" t="s">
        <v>448</v>
      </c>
      <c r="AW25" s="82" t="s">
        <v>368</v>
      </c>
      <c r="AX25" s="82" t="s">
        <v>453</v>
      </c>
      <c r="AY25" s="82" t="s">
        <v>369</v>
      </c>
      <c r="AZ25" s="82" t="s">
        <v>369</v>
      </c>
      <c r="BA25" s="59">
        <v>43101</v>
      </c>
      <c r="BB25" s="59">
        <v>43465</v>
      </c>
      <c r="BC25" s="65">
        <f t="shared" si="41"/>
        <v>364</v>
      </c>
      <c r="BD25" s="82">
        <f t="shared" si="42"/>
        <v>1</v>
      </c>
      <c r="BE25" s="82">
        <v>0</v>
      </c>
      <c r="BF25" s="66">
        <f>$BE25/$BD25</f>
        <v>0</v>
      </c>
      <c r="BG25" s="62">
        <f t="shared" si="43"/>
        <v>0</v>
      </c>
      <c r="BH25" s="59">
        <v>43209</v>
      </c>
      <c r="BI25" s="80">
        <f t="shared" si="44"/>
        <v>256</v>
      </c>
      <c r="BJ25" s="62" t="str">
        <f t="shared" si="45"/>
        <v>100%</v>
      </c>
      <c r="BK25" s="62">
        <f t="shared" si="46"/>
        <v>0.2967032967032967</v>
      </c>
      <c r="BL25" s="59" t="str">
        <f t="shared" si="47"/>
        <v>SIN INICIAR</v>
      </c>
      <c r="BM25" s="59" t="str">
        <f t="shared" si="48"/>
        <v>ATRASADO</v>
      </c>
      <c r="BN25" s="62" t="s">
        <v>660</v>
      </c>
      <c r="BO25" s="105" t="s">
        <v>661</v>
      </c>
      <c r="BP25" s="62"/>
      <c r="BQ25" s="82">
        <f t="shared" si="49"/>
        <v>1</v>
      </c>
      <c r="BR25" s="82">
        <v>0</v>
      </c>
      <c r="BS25" s="66">
        <f t="shared" si="50"/>
        <v>0</v>
      </c>
      <c r="BT25" s="62">
        <f t="shared" si="51"/>
        <v>0</v>
      </c>
      <c r="BU25" s="59">
        <v>43263</v>
      </c>
      <c r="BV25" s="80">
        <f t="shared" si="52"/>
        <v>202</v>
      </c>
      <c r="BW25" s="62" t="str">
        <f t="shared" si="53"/>
        <v>100%</v>
      </c>
      <c r="BX25" s="62">
        <f t="shared" si="54"/>
        <v>0.44505494505494503</v>
      </c>
      <c r="BY25" s="59" t="str">
        <f t="shared" si="55"/>
        <v>SIN INICIAR</v>
      </c>
      <c r="BZ25" s="59" t="str">
        <f t="shared" si="56"/>
        <v>ATRASADO</v>
      </c>
      <c r="CA25" s="94" t="s">
        <v>788</v>
      </c>
      <c r="CB25" s="94" t="s">
        <v>770</v>
      </c>
      <c r="CC25" s="94"/>
      <c r="CD25" s="94"/>
      <c r="CE25" s="94"/>
      <c r="CF25" s="62"/>
      <c r="CG25" s="82">
        <f t="shared" si="57"/>
        <v>1</v>
      </c>
      <c r="CH25" s="82"/>
      <c r="CI25" s="66">
        <f t="shared" si="58"/>
        <v>0</v>
      </c>
      <c r="CJ25" s="62">
        <f t="shared" si="1"/>
        <v>0</v>
      </c>
      <c r="CK25" s="59"/>
      <c r="CL25" s="80">
        <f t="shared" si="2"/>
        <v>43465</v>
      </c>
      <c r="CM25" s="62" t="str">
        <f t="shared" si="59"/>
        <v>100%</v>
      </c>
      <c r="CN25" s="62">
        <f t="shared" si="3"/>
        <v>-118.40934065934066</v>
      </c>
      <c r="CO25" s="59" t="str">
        <f t="shared" si="60"/>
        <v>SIN INICIAR</v>
      </c>
      <c r="CP25" s="59" t="str">
        <f t="shared" si="4"/>
        <v xml:space="preserve">NO PROGRAMADA EN EL PERIODO </v>
      </c>
      <c r="CQ25" s="62"/>
      <c r="CR25" s="62"/>
      <c r="CS25" s="62"/>
      <c r="CT25" s="62"/>
      <c r="CU25" s="62"/>
      <c r="CV25" s="62"/>
      <c r="CW25" s="62"/>
      <c r="CX25" s="62"/>
      <c r="CY25" s="62"/>
      <c r="CZ25" s="62"/>
      <c r="DA25" s="62"/>
      <c r="DB25" s="62"/>
      <c r="DC25" s="82">
        <f t="shared" si="61"/>
        <v>1</v>
      </c>
      <c r="DD25" s="82"/>
      <c r="DE25" s="66">
        <f t="shared" si="62"/>
        <v>0</v>
      </c>
      <c r="DF25" s="62">
        <f t="shared" si="5"/>
        <v>0</v>
      </c>
      <c r="DG25" s="59"/>
      <c r="DH25" s="80">
        <f t="shared" si="6"/>
        <v>43465</v>
      </c>
      <c r="DI25" s="62" t="str">
        <f t="shared" si="63"/>
        <v>100%</v>
      </c>
      <c r="DJ25" s="62">
        <f t="shared" si="7"/>
        <v>-118.40934065934066</v>
      </c>
      <c r="DK25" s="59" t="str">
        <f t="shared" si="64"/>
        <v>SIN INICIAR</v>
      </c>
      <c r="DL25" s="59" t="str">
        <f t="shared" si="8"/>
        <v xml:space="preserve">NO PROGRAMADA EN EL PERIODO </v>
      </c>
      <c r="DM25" s="62"/>
      <c r="DN25" s="62"/>
      <c r="DO25" s="62"/>
      <c r="DP25" s="62"/>
      <c r="DQ25" s="62"/>
      <c r="DR25" s="62"/>
      <c r="DS25" s="60"/>
      <c r="DT25" s="60"/>
      <c r="DU25" s="60"/>
      <c r="DV25" s="82"/>
      <c r="DW25" s="82"/>
    </row>
    <row r="26" spans="1:127" s="58" customFormat="1" ht="39.950000000000003" hidden="1" customHeight="1" x14ac:dyDescent="0.2">
      <c r="A26" s="61" t="s">
        <v>346</v>
      </c>
      <c r="B26" s="82" t="s">
        <v>344</v>
      </c>
      <c r="C26" s="82" t="s">
        <v>279</v>
      </c>
      <c r="D26" s="82">
        <v>0.1</v>
      </c>
      <c r="E26" s="82">
        <v>0.35</v>
      </c>
      <c r="F26" s="82">
        <v>0.5</v>
      </c>
      <c r="G26" s="82">
        <v>0.8</v>
      </c>
      <c r="H26" s="82">
        <v>0.9</v>
      </c>
      <c r="I26" s="82" t="s">
        <v>281</v>
      </c>
      <c r="J26" s="82" t="s">
        <v>368</v>
      </c>
      <c r="K26" s="82" t="s">
        <v>347</v>
      </c>
      <c r="L26" s="82" t="s">
        <v>369</v>
      </c>
      <c r="M26" s="82" t="s">
        <v>369</v>
      </c>
      <c r="N26" s="82" t="s">
        <v>369</v>
      </c>
      <c r="O26" s="82" t="s">
        <v>369</v>
      </c>
      <c r="P26" s="61" t="s">
        <v>284</v>
      </c>
      <c r="Q26" s="61" t="s">
        <v>348</v>
      </c>
      <c r="R26" s="61" t="s">
        <v>406</v>
      </c>
      <c r="S26" s="61" t="s">
        <v>412</v>
      </c>
      <c r="T26" s="61" t="s">
        <v>322</v>
      </c>
      <c r="U26" s="61" t="s">
        <v>276</v>
      </c>
      <c r="V26" s="61" t="s">
        <v>287</v>
      </c>
      <c r="W26" s="61" t="s">
        <v>302</v>
      </c>
      <c r="X26" s="82" t="s">
        <v>308</v>
      </c>
      <c r="Y26" s="82" t="s">
        <v>640</v>
      </c>
      <c r="Z26" s="82" t="s">
        <v>422</v>
      </c>
      <c r="AA26" s="82" t="s">
        <v>416</v>
      </c>
      <c r="AB26" s="82" t="s">
        <v>311</v>
      </c>
      <c r="AC26" s="82" t="s">
        <v>373</v>
      </c>
      <c r="AD26" s="82" t="s">
        <v>326</v>
      </c>
      <c r="AE26" s="82" t="str">
        <f t="shared" si="38"/>
        <v>Subdirección de Gestión Corporativa</v>
      </c>
      <c r="AF26" s="61" t="str">
        <f t="shared" si="39"/>
        <v>Presupuesto</v>
      </c>
      <c r="AG26" s="82" t="str">
        <f t="shared" si="40"/>
        <v xml:space="preserve">Gestión Financiera </v>
      </c>
      <c r="AH26" s="61" t="str">
        <f t="shared" si="0"/>
        <v>Plan de Accion por Dependecias</v>
      </c>
      <c r="AI26" s="61" t="s">
        <v>432</v>
      </c>
      <c r="AJ26" s="61" t="s">
        <v>369</v>
      </c>
      <c r="AK26" s="61" t="s">
        <v>369</v>
      </c>
      <c r="AL26" s="61" t="s">
        <v>369</v>
      </c>
      <c r="AM26" s="61" t="s">
        <v>369</v>
      </c>
      <c r="AN26" s="61" t="s">
        <v>491</v>
      </c>
      <c r="AO26" s="61" t="s">
        <v>492</v>
      </c>
      <c r="AP26" s="63">
        <v>1</v>
      </c>
      <c r="AQ26" s="63">
        <f>SUM(AR26:AU26)</f>
        <v>0.95</v>
      </c>
      <c r="AR26" s="63">
        <v>0</v>
      </c>
      <c r="AS26" s="63">
        <v>0.32</v>
      </c>
      <c r="AT26" s="63">
        <v>0.32</v>
      </c>
      <c r="AU26" s="63">
        <v>0.31</v>
      </c>
      <c r="AV26" s="82" t="s">
        <v>450</v>
      </c>
      <c r="AW26" s="82" t="s">
        <v>368</v>
      </c>
      <c r="AX26" s="82" t="s">
        <v>453</v>
      </c>
      <c r="AY26" s="82" t="s">
        <v>369</v>
      </c>
      <c r="AZ26" s="82" t="s">
        <v>369</v>
      </c>
      <c r="BA26" s="59">
        <v>43191</v>
      </c>
      <c r="BB26" s="59">
        <v>43465</v>
      </c>
      <c r="BC26" s="65">
        <f t="shared" si="41"/>
        <v>274</v>
      </c>
      <c r="BD26" s="82">
        <f t="shared" si="42"/>
        <v>0</v>
      </c>
      <c r="BE26" s="82">
        <v>0</v>
      </c>
      <c r="BF26" s="66">
        <v>0</v>
      </c>
      <c r="BG26" s="62">
        <f t="shared" si="43"/>
        <v>0</v>
      </c>
      <c r="BH26" s="59">
        <v>43209</v>
      </c>
      <c r="BI26" s="80">
        <f t="shared" si="44"/>
        <v>256</v>
      </c>
      <c r="BJ26" s="62" t="str">
        <f t="shared" si="45"/>
        <v>100%</v>
      </c>
      <c r="BK26" s="62">
        <f t="shared" si="46"/>
        <v>6.569343065693431E-2</v>
      </c>
      <c r="BL26" s="59" t="str">
        <f t="shared" si="47"/>
        <v>SIN INICIAR</v>
      </c>
      <c r="BM26" s="59" t="str">
        <f t="shared" si="48"/>
        <v>ATRASADO</v>
      </c>
      <c r="BN26" s="62" t="s">
        <v>490</v>
      </c>
      <c r="BO26" s="62" t="s">
        <v>369</v>
      </c>
      <c r="BP26" s="62"/>
      <c r="BQ26" s="82">
        <f t="shared" si="49"/>
        <v>0.32</v>
      </c>
      <c r="BR26" s="82">
        <v>0.31040000000000001</v>
      </c>
      <c r="BS26" s="66">
        <f t="shared" si="50"/>
        <v>0.97</v>
      </c>
      <c r="BT26" s="62">
        <f t="shared" si="51"/>
        <v>0.32673684210526316</v>
      </c>
      <c r="BU26" s="59">
        <v>43284</v>
      </c>
      <c r="BV26" s="80">
        <f t="shared" si="52"/>
        <v>181</v>
      </c>
      <c r="BW26" s="62" t="str">
        <f t="shared" si="53"/>
        <v>100%</v>
      </c>
      <c r="BX26" s="62">
        <f t="shared" si="54"/>
        <v>0.33941605839416056</v>
      </c>
      <c r="BY26" s="59" t="str">
        <f t="shared" si="55"/>
        <v>EN PROCESO</v>
      </c>
      <c r="BZ26" s="59" t="str">
        <f t="shared" si="56"/>
        <v>DENTRO DEL TIEMPO</v>
      </c>
      <c r="CA26" s="62" t="s">
        <v>763</v>
      </c>
      <c r="CB26" s="62" t="s">
        <v>764</v>
      </c>
      <c r="CC26" s="62"/>
      <c r="CD26" s="62"/>
      <c r="CE26" s="62"/>
      <c r="CF26" s="62"/>
      <c r="CG26" s="82">
        <f t="shared" si="57"/>
        <v>0.32</v>
      </c>
      <c r="CH26" s="82"/>
      <c r="CI26" s="66">
        <f t="shared" si="58"/>
        <v>0</v>
      </c>
      <c r="CJ26" s="62">
        <f t="shared" si="1"/>
        <v>0.32673684210526316</v>
      </c>
      <c r="CK26" s="59"/>
      <c r="CL26" s="80">
        <f t="shared" si="2"/>
        <v>43465</v>
      </c>
      <c r="CM26" s="62" t="str">
        <f t="shared" si="59"/>
        <v>100%</v>
      </c>
      <c r="CN26" s="62">
        <f t="shared" si="3"/>
        <v>-157.63138686131387</v>
      </c>
      <c r="CO26" s="59" t="str">
        <f t="shared" si="60"/>
        <v>EN PROCESO</v>
      </c>
      <c r="CP26" s="59" t="str">
        <f t="shared" si="4"/>
        <v>DENTRO DEL TIEMPO</v>
      </c>
      <c r="CQ26" s="62"/>
      <c r="CR26" s="62"/>
      <c r="CS26" s="62"/>
      <c r="CT26" s="62"/>
      <c r="CU26" s="62"/>
      <c r="CV26" s="62"/>
      <c r="CW26" s="62"/>
      <c r="CX26" s="62"/>
      <c r="CY26" s="62"/>
      <c r="CZ26" s="62"/>
      <c r="DA26" s="62"/>
      <c r="DB26" s="62"/>
      <c r="DC26" s="82">
        <f t="shared" si="61"/>
        <v>0.31</v>
      </c>
      <c r="DD26" s="82"/>
      <c r="DE26" s="66">
        <f t="shared" si="62"/>
        <v>0</v>
      </c>
      <c r="DF26" s="62">
        <f t="shared" si="5"/>
        <v>0.32673684210526316</v>
      </c>
      <c r="DG26" s="59"/>
      <c r="DH26" s="80">
        <f t="shared" si="6"/>
        <v>43465</v>
      </c>
      <c r="DI26" s="62" t="str">
        <f t="shared" si="63"/>
        <v>100%</v>
      </c>
      <c r="DJ26" s="62">
        <f t="shared" si="7"/>
        <v>-157.63138686131387</v>
      </c>
      <c r="DK26" s="59" t="str">
        <f t="shared" si="64"/>
        <v>EN PROCESO</v>
      </c>
      <c r="DL26" s="59" t="str">
        <f t="shared" si="8"/>
        <v>DENTRO DEL TIEMPO</v>
      </c>
      <c r="DM26" s="62"/>
      <c r="DN26" s="62"/>
      <c r="DO26" s="62"/>
      <c r="DP26" s="62"/>
      <c r="DQ26" s="62"/>
      <c r="DR26" s="62"/>
      <c r="DS26" s="60"/>
      <c r="DT26" s="60"/>
      <c r="DU26" s="60"/>
      <c r="DV26" s="82"/>
      <c r="DW26" s="82"/>
    </row>
    <row r="27" spans="1:127" s="58" customFormat="1" ht="39.950000000000003" hidden="1" customHeight="1" x14ac:dyDescent="0.2">
      <c r="A27" s="61" t="s">
        <v>346</v>
      </c>
      <c r="B27" s="82" t="s">
        <v>344</v>
      </c>
      <c r="C27" s="82" t="s">
        <v>279</v>
      </c>
      <c r="D27" s="82">
        <v>0.1</v>
      </c>
      <c r="E27" s="82">
        <v>0.35</v>
      </c>
      <c r="F27" s="82">
        <v>0.5</v>
      </c>
      <c r="G27" s="82">
        <v>0.8</v>
      </c>
      <c r="H27" s="82">
        <v>0.9</v>
      </c>
      <c r="I27" s="82" t="s">
        <v>281</v>
      </c>
      <c r="J27" s="82" t="s">
        <v>368</v>
      </c>
      <c r="K27" s="82" t="s">
        <v>347</v>
      </c>
      <c r="L27" s="82" t="s">
        <v>369</v>
      </c>
      <c r="M27" s="82" t="s">
        <v>369</v>
      </c>
      <c r="N27" s="82" t="s">
        <v>369</v>
      </c>
      <c r="O27" s="82" t="s">
        <v>369</v>
      </c>
      <c r="P27" s="61" t="s">
        <v>284</v>
      </c>
      <c r="Q27" s="61" t="s">
        <v>348</v>
      </c>
      <c r="R27" s="61" t="s">
        <v>406</v>
      </c>
      <c r="S27" s="61" t="s">
        <v>412</v>
      </c>
      <c r="T27" s="61" t="s">
        <v>322</v>
      </c>
      <c r="U27" s="61" t="s">
        <v>276</v>
      </c>
      <c r="V27" s="61" t="s">
        <v>287</v>
      </c>
      <c r="W27" s="61" t="s">
        <v>302</v>
      </c>
      <c r="X27" s="82" t="s">
        <v>308</v>
      </c>
      <c r="Y27" s="82" t="s">
        <v>640</v>
      </c>
      <c r="Z27" s="82" t="s">
        <v>416</v>
      </c>
      <c r="AA27" s="82" t="s">
        <v>373</v>
      </c>
      <c r="AB27" s="82" t="s">
        <v>311</v>
      </c>
      <c r="AC27" s="82" t="s">
        <v>373</v>
      </c>
      <c r="AD27" s="82" t="s">
        <v>333</v>
      </c>
      <c r="AE27" s="82" t="str">
        <f t="shared" si="38"/>
        <v>Subdirección de Gestión Corporativa</v>
      </c>
      <c r="AF27" s="61" t="str">
        <f t="shared" si="39"/>
        <v>Presupuesto</v>
      </c>
      <c r="AG27" s="82" t="str">
        <f t="shared" si="40"/>
        <v xml:space="preserve">Gestión Financiera </v>
      </c>
      <c r="AH27" s="61" t="str">
        <f t="shared" si="0"/>
        <v>Plan de Accion por Dependecias</v>
      </c>
      <c r="AI27" s="61" t="s">
        <v>433</v>
      </c>
      <c r="AJ27" s="61" t="s">
        <v>369</v>
      </c>
      <c r="AK27" s="61" t="s">
        <v>369</v>
      </c>
      <c r="AL27" s="61" t="s">
        <v>369</v>
      </c>
      <c r="AM27" s="61" t="s">
        <v>369</v>
      </c>
      <c r="AN27" s="61" t="s">
        <v>549</v>
      </c>
      <c r="AO27" s="61" t="s">
        <v>596</v>
      </c>
      <c r="AP27" s="82">
        <v>12</v>
      </c>
      <c r="AQ27" s="82">
        <v>12</v>
      </c>
      <c r="AR27" s="82">
        <v>3</v>
      </c>
      <c r="AS27" s="82">
        <v>3</v>
      </c>
      <c r="AT27" s="82">
        <v>3</v>
      </c>
      <c r="AU27" s="82">
        <v>3</v>
      </c>
      <c r="AV27" s="82" t="s">
        <v>448</v>
      </c>
      <c r="AW27" s="82" t="s">
        <v>368</v>
      </c>
      <c r="AX27" s="82" t="s">
        <v>453</v>
      </c>
      <c r="AY27" s="82" t="s">
        <v>419</v>
      </c>
      <c r="AZ27" s="82" t="s">
        <v>419</v>
      </c>
      <c r="BA27" s="59">
        <v>43101</v>
      </c>
      <c r="BB27" s="59">
        <v>43465</v>
      </c>
      <c r="BC27" s="65">
        <f t="shared" si="41"/>
        <v>364</v>
      </c>
      <c r="BD27" s="82">
        <f t="shared" si="42"/>
        <v>3</v>
      </c>
      <c r="BE27" s="82">
        <v>2</v>
      </c>
      <c r="BF27" s="66">
        <f>$BE27/$BD27</f>
        <v>0.66666666666666663</v>
      </c>
      <c r="BG27" s="62">
        <f t="shared" si="43"/>
        <v>0.16666666666666666</v>
      </c>
      <c r="BH27" s="59">
        <v>43209</v>
      </c>
      <c r="BI27" s="80">
        <f t="shared" si="44"/>
        <v>256</v>
      </c>
      <c r="BJ27" s="62" t="str">
        <f t="shared" si="45"/>
        <v>100%</v>
      </c>
      <c r="BK27" s="62">
        <f t="shared" si="46"/>
        <v>0.2967032967032967</v>
      </c>
      <c r="BL27" s="59" t="str">
        <f t="shared" si="47"/>
        <v>EN PROCESO</v>
      </c>
      <c r="BM27" s="59" t="str">
        <f t="shared" si="48"/>
        <v>DENTRO DEL TIEMPO</v>
      </c>
      <c r="BN27" s="62" t="s">
        <v>494</v>
      </c>
      <c r="BO27" s="62" t="s">
        <v>756</v>
      </c>
      <c r="BP27" s="62"/>
      <c r="BQ27" s="82">
        <f t="shared" si="49"/>
        <v>3</v>
      </c>
      <c r="BR27" s="82">
        <v>3</v>
      </c>
      <c r="BS27" s="66">
        <f t="shared" si="50"/>
        <v>1</v>
      </c>
      <c r="BT27" s="62">
        <f t="shared" si="51"/>
        <v>0.41666666666666669</v>
      </c>
      <c r="BU27" s="59">
        <v>43293</v>
      </c>
      <c r="BV27" s="80">
        <f t="shared" si="52"/>
        <v>172</v>
      </c>
      <c r="BW27" s="62" t="str">
        <f t="shared" si="53"/>
        <v>100%</v>
      </c>
      <c r="BX27" s="62">
        <f t="shared" si="54"/>
        <v>0.52747252747252749</v>
      </c>
      <c r="BY27" s="59" t="str">
        <f t="shared" si="55"/>
        <v>EN PROCESO</v>
      </c>
      <c r="BZ27" s="59" t="str">
        <f t="shared" si="56"/>
        <v>DENTRO DEL TIEMPO</v>
      </c>
      <c r="CA27" s="62" t="s">
        <v>787</v>
      </c>
      <c r="CB27" s="62" t="s">
        <v>758</v>
      </c>
      <c r="CC27" s="62"/>
      <c r="CD27" s="62"/>
      <c r="CE27" s="62"/>
      <c r="CF27" s="62"/>
      <c r="CG27" s="82">
        <f t="shared" si="57"/>
        <v>3</v>
      </c>
      <c r="CH27" s="82"/>
      <c r="CI27" s="66">
        <f t="shared" si="58"/>
        <v>0</v>
      </c>
      <c r="CJ27" s="62">
        <f t="shared" si="1"/>
        <v>0.41666666666666669</v>
      </c>
      <c r="CK27" s="59"/>
      <c r="CL27" s="80">
        <f t="shared" si="2"/>
        <v>43465</v>
      </c>
      <c r="CM27" s="62" t="str">
        <f t="shared" si="59"/>
        <v>100%</v>
      </c>
      <c r="CN27" s="62">
        <f t="shared" si="3"/>
        <v>-118.40934065934066</v>
      </c>
      <c r="CO27" s="59" t="str">
        <f t="shared" si="60"/>
        <v>EN PROCESO</v>
      </c>
      <c r="CP27" s="59" t="str">
        <f t="shared" si="4"/>
        <v>DENTRO DEL TIEMPO</v>
      </c>
      <c r="CQ27" s="62"/>
      <c r="CR27" s="62"/>
      <c r="CS27" s="62"/>
      <c r="CT27" s="62"/>
      <c r="CU27" s="62"/>
      <c r="CV27" s="62"/>
      <c r="CW27" s="62"/>
      <c r="CX27" s="62"/>
      <c r="CY27" s="62"/>
      <c r="CZ27" s="62"/>
      <c r="DA27" s="62"/>
      <c r="DB27" s="62"/>
      <c r="DC27" s="82">
        <f t="shared" si="61"/>
        <v>3</v>
      </c>
      <c r="DD27" s="82"/>
      <c r="DE27" s="66">
        <f t="shared" si="62"/>
        <v>0</v>
      </c>
      <c r="DF27" s="62">
        <f t="shared" si="5"/>
        <v>0.41666666666666669</v>
      </c>
      <c r="DG27" s="59"/>
      <c r="DH27" s="80">
        <f t="shared" si="6"/>
        <v>43465</v>
      </c>
      <c r="DI27" s="62" t="str">
        <f t="shared" si="63"/>
        <v>100%</v>
      </c>
      <c r="DJ27" s="62">
        <f t="shared" si="7"/>
        <v>-118.40934065934066</v>
      </c>
      <c r="DK27" s="59" t="str">
        <f t="shared" si="64"/>
        <v>EN PROCESO</v>
      </c>
      <c r="DL27" s="59" t="str">
        <f t="shared" si="8"/>
        <v>DENTRO DEL TIEMPO</v>
      </c>
      <c r="DM27" s="62"/>
      <c r="DN27" s="62"/>
      <c r="DO27" s="62"/>
      <c r="DP27" s="62"/>
      <c r="DQ27" s="62"/>
      <c r="DR27" s="62"/>
      <c r="DS27" s="60"/>
      <c r="DT27" s="60"/>
      <c r="DU27" s="60"/>
      <c r="DV27" s="82"/>
      <c r="DW27" s="82"/>
    </row>
    <row r="28" spans="1:127" s="58" customFormat="1" ht="39.950000000000003" hidden="1" customHeight="1" x14ac:dyDescent="0.2">
      <c r="A28" s="61" t="s">
        <v>346</v>
      </c>
      <c r="B28" s="82" t="s">
        <v>344</v>
      </c>
      <c r="C28" s="82" t="s">
        <v>279</v>
      </c>
      <c r="D28" s="82">
        <v>0.1</v>
      </c>
      <c r="E28" s="82">
        <v>0.35</v>
      </c>
      <c r="F28" s="82">
        <v>0.5</v>
      </c>
      <c r="G28" s="82">
        <v>0.8</v>
      </c>
      <c r="H28" s="82">
        <v>0.9</v>
      </c>
      <c r="I28" s="82" t="s">
        <v>281</v>
      </c>
      <c r="J28" s="82" t="s">
        <v>368</v>
      </c>
      <c r="K28" s="82" t="s">
        <v>347</v>
      </c>
      <c r="L28" s="82" t="s">
        <v>369</v>
      </c>
      <c r="M28" s="82" t="s">
        <v>369</v>
      </c>
      <c r="N28" s="82" t="s">
        <v>369</v>
      </c>
      <c r="O28" s="82" t="s">
        <v>369</v>
      </c>
      <c r="P28" s="61" t="s">
        <v>284</v>
      </c>
      <c r="Q28" s="61" t="s">
        <v>348</v>
      </c>
      <c r="R28" s="61" t="s">
        <v>406</v>
      </c>
      <c r="S28" s="61" t="s">
        <v>412</v>
      </c>
      <c r="T28" s="61" t="s">
        <v>318</v>
      </c>
      <c r="U28" s="61" t="s">
        <v>275</v>
      </c>
      <c r="V28" s="61" t="s">
        <v>286</v>
      </c>
      <c r="W28" s="61" t="s">
        <v>302</v>
      </c>
      <c r="X28" s="82" t="s">
        <v>308</v>
      </c>
      <c r="Y28" s="82" t="s">
        <v>640</v>
      </c>
      <c r="Z28" s="82" t="s">
        <v>422</v>
      </c>
      <c r="AA28" s="82" t="s">
        <v>416</v>
      </c>
      <c r="AB28" s="82" t="s">
        <v>311</v>
      </c>
      <c r="AC28" s="82" t="s">
        <v>373</v>
      </c>
      <c r="AD28" s="82" t="s">
        <v>349</v>
      </c>
      <c r="AE28" s="82" t="str">
        <f t="shared" si="38"/>
        <v>Subdirección de Gestión Corporativa</v>
      </c>
      <c r="AF28" s="61" t="str">
        <f t="shared" si="39"/>
        <v>Presupuesto</v>
      </c>
      <c r="AG28" s="82" t="str">
        <f t="shared" si="40"/>
        <v xml:space="preserve">Gestión Financiera </v>
      </c>
      <c r="AH28" s="61" t="str">
        <f t="shared" si="0"/>
        <v>Plan de Accion por Dependecias</v>
      </c>
      <c r="AI28" s="61" t="s">
        <v>433</v>
      </c>
      <c r="AJ28" s="61" t="s">
        <v>369</v>
      </c>
      <c r="AK28" s="61" t="s">
        <v>369</v>
      </c>
      <c r="AL28" s="61" t="s">
        <v>369</v>
      </c>
      <c r="AM28" s="61" t="s">
        <v>369</v>
      </c>
      <c r="AN28" s="61" t="s">
        <v>550</v>
      </c>
      <c r="AO28" s="61" t="s">
        <v>597</v>
      </c>
      <c r="AP28" s="82">
        <v>0</v>
      </c>
      <c r="AQ28" s="63">
        <f t="shared" ref="AQ28:AQ38" si="65">SUM(AR28:AU28)</f>
        <v>0.95</v>
      </c>
      <c r="AR28" s="63">
        <v>0.24</v>
      </c>
      <c r="AS28" s="63">
        <v>0.24</v>
      </c>
      <c r="AT28" s="63">
        <v>0.24</v>
      </c>
      <c r="AU28" s="63">
        <v>0.23</v>
      </c>
      <c r="AV28" s="82" t="s">
        <v>450</v>
      </c>
      <c r="AW28" s="82" t="s">
        <v>368</v>
      </c>
      <c r="AX28" s="82" t="s">
        <v>467</v>
      </c>
      <c r="AY28" s="82" t="s">
        <v>369</v>
      </c>
      <c r="AZ28" s="82" t="s">
        <v>369</v>
      </c>
      <c r="BA28" s="59">
        <v>43101</v>
      </c>
      <c r="BB28" s="59">
        <v>43465</v>
      </c>
      <c r="BC28" s="65">
        <f t="shared" si="41"/>
        <v>364</v>
      </c>
      <c r="BD28" s="82">
        <f t="shared" si="42"/>
        <v>0.24</v>
      </c>
      <c r="BE28" s="82">
        <v>0.24</v>
      </c>
      <c r="BF28" s="66">
        <f>$BE28/$BD28</f>
        <v>1</v>
      </c>
      <c r="BG28" s="62">
        <f t="shared" si="43"/>
        <v>0.25263157894736843</v>
      </c>
      <c r="BH28" s="59">
        <v>43209</v>
      </c>
      <c r="BI28" s="80">
        <f t="shared" si="44"/>
        <v>256</v>
      </c>
      <c r="BJ28" s="62" t="str">
        <f t="shared" si="45"/>
        <v>100%</v>
      </c>
      <c r="BK28" s="62">
        <f t="shared" si="46"/>
        <v>0.2967032967032967</v>
      </c>
      <c r="BL28" s="59" t="str">
        <f t="shared" si="47"/>
        <v>EN PROCESO</v>
      </c>
      <c r="BM28" s="59" t="str">
        <f t="shared" si="48"/>
        <v>DENTRO DEL TIEMPO</v>
      </c>
      <c r="BN28" s="62" t="s">
        <v>495</v>
      </c>
      <c r="BO28" s="62" t="s">
        <v>757</v>
      </c>
      <c r="BP28" s="62"/>
      <c r="BQ28" s="82">
        <f t="shared" si="49"/>
        <v>0.24</v>
      </c>
      <c r="BR28" s="82">
        <v>0.16</v>
      </c>
      <c r="BS28" s="66">
        <f t="shared" si="50"/>
        <v>0.66666666666666674</v>
      </c>
      <c r="BT28" s="62">
        <f t="shared" si="51"/>
        <v>0.4210526315789474</v>
      </c>
      <c r="BU28" s="59">
        <v>43263</v>
      </c>
      <c r="BV28" s="80">
        <f t="shared" si="52"/>
        <v>202</v>
      </c>
      <c r="BW28" s="62" t="str">
        <f t="shared" si="53"/>
        <v>100%</v>
      </c>
      <c r="BX28" s="62">
        <f t="shared" si="54"/>
        <v>0.44505494505494503</v>
      </c>
      <c r="BY28" s="59" t="str">
        <f t="shared" si="55"/>
        <v>EN PROCESO</v>
      </c>
      <c r="BZ28" s="59" t="str">
        <f t="shared" si="56"/>
        <v>DENTRO DEL TIEMPO</v>
      </c>
      <c r="CA28" s="62" t="s">
        <v>777</v>
      </c>
      <c r="CB28" s="62" t="s">
        <v>759</v>
      </c>
      <c r="CC28" s="62"/>
      <c r="CD28" s="62"/>
      <c r="CE28" s="62"/>
      <c r="CF28" s="62"/>
      <c r="CG28" s="82">
        <f t="shared" si="57"/>
        <v>0.24</v>
      </c>
      <c r="CH28" s="82"/>
      <c r="CI28" s="66">
        <f t="shared" si="58"/>
        <v>0</v>
      </c>
      <c r="CJ28" s="62">
        <f t="shared" si="1"/>
        <v>0.4210526315789474</v>
      </c>
      <c r="CK28" s="59"/>
      <c r="CL28" s="80">
        <f t="shared" si="2"/>
        <v>43465</v>
      </c>
      <c r="CM28" s="62" t="str">
        <f t="shared" si="59"/>
        <v>100%</v>
      </c>
      <c r="CN28" s="62">
        <f t="shared" si="3"/>
        <v>-118.40934065934066</v>
      </c>
      <c r="CO28" s="59" t="str">
        <f t="shared" si="60"/>
        <v>EN PROCESO</v>
      </c>
      <c r="CP28" s="59" t="str">
        <f t="shared" si="4"/>
        <v>DENTRO DEL TIEMPO</v>
      </c>
      <c r="CQ28" s="62"/>
      <c r="CR28" s="62"/>
      <c r="CS28" s="62"/>
      <c r="CT28" s="62"/>
      <c r="CU28" s="62"/>
      <c r="CV28" s="62"/>
      <c r="CW28" s="62"/>
      <c r="CX28" s="62"/>
      <c r="CY28" s="62"/>
      <c r="CZ28" s="62"/>
      <c r="DA28" s="62"/>
      <c r="DB28" s="62"/>
      <c r="DC28" s="82">
        <f t="shared" si="61"/>
        <v>0.23</v>
      </c>
      <c r="DD28" s="82"/>
      <c r="DE28" s="66">
        <f t="shared" si="62"/>
        <v>0</v>
      </c>
      <c r="DF28" s="62">
        <f t="shared" si="5"/>
        <v>0.4210526315789474</v>
      </c>
      <c r="DG28" s="59"/>
      <c r="DH28" s="80">
        <f t="shared" si="6"/>
        <v>43465</v>
      </c>
      <c r="DI28" s="62" t="str">
        <f t="shared" si="63"/>
        <v>100%</v>
      </c>
      <c r="DJ28" s="62">
        <f t="shared" si="7"/>
        <v>-118.40934065934066</v>
      </c>
      <c r="DK28" s="59" t="str">
        <f t="shared" si="64"/>
        <v>EN PROCESO</v>
      </c>
      <c r="DL28" s="59" t="str">
        <f t="shared" si="8"/>
        <v>DENTRO DEL TIEMPO</v>
      </c>
      <c r="DM28" s="62"/>
      <c r="DN28" s="62"/>
      <c r="DO28" s="62"/>
      <c r="DP28" s="62"/>
      <c r="DQ28" s="62"/>
      <c r="DR28" s="62"/>
      <c r="DS28" s="60"/>
      <c r="DT28" s="60"/>
      <c r="DU28" s="60"/>
      <c r="DV28" s="82"/>
      <c r="DW28" s="82"/>
    </row>
    <row r="29" spans="1:127" s="58" customFormat="1" ht="39.950000000000003" hidden="1" customHeight="1" x14ac:dyDescent="0.2">
      <c r="A29" s="82" t="s">
        <v>346</v>
      </c>
      <c r="B29" s="82" t="s">
        <v>344</v>
      </c>
      <c r="C29" s="82" t="s">
        <v>279</v>
      </c>
      <c r="D29" s="82">
        <v>0.1</v>
      </c>
      <c r="E29" s="82">
        <v>0.35</v>
      </c>
      <c r="F29" s="82">
        <v>0.5</v>
      </c>
      <c r="G29" s="82">
        <v>0.8</v>
      </c>
      <c r="H29" s="82">
        <v>0.9</v>
      </c>
      <c r="I29" s="82" t="s">
        <v>281</v>
      </c>
      <c r="J29" s="82" t="s">
        <v>368</v>
      </c>
      <c r="K29" s="82" t="s">
        <v>347</v>
      </c>
      <c r="L29" s="82" t="s">
        <v>369</v>
      </c>
      <c r="M29" s="82" t="s">
        <v>369</v>
      </c>
      <c r="N29" s="82" t="s">
        <v>369</v>
      </c>
      <c r="O29" s="82" t="s">
        <v>369</v>
      </c>
      <c r="P29" s="61" t="s">
        <v>284</v>
      </c>
      <c r="Q29" s="61" t="s">
        <v>348</v>
      </c>
      <c r="R29" s="61" t="s">
        <v>406</v>
      </c>
      <c r="S29" s="61" t="s">
        <v>412</v>
      </c>
      <c r="T29" s="61" t="s">
        <v>322</v>
      </c>
      <c r="U29" s="61" t="s">
        <v>276</v>
      </c>
      <c r="V29" s="61" t="s">
        <v>287</v>
      </c>
      <c r="W29" s="61" t="s">
        <v>303</v>
      </c>
      <c r="X29" s="82" t="s">
        <v>418</v>
      </c>
      <c r="Y29" s="82" t="s">
        <v>640</v>
      </c>
      <c r="Z29" s="82" t="s">
        <v>422</v>
      </c>
      <c r="AA29" s="82" t="s">
        <v>416</v>
      </c>
      <c r="AB29" s="82" t="s">
        <v>311</v>
      </c>
      <c r="AC29" s="82" t="s">
        <v>374</v>
      </c>
      <c r="AD29" s="82" t="s">
        <v>349</v>
      </c>
      <c r="AE29" s="82" t="str">
        <f t="shared" si="38"/>
        <v>Subdirección de Gestión Corporativa</v>
      </c>
      <c r="AF29" s="61" t="str">
        <f t="shared" si="39"/>
        <v>Tecnologías de la Información</v>
      </c>
      <c r="AG29" s="82" t="str">
        <f t="shared" si="40"/>
        <v xml:space="preserve">Gestión de Tecnologías de la Información </v>
      </c>
      <c r="AH29" s="61" t="str">
        <f t="shared" si="0"/>
        <v>Plan de Accion por Dependecias</v>
      </c>
      <c r="AI29" s="61" t="s">
        <v>431</v>
      </c>
      <c r="AJ29" s="61" t="s">
        <v>369</v>
      </c>
      <c r="AK29" s="61" t="s">
        <v>369</v>
      </c>
      <c r="AL29" s="61" t="s">
        <v>369</v>
      </c>
      <c r="AM29" s="61" t="s">
        <v>369</v>
      </c>
      <c r="AN29" s="61" t="s">
        <v>493</v>
      </c>
      <c r="AO29" s="61" t="s">
        <v>629</v>
      </c>
      <c r="AP29" s="82">
        <v>1</v>
      </c>
      <c r="AQ29" s="82">
        <f t="shared" si="65"/>
        <v>4</v>
      </c>
      <c r="AR29" s="82">
        <v>1</v>
      </c>
      <c r="AS29" s="82">
        <v>1</v>
      </c>
      <c r="AT29" s="82">
        <v>1</v>
      </c>
      <c r="AU29" s="82">
        <v>1</v>
      </c>
      <c r="AV29" s="82" t="s">
        <v>448</v>
      </c>
      <c r="AW29" s="82" t="s">
        <v>368</v>
      </c>
      <c r="AX29" s="61" t="s">
        <v>454</v>
      </c>
      <c r="AY29" s="82" t="s">
        <v>369</v>
      </c>
      <c r="AZ29" s="82" t="s">
        <v>442</v>
      </c>
      <c r="BA29" s="59">
        <v>43101</v>
      </c>
      <c r="BB29" s="59">
        <v>43465</v>
      </c>
      <c r="BC29" s="65">
        <f t="shared" si="41"/>
        <v>364</v>
      </c>
      <c r="BD29" s="82">
        <f t="shared" si="42"/>
        <v>1</v>
      </c>
      <c r="BE29" s="82">
        <v>1</v>
      </c>
      <c r="BF29" s="66">
        <f>$BE29/$BD29</f>
        <v>1</v>
      </c>
      <c r="BG29" s="62">
        <f t="shared" si="43"/>
        <v>0.25</v>
      </c>
      <c r="BH29" s="59">
        <v>43208</v>
      </c>
      <c r="BI29" s="80">
        <f t="shared" si="44"/>
        <v>257</v>
      </c>
      <c r="BJ29" s="62" t="str">
        <f t="shared" si="45"/>
        <v>100%</v>
      </c>
      <c r="BK29" s="62">
        <f t="shared" si="46"/>
        <v>0.29395604395604397</v>
      </c>
      <c r="BL29" s="59" t="str">
        <f t="shared" si="47"/>
        <v>EN PROCESO</v>
      </c>
      <c r="BM29" s="59" t="str">
        <f t="shared" si="48"/>
        <v>DENTRO DEL TIEMPO</v>
      </c>
      <c r="BN29" s="62" t="s">
        <v>662</v>
      </c>
      <c r="BO29" s="62" t="s">
        <v>663</v>
      </c>
      <c r="BP29" s="62"/>
      <c r="BQ29" s="82">
        <f t="shared" si="49"/>
        <v>1</v>
      </c>
      <c r="BR29" s="82">
        <v>1</v>
      </c>
      <c r="BS29" s="66">
        <f t="shared" si="50"/>
        <v>1</v>
      </c>
      <c r="BT29" s="62">
        <f t="shared" si="51"/>
        <v>0.5</v>
      </c>
      <c r="BU29" s="59">
        <v>43305</v>
      </c>
      <c r="BV29" s="80">
        <f t="shared" si="52"/>
        <v>160</v>
      </c>
      <c r="BW29" s="62" t="str">
        <f t="shared" si="53"/>
        <v>100%</v>
      </c>
      <c r="BX29" s="62">
        <f t="shared" si="54"/>
        <v>0.56043956043956045</v>
      </c>
      <c r="BY29" s="59" t="str">
        <f t="shared" si="55"/>
        <v>EN PROCESO</v>
      </c>
      <c r="BZ29" s="59" t="str">
        <f t="shared" si="56"/>
        <v>DENTRO DEL TIEMPO</v>
      </c>
      <c r="CA29" s="62" t="s">
        <v>864</v>
      </c>
      <c r="CB29" s="62" t="s">
        <v>865</v>
      </c>
      <c r="CC29" s="62"/>
      <c r="CD29" s="62"/>
      <c r="CE29" s="62"/>
      <c r="CF29" s="62"/>
      <c r="CG29" s="82">
        <f t="shared" si="57"/>
        <v>1</v>
      </c>
      <c r="CH29" s="82"/>
      <c r="CI29" s="66">
        <f t="shared" si="58"/>
        <v>0</v>
      </c>
      <c r="CJ29" s="62">
        <f t="shared" si="1"/>
        <v>0.5</v>
      </c>
      <c r="CK29" s="59"/>
      <c r="CL29" s="80">
        <f t="shared" si="2"/>
        <v>43465</v>
      </c>
      <c r="CM29" s="62" t="str">
        <f t="shared" si="59"/>
        <v>100%</v>
      </c>
      <c r="CN29" s="62">
        <f t="shared" si="3"/>
        <v>-118.40934065934066</v>
      </c>
      <c r="CO29" s="59" t="str">
        <f t="shared" si="60"/>
        <v>EN PROCESO</v>
      </c>
      <c r="CP29" s="59" t="str">
        <f t="shared" si="4"/>
        <v>DENTRO DEL TIEMPO</v>
      </c>
      <c r="CQ29" s="62"/>
      <c r="CR29" s="62"/>
      <c r="CS29" s="62"/>
      <c r="CT29" s="62"/>
      <c r="CU29" s="62"/>
      <c r="CV29" s="62"/>
      <c r="CW29" s="62"/>
      <c r="CX29" s="62"/>
      <c r="CY29" s="62"/>
      <c r="CZ29" s="62"/>
      <c r="DA29" s="62"/>
      <c r="DB29" s="62"/>
      <c r="DC29" s="82">
        <f t="shared" si="61"/>
        <v>1</v>
      </c>
      <c r="DD29" s="82"/>
      <c r="DE29" s="66">
        <f t="shared" si="62"/>
        <v>0</v>
      </c>
      <c r="DF29" s="62">
        <f t="shared" si="5"/>
        <v>0.5</v>
      </c>
      <c r="DG29" s="59"/>
      <c r="DH29" s="80">
        <f t="shared" si="6"/>
        <v>43465</v>
      </c>
      <c r="DI29" s="62" t="str">
        <f t="shared" si="63"/>
        <v>100%</v>
      </c>
      <c r="DJ29" s="62">
        <f t="shared" si="7"/>
        <v>-118.40934065934066</v>
      </c>
      <c r="DK29" s="59" t="str">
        <f t="shared" si="64"/>
        <v>EN PROCESO</v>
      </c>
      <c r="DL29" s="59" t="str">
        <f t="shared" si="8"/>
        <v>DENTRO DEL TIEMPO</v>
      </c>
      <c r="DM29" s="62"/>
      <c r="DN29" s="62"/>
      <c r="DO29" s="62"/>
      <c r="DP29" s="62"/>
      <c r="DQ29" s="62"/>
      <c r="DR29" s="62"/>
      <c r="DS29" s="60"/>
      <c r="DT29" s="60"/>
      <c r="DU29" s="60"/>
      <c r="DV29" s="82"/>
      <c r="DW29" s="82"/>
    </row>
    <row r="30" spans="1:127" s="58" customFormat="1" ht="39.950000000000003" hidden="1" customHeight="1" x14ac:dyDescent="0.2">
      <c r="A30" s="82" t="s">
        <v>345</v>
      </c>
      <c r="B30" s="82" t="s">
        <v>343</v>
      </c>
      <c r="C30" s="82" t="s">
        <v>278</v>
      </c>
      <c r="D30" s="82">
        <v>0.18</v>
      </c>
      <c r="E30" s="82">
        <v>0.24809999999999999</v>
      </c>
      <c r="F30" s="82">
        <v>0.25190000000000001</v>
      </c>
      <c r="G30" s="82">
        <v>0.25</v>
      </c>
      <c r="H30" s="82">
        <v>7.0000000000000007E-2</v>
      </c>
      <c r="I30" s="82" t="s">
        <v>280</v>
      </c>
      <c r="J30" s="82" t="s">
        <v>368</v>
      </c>
      <c r="K30" s="82" t="s">
        <v>347</v>
      </c>
      <c r="L30" s="82" t="s">
        <v>369</v>
      </c>
      <c r="M30" s="82" t="s">
        <v>369</v>
      </c>
      <c r="N30" s="82" t="s">
        <v>369</v>
      </c>
      <c r="O30" s="82" t="s">
        <v>369</v>
      </c>
      <c r="P30" s="61" t="s">
        <v>285</v>
      </c>
      <c r="Q30" s="61" t="s">
        <v>347</v>
      </c>
      <c r="R30" s="61" t="s">
        <v>407</v>
      </c>
      <c r="S30" s="61" t="s">
        <v>413</v>
      </c>
      <c r="T30" s="61" t="s">
        <v>320</v>
      </c>
      <c r="U30" s="61" t="s">
        <v>275</v>
      </c>
      <c r="V30" s="61" t="s">
        <v>289</v>
      </c>
      <c r="W30" s="61" t="s">
        <v>303</v>
      </c>
      <c r="X30" s="82" t="s">
        <v>418</v>
      </c>
      <c r="Y30" s="82" t="s">
        <v>640</v>
      </c>
      <c r="Z30" s="82" t="s">
        <v>422</v>
      </c>
      <c r="AA30" s="82" t="s">
        <v>426</v>
      </c>
      <c r="AB30" s="82" t="s">
        <v>311</v>
      </c>
      <c r="AC30" s="82" t="s">
        <v>374</v>
      </c>
      <c r="AD30" s="82" t="s">
        <v>349</v>
      </c>
      <c r="AE30" s="82" t="str">
        <f t="shared" si="38"/>
        <v>Subdirección de Gestión Corporativa</v>
      </c>
      <c r="AF30" s="61" t="str">
        <f t="shared" si="39"/>
        <v>Tecnologías de la Información</v>
      </c>
      <c r="AG30" s="82" t="str">
        <f t="shared" si="40"/>
        <v xml:space="preserve">Gestión de Tecnologías de la Información </v>
      </c>
      <c r="AH30" s="61" t="str">
        <f t="shared" si="0"/>
        <v>Plan de Accion por Dependecias</v>
      </c>
      <c r="AI30" s="61" t="s">
        <v>432</v>
      </c>
      <c r="AJ30" s="61" t="s">
        <v>369</v>
      </c>
      <c r="AK30" s="61" t="s">
        <v>369</v>
      </c>
      <c r="AL30" s="61" t="s">
        <v>369</v>
      </c>
      <c r="AM30" s="61" t="s">
        <v>369</v>
      </c>
      <c r="AN30" s="61" t="s">
        <v>551</v>
      </c>
      <c r="AO30" s="82" t="s">
        <v>598</v>
      </c>
      <c r="AP30" s="82">
        <v>0</v>
      </c>
      <c r="AQ30" s="82">
        <f t="shared" si="65"/>
        <v>4</v>
      </c>
      <c r="AR30" s="82">
        <v>1</v>
      </c>
      <c r="AS30" s="82">
        <v>1</v>
      </c>
      <c r="AT30" s="82">
        <v>1</v>
      </c>
      <c r="AU30" s="82">
        <v>1</v>
      </c>
      <c r="AV30" s="82" t="s">
        <v>448</v>
      </c>
      <c r="AW30" s="82" t="s">
        <v>368</v>
      </c>
      <c r="AX30" s="61" t="s">
        <v>454</v>
      </c>
      <c r="AY30" s="82" t="s">
        <v>369</v>
      </c>
      <c r="AZ30" s="82" t="s">
        <v>369</v>
      </c>
      <c r="BA30" s="59">
        <v>43101</v>
      </c>
      <c r="BB30" s="59">
        <v>43465</v>
      </c>
      <c r="BC30" s="65">
        <f t="shared" si="41"/>
        <v>364</v>
      </c>
      <c r="BD30" s="82">
        <f t="shared" si="42"/>
        <v>1</v>
      </c>
      <c r="BE30" s="82">
        <v>1</v>
      </c>
      <c r="BF30" s="66">
        <f>$BE30/$BD30</f>
        <v>1</v>
      </c>
      <c r="BG30" s="62">
        <f t="shared" si="43"/>
        <v>0.25</v>
      </c>
      <c r="BH30" s="59">
        <v>43208</v>
      </c>
      <c r="BI30" s="80">
        <f t="shared" si="44"/>
        <v>257</v>
      </c>
      <c r="BJ30" s="62" t="str">
        <f t="shared" si="45"/>
        <v>100%</v>
      </c>
      <c r="BK30" s="62">
        <f t="shared" si="46"/>
        <v>0.29395604395604397</v>
      </c>
      <c r="BL30" s="59" t="str">
        <f t="shared" si="47"/>
        <v>EN PROCESO</v>
      </c>
      <c r="BM30" s="59" t="str">
        <f t="shared" si="48"/>
        <v>DENTRO DEL TIEMPO</v>
      </c>
      <c r="BN30" s="62" t="s">
        <v>488</v>
      </c>
      <c r="BO30" s="62" t="s">
        <v>754</v>
      </c>
      <c r="BP30" s="62"/>
      <c r="BQ30" s="82">
        <f t="shared" si="49"/>
        <v>1</v>
      </c>
      <c r="BR30" s="82">
        <v>1</v>
      </c>
      <c r="BS30" s="66">
        <f t="shared" si="50"/>
        <v>1</v>
      </c>
      <c r="BT30" s="62">
        <f t="shared" si="51"/>
        <v>0.5</v>
      </c>
      <c r="BU30" s="59">
        <v>43305</v>
      </c>
      <c r="BV30" s="80">
        <f t="shared" si="52"/>
        <v>160</v>
      </c>
      <c r="BW30" s="62" t="str">
        <f t="shared" si="53"/>
        <v>100%</v>
      </c>
      <c r="BX30" s="62">
        <f t="shared" si="54"/>
        <v>0.56043956043956045</v>
      </c>
      <c r="BY30" s="59" t="str">
        <f t="shared" si="55"/>
        <v>EN PROCESO</v>
      </c>
      <c r="BZ30" s="59" t="str">
        <f t="shared" si="56"/>
        <v>DENTRO DEL TIEMPO</v>
      </c>
      <c r="CA30" s="62" t="s">
        <v>866</v>
      </c>
      <c r="CB30" s="62" t="s">
        <v>867</v>
      </c>
      <c r="CC30" s="62"/>
      <c r="CD30" s="62"/>
      <c r="CE30" s="62"/>
      <c r="CF30" s="62"/>
      <c r="CG30" s="82">
        <f t="shared" si="57"/>
        <v>1</v>
      </c>
      <c r="CH30" s="82"/>
      <c r="CI30" s="66">
        <f t="shared" si="58"/>
        <v>0</v>
      </c>
      <c r="CJ30" s="62">
        <f t="shared" si="1"/>
        <v>0.5</v>
      </c>
      <c r="CK30" s="59"/>
      <c r="CL30" s="80">
        <f t="shared" si="2"/>
        <v>43465</v>
      </c>
      <c r="CM30" s="62" t="str">
        <f t="shared" si="59"/>
        <v>100%</v>
      </c>
      <c r="CN30" s="62">
        <f t="shared" si="3"/>
        <v>-118.40934065934066</v>
      </c>
      <c r="CO30" s="59" t="str">
        <f t="shared" si="60"/>
        <v>EN PROCESO</v>
      </c>
      <c r="CP30" s="59" t="str">
        <f t="shared" si="4"/>
        <v>DENTRO DEL TIEMPO</v>
      </c>
      <c r="CQ30" s="62"/>
      <c r="CR30" s="62"/>
      <c r="CS30" s="62"/>
      <c r="CT30" s="62"/>
      <c r="CU30" s="62"/>
      <c r="CV30" s="62"/>
      <c r="CW30" s="62"/>
      <c r="CX30" s="62"/>
      <c r="CY30" s="62"/>
      <c r="CZ30" s="62"/>
      <c r="DA30" s="62"/>
      <c r="DB30" s="62"/>
      <c r="DC30" s="82">
        <f t="shared" si="61"/>
        <v>1</v>
      </c>
      <c r="DD30" s="82"/>
      <c r="DE30" s="66">
        <f t="shared" si="62"/>
        <v>0</v>
      </c>
      <c r="DF30" s="62">
        <f t="shared" si="5"/>
        <v>0.5</v>
      </c>
      <c r="DG30" s="59"/>
      <c r="DH30" s="80">
        <f t="shared" si="6"/>
        <v>43465</v>
      </c>
      <c r="DI30" s="62" t="str">
        <f t="shared" si="63"/>
        <v>100%</v>
      </c>
      <c r="DJ30" s="62">
        <f t="shared" si="7"/>
        <v>-118.40934065934066</v>
      </c>
      <c r="DK30" s="59" t="str">
        <f t="shared" si="64"/>
        <v>EN PROCESO</v>
      </c>
      <c r="DL30" s="59" t="str">
        <f t="shared" si="8"/>
        <v>DENTRO DEL TIEMPO</v>
      </c>
      <c r="DM30" s="62"/>
      <c r="DN30" s="62"/>
      <c r="DO30" s="62"/>
      <c r="DP30" s="62"/>
      <c r="DQ30" s="62"/>
      <c r="DR30" s="62"/>
      <c r="DS30" s="60"/>
      <c r="DT30" s="60"/>
      <c r="DU30" s="60"/>
      <c r="DV30" s="82"/>
      <c r="DW30" s="82"/>
    </row>
    <row r="31" spans="1:127" s="58" customFormat="1" ht="39.950000000000003" hidden="1" customHeight="1" x14ac:dyDescent="0.2">
      <c r="A31" s="82" t="s">
        <v>346</v>
      </c>
      <c r="B31" s="82" t="s">
        <v>344</v>
      </c>
      <c r="C31" s="82" t="s">
        <v>279</v>
      </c>
      <c r="D31" s="82">
        <v>0.1</v>
      </c>
      <c r="E31" s="82">
        <v>0.35</v>
      </c>
      <c r="F31" s="82">
        <v>0.5</v>
      </c>
      <c r="G31" s="82">
        <v>0.8</v>
      </c>
      <c r="H31" s="82">
        <v>0.9</v>
      </c>
      <c r="I31" s="82" t="s">
        <v>281</v>
      </c>
      <c r="J31" s="82" t="s">
        <v>368</v>
      </c>
      <c r="K31" s="82" t="s">
        <v>347</v>
      </c>
      <c r="L31" s="82" t="s">
        <v>369</v>
      </c>
      <c r="M31" s="82" t="s">
        <v>369</v>
      </c>
      <c r="N31" s="82" t="s">
        <v>369</v>
      </c>
      <c r="O31" s="82" t="s">
        <v>369</v>
      </c>
      <c r="P31" s="61" t="s">
        <v>284</v>
      </c>
      <c r="Q31" s="61" t="s">
        <v>348</v>
      </c>
      <c r="R31" s="61" t="s">
        <v>406</v>
      </c>
      <c r="S31" s="61" t="s">
        <v>412</v>
      </c>
      <c r="T31" s="61" t="s">
        <v>322</v>
      </c>
      <c r="U31" s="61" t="s">
        <v>276</v>
      </c>
      <c r="V31" s="61" t="s">
        <v>287</v>
      </c>
      <c r="W31" s="61" t="s">
        <v>303</v>
      </c>
      <c r="X31" s="82" t="s">
        <v>418</v>
      </c>
      <c r="Y31" s="82" t="s">
        <v>640</v>
      </c>
      <c r="Z31" s="82" t="s">
        <v>422</v>
      </c>
      <c r="AA31" s="82" t="s">
        <v>416</v>
      </c>
      <c r="AB31" s="82" t="s">
        <v>311</v>
      </c>
      <c r="AC31" s="82" t="s">
        <v>374</v>
      </c>
      <c r="AD31" s="82" t="s">
        <v>349</v>
      </c>
      <c r="AE31" s="82" t="str">
        <f t="shared" si="38"/>
        <v>Subdirección de Gestión Corporativa</v>
      </c>
      <c r="AF31" s="61" t="str">
        <f t="shared" si="39"/>
        <v>Tecnologías de la Información</v>
      </c>
      <c r="AG31" s="82" t="str">
        <f t="shared" si="40"/>
        <v xml:space="preserve">Gestión de Tecnologías de la Información </v>
      </c>
      <c r="AH31" s="61" t="str">
        <f t="shared" si="0"/>
        <v>Plan de Accion por Dependecias</v>
      </c>
      <c r="AI31" s="61" t="s">
        <v>432</v>
      </c>
      <c r="AJ31" s="61" t="s">
        <v>369</v>
      </c>
      <c r="AK31" s="61" t="s">
        <v>369</v>
      </c>
      <c r="AL31" s="61" t="s">
        <v>369</v>
      </c>
      <c r="AM31" s="61" t="s">
        <v>369</v>
      </c>
      <c r="AN31" s="61" t="s">
        <v>491</v>
      </c>
      <c r="AO31" s="61" t="s">
        <v>492</v>
      </c>
      <c r="AP31" s="63">
        <v>1</v>
      </c>
      <c r="AQ31" s="63">
        <f t="shared" si="65"/>
        <v>0.95</v>
      </c>
      <c r="AR31" s="63">
        <v>0</v>
      </c>
      <c r="AS31" s="63">
        <v>0.32</v>
      </c>
      <c r="AT31" s="63">
        <v>0.32</v>
      </c>
      <c r="AU31" s="63">
        <v>0.31</v>
      </c>
      <c r="AV31" s="82" t="s">
        <v>450</v>
      </c>
      <c r="AW31" s="82" t="s">
        <v>368</v>
      </c>
      <c r="AX31" s="61" t="s">
        <v>454</v>
      </c>
      <c r="AY31" s="82" t="s">
        <v>369</v>
      </c>
      <c r="AZ31" s="82" t="s">
        <v>442</v>
      </c>
      <c r="BA31" s="59">
        <v>43191</v>
      </c>
      <c r="BB31" s="59">
        <v>43465</v>
      </c>
      <c r="BC31" s="65">
        <f t="shared" si="41"/>
        <v>274</v>
      </c>
      <c r="BD31" s="82">
        <f t="shared" si="42"/>
        <v>0</v>
      </c>
      <c r="BE31" s="82">
        <v>0</v>
      </c>
      <c r="BF31" s="66">
        <v>0</v>
      </c>
      <c r="BG31" s="62">
        <f t="shared" si="43"/>
        <v>0</v>
      </c>
      <c r="BH31" s="59">
        <v>43208</v>
      </c>
      <c r="BI31" s="80">
        <f t="shared" si="44"/>
        <v>257</v>
      </c>
      <c r="BJ31" s="62" t="str">
        <f t="shared" si="45"/>
        <v>100%</v>
      </c>
      <c r="BK31" s="62">
        <f t="shared" si="46"/>
        <v>6.2043795620437957E-2</v>
      </c>
      <c r="BL31" s="59" t="str">
        <f t="shared" si="47"/>
        <v>SIN INICIAR</v>
      </c>
      <c r="BM31" s="59" t="str">
        <f t="shared" si="48"/>
        <v>ATRASADO</v>
      </c>
      <c r="BN31" s="62" t="s">
        <v>498</v>
      </c>
      <c r="BO31" s="62"/>
      <c r="BP31" s="62"/>
      <c r="BQ31" s="82">
        <f t="shared" si="49"/>
        <v>0.32</v>
      </c>
      <c r="BR31" s="82">
        <v>0.16</v>
      </c>
      <c r="BS31" s="66">
        <f t="shared" si="50"/>
        <v>0.5</v>
      </c>
      <c r="BT31" s="62">
        <f t="shared" si="51"/>
        <v>0.16842105263157897</v>
      </c>
      <c r="BU31" s="59">
        <v>43277</v>
      </c>
      <c r="BV31" s="80">
        <f t="shared" si="52"/>
        <v>188</v>
      </c>
      <c r="BW31" s="62" t="str">
        <f t="shared" si="53"/>
        <v>100%</v>
      </c>
      <c r="BX31" s="62">
        <f t="shared" si="54"/>
        <v>0.31386861313868614</v>
      </c>
      <c r="BY31" s="59" t="str">
        <f t="shared" si="55"/>
        <v>EN PROCESO</v>
      </c>
      <c r="BZ31" s="59" t="str">
        <f t="shared" si="56"/>
        <v>DENTRO DEL TIEMPO</v>
      </c>
      <c r="CA31" s="62" t="s">
        <v>814</v>
      </c>
      <c r="CB31" s="62" t="s">
        <v>868</v>
      </c>
      <c r="CC31" s="62"/>
      <c r="CD31" s="62"/>
      <c r="CE31" s="62"/>
      <c r="CF31" s="62"/>
      <c r="CG31" s="82">
        <f t="shared" si="57"/>
        <v>0.32</v>
      </c>
      <c r="CH31" s="82"/>
      <c r="CI31" s="66">
        <f t="shared" si="58"/>
        <v>0</v>
      </c>
      <c r="CJ31" s="62">
        <f t="shared" si="1"/>
        <v>0.16842105263157897</v>
      </c>
      <c r="CK31" s="59"/>
      <c r="CL31" s="80">
        <f t="shared" si="2"/>
        <v>43465</v>
      </c>
      <c r="CM31" s="62" t="str">
        <f t="shared" si="59"/>
        <v>100%</v>
      </c>
      <c r="CN31" s="62">
        <f t="shared" si="3"/>
        <v>-157.63138686131387</v>
      </c>
      <c r="CO31" s="59" t="str">
        <f t="shared" si="60"/>
        <v>EN PROCESO</v>
      </c>
      <c r="CP31" s="59" t="str">
        <f t="shared" si="4"/>
        <v>DENTRO DEL TIEMPO</v>
      </c>
      <c r="CQ31" s="62"/>
      <c r="CR31" s="62"/>
      <c r="CS31" s="62"/>
      <c r="CT31" s="62"/>
      <c r="CU31" s="62"/>
      <c r="CV31" s="62"/>
      <c r="CW31" s="62"/>
      <c r="CX31" s="62"/>
      <c r="CY31" s="62"/>
      <c r="CZ31" s="62"/>
      <c r="DA31" s="62"/>
      <c r="DB31" s="62"/>
      <c r="DC31" s="82">
        <f t="shared" si="61"/>
        <v>0.31</v>
      </c>
      <c r="DD31" s="82"/>
      <c r="DE31" s="66">
        <f t="shared" si="62"/>
        <v>0</v>
      </c>
      <c r="DF31" s="62">
        <f t="shared" si="5"/>
        <v>0.16842105263157897</v>
      </c>
      <c r="DG31" s="59"/>
      <c r="DH31" s="80">
        <f t="shared" si="6"/>
        <v>43465</v>
      </c>
      <c r="DI31" s="62" t="str">
        <f t="shared" si="63"/>
        <v>100%</v>
      </c>
      <c r="DJ31" s="62">
        <f t="shared" si="7"/>
        <v>-157.63138686131387</v>
      </c>
      <c r="DK31" s="59" t="str">
        <f t="shared" si="64"/>
        <v>EN PROCESO</v>
      </c>
      <c r="DL31" s="59" t="str">
        <f t="shared" si="8"/>
        <v>DENTRO DEL TIEMPO</v>
      </c>
      <c r="DM31" s="62"/>
      <c r="DN31" s="62"/>
      <c r="DO31" s="62"/>
      <c r="DP31" s="62"/>
      <c r="DQ31" s="62"/>
      <c r="DR31" s="62"/>
      <c r="DS31" s="60"/>
      <c r="DT31" s="60"/>
      <c r="DU31" s="60"/>
      <c r="DV31" s="82"/>
      <c r="DW31" s="82"/>
    </row>
    <row r="32" spans="1:127" s="58" customFormat="1" ht="39.950000000000003" hidden="1" customHeight="1" x14ac:dyDescent="0.2">
      <c r="A32" s="82" t="s">
        <v>345</v>
      </c>
      <c r="B32" s="82" t="s">
        <v>343</v>
      </c>
      <c r="C32" s="82" t="s">
        <v>278</v>
      </c>
      <c r="D32" s="82">
        <v>0.18</v>
      </c>
      <c r="E32" s="82">
        <v>0.24809999999999999</v>
      </c>
      <c r="F32" s="82">
        <v>0.25190000000000001</v>
      </c>
      <c r="G32" s="82">
        <v>0.25</v>
      </c>
      <c r="H32" s="82">
        <v>7.0000000000000007E-2</v>
      </c>
      <c r="I32" s="82" t="s">
        <v>280</v>
      </c>
      <c r="J32" s="82" t="s">
        <v>368</v>
      </c>
      <c r="K32" s="82" t="s">
        <v>347</v>
      </c>
      <c r="L32" s="82" t="s">
        <v>369</v>
      </c>
      <c r="M32" s="82" t="s">
        <v>369</v>
      </c>
      <c r="N32" s="82" t="s">
        <v>369</v>
      </c>
      <c r="O32" s="82" t="s">
        <v>369</v>
      </c>
      <c r="P32" s="61" t="s">
        <v>285</v>
      </c>
      <c r="Q32" s="61" t="s">
        <v>347</v>
      </c>
      <c r="R32" s="61" t="s">
        <v>407</v>
      </c>
      <c r="S32" s="61" t="s">
        <v>413</v>
      </c>
      <c r="T32" s="61" t="s">
        <v>317</v>
      </c>
      <c r="U32" s="61" t="s">
        <v>325</v>
      </c>
      <c r="V32" s="61" t="s">
        <v>289</v>
      </c>
      <c r="W32" s="61" t="s">
        <v>303</v>
      </c>
      <c r="X32" s="82" t="s">
        <v>418</v>
      </c>
      <c r="Y32" s="82" t="s">
        <v>640</v>
      </c>
      <c r="Z32" s="82" t="s">
        <v>416</v>
      </c>
      <c r="AA32" s="82" t="s">
        <v>428</v>
      </c>
      <c r="AB32" s="82" t="s">
        <v>311</v>
      </c>
      <c r="AC32" s="82" t="s">
        <v>374</v>
      </c>
      <c r="AD32" s="82" t="s">
        <v>349</v>
      </c>
      <c r="AE32" s="82" t="str">
        <f t="shared" si="38"/>
        <v>Subdirección de Gestión Corporativa</v>
      </c>
      <c r="AF32" s="61" t="str">
        <f t="shared" si="39"/>
        <v>Tecnologías de la Información</v>
      </c>
      <c r="AG32" s="82" t="str">
        <f t="shared" si="40"/>
        <v xml:space="preserve">Gestión de Tecnologías de la Información </v>
      </c>
      <c r="AH32" s="61" t="str">
        <f t="shared" si="0"/>
        <v>Plan de Accion por Dependecias</v>
      </c>
      <c r="AI32" s="61" t="s">
        <v>389</v>
      </c>
      <c r="AJ32" s="61" t="s">
        <v>369</v>
      </c>
      <c r="AK32" s="61" t="s">
        <v>369</v>
      </c>
      <c r="AL32" s="61" t="s">
        <v>369</v>
      </c>
      <c r="AM32" s="61" t="s">
        <v>369</v>
      </c>
      <c r="AN32" s="61" t="s">
        <v>552</v>
      </c>
      <c r="AO32" s="82" t="s">
        <v>599</v>
      </c>
      <c r="AP32" s="82">
        <v>1</v>
      </c>
      <c r="AQ32" s="82">
        <f t="shared" si="65"/>
        <v>1</v>
      </c>
      <c r="AR32" s="82">
        <v>0</v>
      </c>
      <c r="AS32" s="82">
        <v>0</v>
      </c>
      <c r="AT32" s="82">
        <v>0</v>
      </c>
      <c r="AU32" s="82">
        <v>1</v>
      </c>
      <c r="AV32" s="82" t="s">
        <v>448</v>
      </c>
      <c r="AW32" s="82" t="s">
        <v>368</v>
      </c>
      <c r="AX32" s="61" t="s">
        <v>454</v>
      </c>
      <c r="AY32" s="82" t="s">
        <v>486</v>
      </c>
      <c r="AZ32" s="82" t="s">
        <v>486</v>
      </c>
      <c r="BA32" s="59">
        <v>43374</v>
      </c>
      <c r="BB32" s="59">
        <v>43465</v>
      </c>
      <c r="BC32" s="65">
        <f t="shared" si="41"/>
        <v>91</v>
      </c>
      <c r="BD32" s="82">
        <f t="shared" si="42"/>
        <v>0</v>
      </c>
      <c r="BE32" s="82">
        <v>0</v>
      </c>
      <c r="BF32" s="66">
        <v>0</v>
      </c>
      <c r="BG32" s="62">
        <f t="shared" si="43"/>
        <v>0</v>
      </c>
      <c r="BH32" s="59">
        <v>43208</v>
      </c>
      <c r="BI32" s="80">
        <f t="shared" si="44"/>
        <v>257</v>
      </c>
      <c r="BJ32" s="62" t="str">
        <f t="shared" si="45"/>
        <v>100%</v>
      </c>
      <c r="BK32" s="62">
        <f t="shared" si="46"/>
        <v>-1.8241758241758241</v>
      </c>
      <c r="BL32" s="59" t="str">
        <f t="shared" si="47"/>
        <v>SIN INICIAR</v>
      </c>
      <c r="BM32" s="59" t="str">
        <f t="shared" si="48"/>
        <v xml:space="preserve">NO PROGRAMADA EN EL PERIODO </v>
      </c>
      <c r="BN32" s="62" t="s">
        <v>508</v>
      </c>
      <c r="BO32" s="62"/>
      <c r="BP32" s="62"/>
      <c r="BQ32" s="82">
        <f t="shared" si="49"/>
        <v>0</v>
      </c>
      <c r="BR32" s="82">
        <v>0</v>
      </c>
      <c r="BS32" s="66">
        <v>0</v>
      </c>
      <c r="BT32" s="62">
        <f t="shared" si="51"/>
        <v>0</v>
      </c>
      <c r="BU32" s="59">
        <v>43305</v>
      </c>
      <c r="BV32" s="80">
        <f t="shared" si="52"/>
        <v>160</v>
      </c>
      <c r="BW32" s="62" t="str">
        <f t="shared" si="53"/>
        <v>100%</v>
      </c>
      <c r="BX32" s="62">
        <f t="shared" si="54"/>
        <v>-0.75824175824175821</v>
      </c>
      <c r="BY32" s="59" t="str">
        <f t="shared" si="55"/>
        <v>SIN INICIAR</v>
      </c>
      <c r="BZ32" s="59" t="str">
        <f t="shared" si="56"/>
        <v xml:space="preserve">NO PROGRAMADA EN EL PERIODO </v>
      </c>
      <c r="CA32" s="62" t="s">
        <v>809</v>
      </c>
      <c r="CB32" s="62" t="s">
        <v>369</v>
      </c>
      <c r="CC32" s="62"/>
      <c r="CD32" s="62"/>
      <c r="CE32" s="62"/>
      <c r="CF32" s="62"/>
      <c r="CG32" s="82">
        <f t="shared" si="57"/>
        <v>0</v>
      </c>
      <c r="CH32" s="82"/>
      <c r="CI32" s="66" t="e">
        <f t="shared" si="58"/>
        <v>#DIV/0!</v>
      </c>
      <c r="CJ32" s="62">
        <f t="shared" si="1"/>
        <v>0</v>
      </c>
      <c r="CK32" s="59"/>
      <c r="CL32" s="80">
        <f t="shared" si="2"/>
        <v>43465</v>
      </c>
      <c r="CM32" s="62" t="str">
        <f t="shared" si="59"/>
        <v>100%</v>
      </c>
      <c r="CN32" s="62">
        <f t="shared" si="3"/>
        <v>-476.63736263736263</v>
      </c>
      <c r="CO32" s="59" t="str">
        <f t="shared" si="60"/>
        <v>SIN INICIAR</v>
      </c>
      <c r="CP32" s="59" t="str">
        <f t="shared" si="4"/>
        <v xml:space="preserve">NO PROGRAMADA EN EL PERIODO </v>
      </c>
      <c r="CQ32" s="62"/>
      <c r="CR32" s="62"/>
      <c r="CS32" s="62"/>
      <c r="CT32" s="62"/>
      <c r="CU32" s="62"/>
      <c r="CV32" s="62"/>
      <c r="CW32" s="62"/>
      <c r="CX32" s="62"/>
      <c r="CY32" s="62"/>
      <c r="CZ32" s="62"/>
      <c r="DA32" s="62"/>
      <c r="DB32" s="62"/>
      <c r="DC32" s="82">
        <f t="shared" si="61"/>
        <v>1</v>
      </c>
      <c r="DD32" s="82"/>
      <c r="DE32" s="66">
        <f t="shared" si="62"/>
        <v>0</v>
      </c>
      <c r="DF32" s="62">
        <f t="shared" si="5"/>
        <v>0</v>
      </c>
      <c r="DG32" s="59"/>
      <c r="DH32" s="80">
        <f t="shared" si="6"/>
        <v>43465</v>
      </c>
      <c r="DI32" s="62" t="str">
        <f t="shared" si="63"/>
        <v>100%</v>
      </c>
      <c r="DJ32" s="62">
        <f t="shared" si="7"/>
        <v>-476.63736263736263</v>
      </c>
      <c r="DK32" s="59" t="str">
        <f t="shared" si="64"/>
        <v>SIN INICIAR</v>
      </c>
      <c r="DL32" s="59" t="str">
        <f t="shared" si="8"/>
        <v xml:space="preserve">NO PROGRAMADA EN EL PERIODO </v>
      </c>
      <c r="DM32" s="62"/>
      <c r="DN32" s="62"/>
      <c r="DO32" s="62"/>
      <c r="DP32" s="62"/>
      <c r="DQ32" s="62"/>
      <c r="DR32" s="62"/>
      <c r="DS32" s="60"/>
      <c r="DT32" s="60"/>
      <c r="DU32" s="60"/>
      <c r="DV32" s="82"/>
      <c r="DW32" s="82"/>
    </row>
    <row r="33" spans="1:127" s="58" customFormat="1" ht="39.950000000000003" hidden="1" customHeight="1" x14ac:dyDescent="0.2">
      <c r="A33" s="82" t="s">
        <v>345</v>
      </c>
      <c r="B33" s="82" t="s">
        <v>343</v>
      </c>
      <c r="C33" s="82" t="s">
        <v>278</v>
      </c>
      <c r="D33" s="82">
        <v>0.18</v>
      </c>
      <c r="E33" s="82">
        <v>0.24809999999999999</v>
      </c>
      <c r="F33" s="82">
        <v>0.25190000000000001</v>
      </c>
      <c r="G33" s="82">
        <v>0.25</v>
      </c>
      <c r="H33" s="82">
        <v>7.0000000000000007E-2</v>
      </c>
      <c r="I33" s="82" t="s">
        <v>280</v>
      </c>
      <c r="J33" s="82" t="s">
        <v>368</v>
      </c>
      <c r="K33" s="82" t="s">
        <v>347</v>
      </c>
      <c r="L33" s="82" t="s">
        <v>369</v>
      </c>
      <c r="M33" s="82" t="s">
        <v>369</v>
      </c>
      <c r="N33" s="82" t="s">
        <v>369</v>
      </c>
      <c r="O33" s="82" t="s">
        <v>369</v>
      </c>
      <c r="P33" s="61" t="s">
        <v>285</v>
      </c>
      <c r="Q33" s="61" t="s">
        <v>347</v>
      </c>
      <c r="R33" s="61" t="s">
        <v>407</v>
      </c>
      <c r="S33" s="61" t="s">
        <v>413</v>
      </c>
      <c r="T33" s="61" t="s">
        <v>320</v>
      </c>
      <c r="U33" s="61" t="s">
        <v>275</v>
      </c>
      <c r="V33" s="61" t="s">
        <v>289</v>
      </c>
      <c r="W33" s="61" t="s">
        <v>303</v>
      </c>
      <c r="X33" s="82" t="s">
        <v>418</v>
      </c>
      <c r="Y33" s="82" t="s">
        <v>640</v>
      </c>
      <c r="Z33" s="82" t="s">
        <v>416</v>
      </c>
      <c r="AA33" s="82" t="s">
        <v>416</v>
      </c>
      <c r="AB33" s="82" t="s">
        <v>311</v>
      </c>
      <c r="AC33" s="82" t="s">
        <v>374</v>
      </c>
      <c r="AD33" s="82" t="s">
        <v>349</v>
      </c>
      <c r="AE33" s="82" t="str">
        <f t="shared" si="38"/>
        <v>Subdirección de Gestión Corporativa</v>
      </c>
      <c r="AF33" s="61" t="str">
        <f t="shared" si="39"/>
        <v>Tecnologías de la Información</v>
      </c>
      <c r="AG33" s="82" t="str">
        <f t="shared" si="40"/>
        <v xml:space="preserve">Gestión de Tecnologías de la Información </v>
      </c>
      <c r="AH33" s="61" t="str">
        <f t="shared" si="0"/>
        <v>Plan de Accion por Dependecias</v>
      </c>
      <c r="AI33" s="61" t="s">
        <v>433</v>
      </c>
      <c r="AJ33" s="61" t="s">
        <v>369</v>
      </c>
      <c r="AK33" s="61" t="s">
        <v>369</v>
      </c>
      <c r="AL33" s="61" t="s">
        <v>369</v>
      </c>
      <c r="AM33" s="61" t="s">
        <v>369</v>
      </c>
      <c r="AN33" s="61" t="s">
        <v>553</v>
      </c>
      <c r="AO33" s="82" t="s">
        <v>600</v>
      </c>
      <c r="AP33" s="82">
        <v>0</v>
      </c>
      <c r="AQ33" s="82">
        <f t="shared" si="65"/>
        <v>1</v>
      </c>
      <c r="AR33" s="82">
        <v>0</v>
      </c>
      <c r="AS33" s="82">
        <v>0</v>
      </c>
      <c r="AT33" s="82">
        <v>0</v>
      </c>
      <c r="AU33" s="82">
        <v>1</v>
      </c>
      <c r="AV33" s="82" t="s">
        <v>448</v>
      </c>
      <c r="AW33" s="82" t="s">
        <v>368</v>
      </c>
      <c r="AX33" s="61" t="s">
        <v>454</v>
      </c>
      <c r="AY33" s="82" t="s">
        <v>369</v>
      </c>
      <c r="AZ33" s="82" t="s">
        <v>369</v>
      </c>
      <c r="BA33" s="59">
        <v>43374</v>
      </c>
      <c r="BB33" s="59">
        <v>43465</v>
      </c>
      <c r="BC33" s="65">
        <f t="shared" si="41"/>
        <v>91</v>
      </c>
      <c r="BD33" s="82">
        <f t="shared" si="42"/>
        <v>0</v>
      </c>
      <c r="BE33" s="82">
        <v>0</v>
      </c>
      <c r="BF33" s="66">
        <v>0</v>
      </c>
      <c r="BG33" s="62">
        <f t="shared" si="43"/>
        <v>0</v>
      </c>
      <c r="BH33" s="59">
        <v>43208</v>
      </c>
      <c r="BI33" s="80">
        <f t="shared" si="44"/>
        <v>257</v>
      </c>
      <c r="BJ33" s="62" t="str">
        <f t="shared" si="45"/>
        <v>100%</v>
      </c>
      <c r="BK33" s="62">
        <f t="shared" si="46"/>
        <v>-1.8241758241758241</v>
      </c>
      <c r="BL33" s="59" t="str">
        <f t="shared" si="47"/>
        <v>SIN INICIAR</v>
      </c>
      <c r="BM33" s="59" t="str">
        <f t="shared" si="48"/>
        <v xml:space="preserve">NO PROGRAMADA EN EL PERIODO </v>
      </c>
      <c r="BN33" s="62" t="s">
        <v>508</v>
      </c>
      <c r="BO33" s="62"/>
      <c r="BP33" s="62"/>
      <c r="BQ33" s="82">
        <f t="shared" si="49"/>
        <v>0</v>
      </c>
      <c r="BR33" s="82">
        <v>0</v>
      </c>
      <c r="BS33" s="66">
        <v>0</v>
      </c>
      <c r="BT33" s="62">
        <f t="shared" si="51"/>
        <v>0</v>
      </c>
      <c r="BU33" s="59">
        <v>43305</v>
      </c>
      <c r="BV33" s="80">
        <f t="shared" si="52"/>
        <v>160</v>
      </c>
      <c r="BW33" s="62" t="str">
        <f t="shared" si="53"/>
        <v>100%</v>
      </c>
      <c r="BX33" s="62">
        <f t="shared" si="54"/>
        <v>-0.75824175824175821</v>
      </c>
      <c r="BY33" s="59" t="str">
        <f t="shared" si="55"/>
        <v>SIN INICIAR</v>
      </c>
      <c r="BZ33" s="59" t="str">
        <f t="shared" si="56"/>
        <v xml:space="preserve">NO PROGRAMADA EN EL PERIODO </v>
      </c>
      <c r="CA33" s="62" t="s">
        <v>809</v>
      </c>
      <c r="CB33" s="62" t="s">
        <v>369</v>
      </c>
      <c r="CC33" s="62"/>
      <c r="CD33" s="62"/>
      <c r="CE33" s="62"/>
      <c r="CF33" s="62"/>
      <c r="CG33" s="82">
        <f t="shared" si="57"/>
        <v>0</v>
      </c>
      <c r="CH33" s="82"/>
      <c r="CI33" s="66" t="e">
        <f t="shared" si="58"/>
        <v>#DIV/0!</v>
      </c>
      <c r="CJ33" s="62">
        <f t="shared" si="1"/>
        <v>0</v>
      </c>
      <c r="CK33" s="59"/>
      <c r="CL33" s="80">
        <f t="shared" si="2"/>
        <v>43465</v>
      </c>
      <c r="CM33" s="62" t="str">
        <f t="shared" si="59"/>
        <v>100%</v>
      </c>
      <c r="CN33" s="62">
        <f t="shared" si="3"/>
        <v>-476.63736263736263</v>
      </c>
      <c r="CO33" s="59" t="str">
        <f t="shared" si="60"/>
        <v>SIN INICIAR</v>
      </c>
      <c r="CP33" s="59" t="str">
        <f t="shared" si="4"/>
        <v xml:space="preserve">NO PROGRAMADA EN EL PERIODO </v>
      </c>
      <c r="CQ33" s="62"/>
      <c r="CR33" s="62"/>
      <c r="CS33" s="62"/>
      <c r="CT33" s="62"/>
      <c r="CU33" s="62"/>
      <c r="CV33" s="62"/>
      <c r="CW33" s="62"/>
      <c r="CX33" s="62"/>
      <c r="CY33" s="62"/>
      <c r="CZ33" s="62"/>
      <c r="DA33" s="62"/>
      <c r="DB33" s="62"/>
      <c r="DC33" s="82">
        <f t="shared" si="61"/>
        <v>1</v>
      </c>
      <c r="DD33" s="82"/>
      <c r="DE33" s="66">
        <f t="shared" si="62"/>
        <v>0</v>
      </c>
      <c r="DF33" s="62">
        <f t="shared" si="5"/>
        <v>0</v>
      </c>
      <c r="DG33" s="59"/>
      <c r="DH33" s="80">
        <f t="shared" si="6"/>
        <v>43465</v>
      </c>
      <c r="DI33" s="62" t="str">
        <f t="shared" si="63"/>
        <v>100%</v>
      </c>
      <c r="DJ33" s="62">
        <f t="shared" si="7"/>
        <v>-476.63736263736263</v>
      </c>
      <c r="DK33" s="59" t="str">
        <f t="shared" si="64"/>
        <v>SIN INICIAR</v>
      </c>
      <c r="DL33" s="59" t="str">
        <f t="shared" si="8"/>
        <v xml:space="preserve">NO PROGRAMADA EN EL PERIODO </v>
      </c>
      <c r="DM33" s="62"/>
      <c r="DN33" s="62"/>
      <c r="DO33" s="62"/>
      <c r="DP33" s="62"/>
      <c r="DQ33" s="62"/>
      <c r="DR33" s="62"/>
      <c r="DS33" s="60"/>
      <c r="DT33" s="60"/>
      <c r="DU33" s="60"/>
      <c r="DV33" s="82"/>
      <c r="DW33" s="82"/>
    </row>
    <row r="34" spans="1:127" s="58" customFormat="1" ht="39.950000000000003" hidden="1" customHeight="1" x14ac:dyDescent="0.2">
      <c r="A34" s="82" t="s">
        <v>345</v>
      </c>
      <c r="B34" s="82" t="s">
        <v>343</v>
      </c>
      <c r="C34" s="82" t="s">
        <v>278</v>
      </c>
      <c r="D34" s="82">
        <v>0.18</v>
      </c>
      <c r="E34" s="82">
        <v>0.24809999999999999</v>
      </c>
      <c r="F34" s="82">
        <v>0.25190000000000001</v>
      </c>
      <c r="G34" s="82">
        <v>0.25</v>
      </c>
      <c r="H34" s="82">
        <v>7.0000000000000007E-2</v>
      </c>
      <c r="I34" s="82" t="s">
        <v>280</v>
      </c>
      <c r="J34" s="82" t="s">
        <v>368</v>
      </c>
      <c r="K34" s="82" t="s">
        <v>347</v>
      </c>
      <c r="L34" s="82" t="s">
        <v>369</v>
      </c>
      <c r="M34" s="82" t="s">
        <v>369</v>
      </c>
      <c r="N34" s="82" t="s">
        <v>369</v>
      </c>
      <c r="O34" s="82" t="s">
        <v>369</v>
      </c>
      <c r="P34" s="61" t="s">
        <v>285</v>
      </c>
      <c r="Q34" s="61" t="s">
        <v>347</v>
      </c>
      <c r="R34" s="61" t="s">
        <v>407</v>
      </c>
      <c r="S34" s="61" t="s">
        <v>413</v>
      </c>
      <c r="T34" s="61" t="s">
        <v>320</v>
      </c>
      <c r="U34" s="61" t="s">
        <v>275</v>
      </c>
      <c r="V34" s="61" t="s">
        <v>289</v>
      </c>
      <c r="W34" s="61" t="s">
        <v>303</v>
      </c>
      <c r="X34" s="82" t="s">
        <v>418</v>
      </c>
      <c r="Y34" s="82" t="s">
        <v>640</v>
      </c>
      <c r="Z34" s="82" t="s">
        <v>422</v>
      </c>
      <c r="AA34" s="82" t="s">
        <v>416</v>
      </c>
      <c r="AB34" s="82" t="s">
        <v>311</v>
      </c>
      <c r="AC34" s="82" t="s">
        <v>374</v>
      </c>
      <c r="AD34" s="82" t="s">
        <v>349</v>
      </c>
      <c r="AE34" s="82" t="str">
        <f t="shared" si="38"/>
        <v>Subdirección de Gestión Corporativa</v>
      </c>
      <c r="AF34" s="61" t="str">
        <f t="shared" si="39"/>
        <v>Tecnologías de la Información</v>
      </c>
      <c r="AG34" s="82" t="str">
        <f t="shared" si="40"/>
        <v xml:space="preserve">Gestión de Tecnologías de la Información </v>
      </c>
      <c r="AH34" s="61" t="str">
        <f t="shared" si="0"/>
        <v>Plan de Accion por Dependecias</v>
      </c>
      <c r="AI34" s="61" t="s">
        <v>433</v>
      </c>
      <c r="AJ34" s="61" t="s">
        <v>369</v>
      </c>
      <c r="AK34" s="61" t="s">
        <v>369</v>
      </c>
      <c r="AL34" s="61" t="s">
        <v>369</v>
      </c>
      <c r="AM34" s="61" t="s">
        <v>369</v>
      </c>
      <c r="AN34" s="61" t="s">
        <v>555</v>
      </c>
      <c r="AO34" s="82" t="s">
        <v>602</v>
      </c>
      <c r="AP34" s="82">
        <v>0</v>
      </c>
      <c r="AQ34" s="82">
        <f t="shared" si="65"/>
        <v>2</v>
      </c>
      <c r="AR34" s="82">
        <v>0</v>
      </c>
      <c r="AS34" s="82">
        <v>0</v>
      </c>
      <c r="AT34" s="82">
        <v>1</v>
      </c>
      <c r="AU34" s="82">
        <v>1</v>
      </c>
      <c r="AV34" s="82" t="s">
        <v>448</v>
      </c>
      <c r="AW34" s="82" t="s">
        <v>368</v>
      </c>
      <c r="AX34" s="61" t="s">
        <v>454</v>
      </c>
      <c r="AY34" s="82" t="s">
        <v>369</v>
      </c>
      <c r="AZ34" s="82" t="s">
        <v>442</v>
      </c>
      <c r="BA34" s="59">
        <v>43313</v>
      </c>
      <c r="BB34" s="59">
        <v>43465</v>
      </c>
      <c r="BC34" s="65">
        <f t="shared" si="41"/>
        <v>152</v>
      </c>
      <c r="BD34" s="82">
        <f t="shared" si="42"/>
        <v>0</v>
      </c>
      <c r="BE34" s="82">
        <v>0</v>
      </c>
      <c r="BF34" s="66">
        <v>0</v>
      </c>
      <c r="BG34" s="62">
        <f t="shared" si="43"/>
        <v>0</v>
      </c>
      <c r="BH34" s="59">
        <v>43208</v>
      </c>
      <c r="BI34" s="80">
        <f t="shared" si="44"/>
        <v>257</v>
      </c>
      <c r="BJ34" s="62" t="str">
        <f t="shared" si="45"/>
        <v>100%</v>
      </c>
      <c r="BK34" s="62">
        <f t="shared" si="46"/>
        <v>-0.69078947368421051</v>
      </c>
      <c r="BL34" s="59" t="str">
        <f t="shared" si="47"/>
        <v>SIN INICIAR</v>
      </c>
      <c r="BM34" s="59" t="str">
        <f t="shared" si="48"/>
        <v xml:space="preserve">NO PROGRAMADA EN EL PERIODO </v>
      </c>
      <c r="BN34" s="62" t="s">
        <v>497</v>
      </c>
      <c r="BO34" s="62"/>
      <c r="BP34" s="62"/>
      <c r="BQ34" s="82">
        <f t="shared" si="49"/>
        <v>0</v>
      </c>
      <c r="BR34" s="82">
        <v>0</v>
      </c>
      <c r="BS34" s="66">
        <v>0</v>
      </c>
      <c r="BT34" s="62">
        <f t="shared" si="51"/>
        <v>0</v>
      </c>
      <c r="BU34" s="59">
        <v>43305</v>
      </c>
      <c r="BV34" s="80">
        <f t="shared" si="52"/>
        <v>160</v>
      </c>
      <c r="BW34" s="62" t="str">
        <f t="shared" si="53"/>
        <v>100%</v>
      </c>
      <c r="BX34" s="62">
        <f t="shared" si="54"/>
        <v>-5.2631578947368418E-2</v>
      </c>
      <c r="BY34" s="59" t="str">
        <f t="shared" si="55"/>
        <v>SIN INICIAR</v>
      </c>
      <c r="BZ34" s="59" t="str">
        <f t="shared" si="56"/>
        <v xml:space="preserve">NO PROGRAMADA EN EL PERIODO </v>
      </c>
      <c r="CA34" s="62" t="s">
        <v>810</v>
      </c>
      <c r="CB34" s="62" t="s">
        <v>369</v>
      </c>
      <c r="CC34" s="62"/>
      <c r="CD34" s="62"/>
      <c r="CE34" s="62"/>
      <c r="CF34" s="62"/>
      <c r="CG34" s="82">
        <f t="shared" si="57"/>
        <v>1</v>
      </c>
      <c r="CH34" s="82"/>
      <c r="CI34" s="66">
        <f t="shared" si="58"/>
        <v>0</v>
      </c>
      <c r="CJ34" s="62">
        <f t="shared" si="1"/>
        <v>0</v>
      </c>
      <c r="CK34" s="59"/>
      <c r="CL34" s="80">
        <f t="shared" si="2"/>
        <v>43465</v>
      </c>
      <c r="CM34" s="62" t="str">
        <f t="shared" si="59"/>
        <v>100%</v>
      </c>
      <c r="CN34" s="62">
        <f t="shared" si="3"/>
        <v>-284.95394736842104</v>
      </c>
      <c r="CO34" s="59" t="str">
        <f t="shared" si="60"/>
        <v>SIN INICIAR</v>
      </c>
      <c r="CP34" s="59" t="str">
        <f t="shared" si="4"/>
        <v xml:space="preserve">NO PROGRAMADA EN EL PERIODO </v>
      </c>
      <c r="CQ34" s="62"/>
      <c r="CR34" s="62"/>
      <c r="CS34" s="62"/>
      <c r="CT34" s="62"/>
      <c r="CU34" s="62"/>
      <c r="CV34" s="62"/>
      <c r="CW34" s="62"/>
      <c r="CX34" s="62"/>
      <c r="CY34" s="62"/>
      <c r="CZ34" s="62"/>
      <c r="DA34" s="62"/>
      <c r="DB34" s="62"/>
      <c r="DC34" s="82">
        <f t="shared" si="61"/>
        <v>1</v>
      </c>
      <c r="DD34" s="82"/>
      <c r="DE34" s="66">
        <f t="shared" si="62"/>
        <v>0</v>
      </c>
      <c r="DF34" s="62">
        <f t="shared" si="5"/>
        <v>0</v>
      </c>
      <c r="DG34" s="59"/>
      <c r="DH34" s="80">
        <f t="shared" si="6"/>
        <v>43465</v>
      </c>
      <c r="DI34" s="62" t="str">
        <f t="shared" si="63"/>
        <v>100%</v>
      </c>
      <c r="DJ34" s="62">
        <f t="shared" si="7"/>
        <v>-284.95394736842104</v>
      </c>
      <c r="DK34" s="59" t="str">
        <f t="shared" si="64"/>
        <v>SIN INICIAR</v>
      </c>
      <c r="DL34" s="59" t="str">
        <f t="shared" si="8"/>
        <v xml:space="preserve">NO PROGRAMADA EN EL PERIODO </v>
      </c>
      <c r="DM34" s="62"/>
      <c r="DN34" s="62"/>
      <c r="DO34" s="62"/>
      <c r="DP34" s="62"/>
      <c r="DQ34" s="62"/>
      <c r="DR34" s="62"/>
      <c r="DS34" s="60"/>
      <c r="DT34" s="60"/>
      <c r="DU34" s="60"/>
      <c r="DV34" s="82"/>
      <c r="DW34" s="82"/>
    </row>
    <row r="35" spans="1:127" s="58" customFormat="1" ht="39.950000000000003" hidden="1" customHeight="1" x14ac:dyDescent="0.2">
      <c r="A35" s="82" t="s">
        <v>345</v>
      </c>
      <c r="B35" s="82" t="s">
        <v>343</v>
      </c>
      <c r="C35" s="82" t="s">
        <v>278</v>
      </c>
      <c r="D35" s="82">
        <v>0.18</v>
      </c>
      <c r="E35" s="82">
        <v>0.24809999999999999</v>
      </c>
      <c r="F35" s="82">
        <v>0.25190000000000001</v>
      </c>
      <c r="G35" s="82">
        <v>0.25</v>
      </c>
      <c r="H35" s="82">
        <v>7.0000000000000007E-2</v>
      </c>
      <c r="I35" s="82" t="s">
        <v>280</v>
      </c>
      <c r="J35" s="82" t="s">
        <v>368</v>
      </c>
      <c r="K35" s="82" t="s">
        <v>347</v>
      </c>
      <c r="L35" s="82" t="s">
        <v>369</v>
      </c>
      <c r="M35" s="82" t="s">
        <v>369</v>
      </c>
      <c r="N35" s="82" t="s">
        <v>369</v>
      </c>
      <c r="O35" s="82" t="s">
        <v>369</v>
      </c>
      <c r="P35" s="61" t="s">
        <v>285</v>
      </c>
      <c r="Q35" s="61" t="s">
        <v>347</v>
      </c>
      <c r="R35" s="61" t="s">
        <v>407</v>
      </c>
      <c r="S35" s="61" t="s">
        <v>413</v>
      </c>
      <c r="T35" s="61" t="s">
        <v>318</v>
      </c>
      <c r="U35" s="61" t="s">
        <v>275</v>
      </c>
      <c r="V35" s="61" t="s">
        <v>286</v>
      </c>
      <c r="W35" s="61" t="s">
        <v>303</v>
      </c>
      <c r="X35" s="82" t="s">
        <v>418</v>
      </c>
      <c r="Y35" s="82" t="s">
        <v>640</v>
      </c>
      <c r="Z35" s="82" t="s">
        <v>422</v>
      </c>
      <c r="AA35" s="82" t="s">
        <v>416</v>
      </c>
      <c r="AB35" s="82" t="s">
        <v>311</v>
      </c>
      <c r="AC35" s="82" t="s">
        <v>374</v>
      </c>
      <c r="AD35" s="82" t="s">
        <v>349</v>
      </c>
      <c r="AE35" s="82" t="str">
        <f t="shared" si="38"/>
        <v>Subdirección de Gestión Corporativa</v>
      </c>
      <c r="AF35" s="61" t="str">
        <f t="shared" si="39"/>
        <v>Tecnologías de la Información</v>
      </c>
      <c r="AG35" s="82" t="str">
        <f t="shared" si="40"/>
        <v xml:space="preserve">Gestión de Tecnologías de la Información </v>
      </c>
      <c r="AH35" s="61" t="str">
        <f t="shared" si="0"/>
        <v>Plan de Accion por Dependecias</v>
      </c>
      <c r="AI35" s="61" t="s">
        <v>433</v>
      </c>
      <c r="AJ35" s="61" t="s">
        <v>369</v>
      </c>
      <c r="AK35" s="61" t="s">
        <v>369</v>
      </c>
      <c r="AL35" s="61" t="s">
        <v>369</v>
      </c>
      <c r="AM35" s="61" t="s">
        <v>369</v>
      </c>
      <c r="AN35" s="61" t="s">
        <v>556</v>
      </c>
      <c r="AO35" s="82" t="s">
        <v>603</v>
      </c>
      <c r="AP35" s="82">
        <v>0</v>
      </c>
      <c r="AQ35" s="63">
        <f t="shared" si="65"/>
        <v>0.95</v>
      </c>
      <c r="AR35" s="63">
        <v>0.24</v>
      </c>
      <c r="AS35" s="63">
        <v>0.24</v>
      </c>
      <c r="AT35" s="63">
        <v>0.24</v>
      </c>
      <c r="AU35" s="63">
        <v>0.23</v>
      </c>
      <c r="AV35" s="82" t="s">
        <v>450</v>
      </c>
      <c r="AW35" s="82" t="s">
        <v>368</v>
      </c>
      <c r="AX35" s="61" t="s">
        <v>466</v>
      </c>
      <c r="AY35" s="82" t="s">
        <v>442</v>
      </c>
      <c r="AZ35" s="82" t="s">
        <v>442</v>
      </c>
      <c r="BA35" s="59">
        <v>43101</v>
      </c>
      <c r="BB35" s="59">
        <v>43465</v>
      </c>
      <c r="BC35" s="65">
        <f t="shared" si="41"/>
        <v>364</v>
      </c>
      <c r="BD35" s="82">
        <f t="shared" si="42"/>
        <v>0.24</v>
      </c>
      <c r="BE35" s="82">
        <v>0.24</v>
      </c>
      <c r="BF35" s="66">
        <f t="shared" ref="BF35:BF41" si="66">$BE35/$BD35</f>
        <v>1</v>
      </c>
      <c r="BG35" s="62">
        <f t="shared" si="43"/>
        <v>0.25263157894736843</v>
      </c>
      <c r="BH35" s="59">
        <v>43208</v>
      </c>
      <c r="BI35" s="80">
        <f t="shared" si="44"/>
        <v>257</v>
      </c>
      <c r="BJ35" s="62" t="str">
        <f t="shared" si="45"/>
        <v>100%</v>
      </c>
      <c r="BK35" s="62">
        <f t="shared" si="46"/>
        <v>0.29395604395604397</v>
      </c>
      <c r="BL35" s="59" t="str">
        <f t="shared" si="47"/>
        <v>EN PROCESO</v>
      </c>
      <c r="BM35" s="59" t="str">
        <f t="shared" si="48"/>
        <v>DENTRO DEL TIEMPO</v>
      </c>
      <c r="BN35" s="62" t="s">
        <v>499</v>
      </c>
      <c r="BO35" s="62"/>
      <c r="BP35" s="62"/>
      <c r="BQ35" s="82">
        <f t="shared" si="49"/>
        <v>0.24</v>
      </c>
      <c r="BR35" s="82">
        <v>0.16</v>
      </c>
      <c r="BS35" s="66">
        <f>$BR35/$BQ35</f>
        <v>0.66666666666666674</v>
      </c>
      <c r="BT35" s="62">
        <f t="shared" si="51"/>
        <v>0.4210526315789474</v>
      </c>
      <c r="BU35" s="59">
        <v>43305</v>
      </c>
      <c r="BV35" s="80">
        <f t="shared" si="52"/>
        <v>160</v>
      </c>
      <c r="BW35" s="62" t="str">
        <f t="shared" si="53"/>
        <v>100%</v>
      </c>
      <c r="BX35" s="62">
        <f t="shared" si="54"/>
        <v>0.56043956043956045</v>
      </c>
      <c r="BY35" s="59" t="str">
        <f t="shared" si="55"/>
        <v>EN PROCESO</v>
      </c>
      <c r="BZ35" s="59" t="str">
        <f t="shared" si="56"/>
        <v>DENTRO DEL TIEMPO</v>
      </c>
      <c r="CA35" s="62" t="s">
        <v>811</v>
      </c>
      <c r="CB35" s="62" t="s">
        <v>780</v>
      </c>
      <c r="CC35" s="62"/>
      <c r="CD35" s="62"/>
      <c r="CE35" s="62"/>
      <c r="CF35" s="62"/>
      <c r="CG35" s="82">
        <f t="shared" si="57"/>
        <v>0.24</v>
      </c>
      <c r="CH35" s="82"/>
      <c r="CI35" s="66">
        <f t="shared" si="58"/>
        <v>0</v>
      </c>
      <c r="CJ35" s="62">
        <f t="shared" si="1"/>
        <v>0.4210526315789474</v>
      </c>
      <c r="CK35" s="59"/>
      <c r="CL35" s="80">
        <f t="shared" si="2"/>
        <v>43465</v>
      </c>
      <c r="CM35" s="62" t="str">
        <f t="shared" si="59"/>
        <v>100%</v>
      </c>
      <c r="CN35" s="62">
        <f t="shared" si="3"/>
        <v>-118.40934065934066</v>
      </c>
      <c r="CO35" s="59" t="str">
        <f t="shared" si="60"/>
        <v>EN PROCESO</v>
      </c>
      <c r="CP35" s="59" t="str">
        <f t="shared" si="4"/>
        <v>DENTRO DEL TIEMPO</v>
      </c>
      <c r="CQ35" s="62"/>
      <c r="CR35" s="62"/>
      <c r="CS35" s="62"/>
      <c r="CT35" s="62"/>
      <c r="CU35" s="62"/>
      <c r="CV35" s="62"/>
      <c r="CW35" s="62"/>
      <c r="CX35" s="62"/>
      <c r="CY35" s="62"/>
      <c r="CZ35" s="62"/>
      <c r="DA35" s="62"/>
      <c r="DB35" s="62"/>
      <c r="DC35" s="82">
        <f t="shared" si="61"/>
        <v>0.23</v>
      </c>
      <c r="DD35" s="82"/>
      <c r="DE35" s="66">
        <f t="shared" si="62"/>
        <v>0</v>
      </c>
      <c r="DF35" s="62">
        <f t="shared" si="5"/>
        <v>0.4210526315789474</v>
      </c>
      <c r="DG35" s="59"/>
      <c r="DH35" s="80">
        <f t="shared" si="6"/>
        <v>43465</v>
      </c>
      <c r="DI35" s="62" t="str">
        <f t="shared" si="63"/>
        <v>100%</v>
      </c>
      <c r="DJ35" s="62">
        <f t="shared" si="7"/>
        <v>-118.40934065934066</v>
      </c>
      <c r="DK35" s="59" t="str">
        <f t="shared" si="64"/>
        <v>EN PROCESO</v>
      </c>
      <c r="DL35" s="59" t="str">
        <f t="shared" si="8"/>
        <v>DENTRO DEL TIEMPO</v>
      </c>
      <c r="DM35" s="62"/>
      <c r="DN35" s="62"/>
      <c r="DO35" s="62"/>
      <c r="DP35" s="62"/>
      <c r="DQ35" s="62"/>
      <c r="DR35" s="62"/>
      <c r="DS35" s="60"/>
      <c r="DT35" s="60"/>
      <c r="DU35" s="60"/>
      <c r="DV35" s="82"/>
      <c r="DW35" s="82"/>
    </row>
    <row r="36" spans="1:127" s="58" customFormat="1" ht="39.950000000000003" hidden="1" customHeight="1" x14ac:dyDescent="0.2">
      <c r="A36" s="82" t="s">
        <v>345</v>
      </c>
      <c r="B36" s="82" t="s">
        <v>343</v>
      </c>
      <c r="C36" s="82" t="s">
        <v>278</v>
      </c>
      <c r="D36" s="82">
        <v>0.18</v>
      </c>
      <c r="E36" s="82">
        <v>0.24809999999999999</v>
      </c>
      <c r="F36" s="82">
        <v>0.25190000000000001</v>
      </c>
      <c r="G36" s="82">
        <v>0.25</v>
      </c>
      <c r="H36" s="82">
        <v>7.0000000000000007E-2</v>
      </c>
      <c r="I36" s="82" t="s">
        <v>280</v>
      </c>
      <c r="J36" s="82" t="s">
        <v>368</v>
      </c>
      <c r="K36" s="82" t="s">
        <v>347</v>
      </c>
      <c r="L36" s="82" t="s">
        <v>369</v>
      </c>
      <c r="M36" s="82" t="s">
        <v>369</v>
      </c>
      <c r="N36" s="82" t="s">
        <v>369</v>
      </c>
      <c r="O36" s="82" t="s">
        <v>369</v>
      </c>
      <c r="P36" s="61" t="s">
        <v>285</v>
      </c>
      <c r="Q36" s="61" t="s">
        <v>347</v>
      </c>
      <c r="R36" s="61" t="s">
        <v>407</v>
      </c>
      <c r="S36" s="61" t="s">
        <v>413</v>
      </c>
      <c r="T36" s="61" t="s">
        <v>320</v>
      </c>
      <c r="U36" s="61" t="s">
        <v>275</v>
      </c>
      <c r="V36" s="61" t="s">
        <v>289</v>
      </c>
      <c r="W36" s="61" t="s">
        <v>303</v>
      </c>
      <c r="X36" s="82" t="s">
        <v>418</v>
      </c>
      <c r="Y36" s="82" t="s">
        <v>640</v>
      </c>
      <c r="Z36" s="82" t="s">
        <v>416</v>
      </c>
      <c r="AA36" s="82" t="s">
        <v>416</v>
      </c>
      <c r="AB36" s="82" t="s">
        <v>311</v>
      </c>
      <c r="AC36" s="82" t="s">
        <v>374</v>
      </c>
      <c r="AD36" s="82" t="s">
        <v>349</v>
      </c>
      <c r="AE36" s="82" t="str">
        <f t="shared" si="38"/>
        <v>Subdirección de Gestión Corporativa</v>
      </c>
      <c r="AF36" s="61" t="str">
        <f t="shared" si="39"/>
        <v>Tecnologías de la Información</v>
      </c>
      <c r="AG36" s="82" t="str">
        <f t="shared" si="40"/>
        <v xml:space="preserve">Gestión de Tecnologías de la Información </v>
      </c>
      <c r="AH36" s="61" t="str">
        <f t="shared" si="0"/>
        <v>Plan de Accion por Dependecias</v>
      </c>
      <c r="AI36" s="61" t="s">
        <v>433</v>
      </c>
      <c r="AJ36" s="61" t="s">
        <v>369</v>
      </c>
      <c r="AK36" s="61" t="s">
        <v>369</v>
      </c>
      <c r="AL36" s="61" t="s">
        <v>369</v>
      </c>
      <c r="AM36" s="61" t="s">
        <v>369</v>
      </c>
      <c r="AN36" s="61" t="s">
        <v>557</v>
      </c>
      <c r="AO36" s="82" t="s">
        <v>604</v>
      </c>
      <c r="AP36" s="82">
        <v>0</v>
      </c>
      <c r="AQ36" s="82">
        <f t="shared" si="65"/>
        <v>1</v>
      </c>
      <c r="AR36" s="82">
        <v>1</v>
      </c>
      <c r="AS36" s="82">
        <v>0</v>
      </c>
      <c r="AT36" s="82">
        <v>0</v>
      </c>
      <c r="AU36" s="82">
        <v>0</v>
      </c>
      <c r="AV36" s="82" t="s">
        <v>448</v>
      </c>
      <c r="AW36" s="82" t="s">
        <v>368</v>
      </c>
      <c r="AX36" s="82" t="s">
        <v>454</v>
      </c>
      <c r="AY36" s="82" t="s">
        <v>369</v>
      </c>
      <c r="AZ36" s="82" t="s">
        <v>487</v>
      </c>
      <c r="BA36" s="59">
        <v>43132</v>
      </c>
      <c r="BB36" s="59">
        <v>43189</v>
      </c>
      <c r="BC36" s="65">
        <f t="shared" si="41"/>
        <v>57</v>
      </c>
      <c r="BD36" s="82">
        <f t="shared" si="42"/>
        <v>1</v>
      </c>
      <c r="BE36" s="82">
        <v>1</v>
      </c>
      <c r="BF36" s="66">
        <f t="shared" si="66"/>
        <v>1</v>
      </c>
      <c r="BG36" s="62">
        <f t="shared" si="43"/>
        <v>1</v>
      </c>
      <c r="BH36" s="59">
        <v>43157</v>
      </c>
      <c r="BI36" s="80">
        <f t="shared" si="44"/>
        <v>32</v>
      </c>
      <c r="BJ36" s="62" t="str">
        <f t="shared" si="45"/>
        <v>100%</v>
      </c>
      <c r="BK36" s="62">
        <f t="shared" si="46"/>
        <v>0.43859649122807015</v>
      </c>
      <c r="BL36" s="59" t="str">
        <f t="shared" si="47"/>
        <v>TERMINADO</v>
      </c>
      <c r="BM36" s="59" t="str">
        <f>IF($BL36="SIN INICIAR",(IF($BH36&gt;$BA36,"ATRASADO",(IF($BH36&lt;$BA36,"NO PROGRAMADA EN EL PERIODO ")))),IF($BL36="EN PROCESO",(IF($BF36&gt;=$BK36,"DENTRO DEL TIEMPO",(IF($BF36&lt;$BK36,"ATRASADO")))),IF($BL36="TERMINADO",(IF($BK36&lt;=100%,"OPORTUNO",(IF(BK36&gt;100%,"EXTEMPORANEO")))))))</f>
        <v>OPORTUNO</v>
      </c>
      <c r="BN36" s="62" t="s">
        <v>500</v>
      </c>
      <c r="BO36" s="62"/>
      <c r="BP36" s="62"/>
      <c r="BQ36" s="82">
        <f t="shared" si="49"/>
        <v>0</v>
      </c>
      <c r="BR36" s="82">
        <v>0</v>
      </c>
      <c r="BS36" s="66">
        <v>0</v>
      </c>
      <c r="BT36" s="62">
        <f t="shared" si="51"/>
        <v>1</v>
      </c>
      <c r="BU36" s="59">
        <v>43157</v>
      </c>
      <c r="BV36" s="80">
        <f t="shared" si="52"/>
        <v>32</v>
      </c>
      <c r="BW36" s="62" t="str">
        <f t="shared" si="53"/>
        <v>100%</v>
      </c>
      <c r="BX36" s="62">
        <f t="shared" si="54"/>
        <v>0.43859649122807015</v>
      </c>
      <c r="BY36" s="59" t="str">
        <f t="shared" si="55"/>
        <v>TERMINADO</v>
      </c>
      <c r="BZ36" s="59" t="str">
        <f t="shared" si="56"/>
        <v>OPORTUNO</v>
      </c>
      <c r="CA36" s="62" t="s">
        <v>812</v>
      </c>
      <c r="CB36" s="62" t="s">
        <v>813</v>
      </c>
      <c r="CC36" s="62"/>
      <c r="CD36" s="62"/>
      <c r="CE36" s="62"/>
      <c r="CF36" s="62"/>
      <c r="CG36" s="82">
        <f t="shared" si="57"/>
        <v>0</v>
      </c>
      <c r="CH36" s="82"/>
      <c r="CI36" s="66" t="e">
        <f t="shared" si="58"/>
        <v>#DIV/0!</v>
      </c>
      <c r="CJ36" s="62">
        <f t="shared" si="1"/>
        <v>1</v>
      </c>
      <c r="CK36" s="59"/>
      <c r="CL36" s="80">
        <f t="shared" si="2"/>
        <v>43189</v>
      </c>
      <c r="CM36" s="62" t="str">
        <f t="shared" si="59"/>
        <v>100%</v>
      </c>
      <c r="CN36" s="62">
        <f t="shared" si="3"/>
        <v>-756.70175438596493</v>
      </c>
      <c r="CO36" s="59" t="str">
        <f t="shared" si="60"/>
        <v>TERMINADO</v>
      </c>
      <c r="CP36" s="59" t="str">
        <f t="shared" si="4"/>
        <v>OPORTUNO</v>
      </c>
      <c r="CQ36" s="62"/>
      <c r="CR36" s="62"/>
      <c r="CS36" s="62"/>
      <c r="CT36" s="62"/>
      <c r="CU36" s="62"/>
      <c r="CV36" s="62"/>
      <c r="CW36" s="62"/>
      <c r="CX36" s="62"/>
      <c r="CY36" s="62"/>
      <c r="CZ36" s="62"/>
      <c r="DA36" s="62"/>
      <c r="DB36" s="62"/>
      <c r="DC36" s="82">
        <f t="shared" si="61"/>
        <v>0</v>
      </c>
      <c r="DD36" s="82"/>
      <c r="DE36" s="66" t="e">
        <f t="shared" si="62"/>
        <v>#DIV/0!</v>
      </c>
      <c r="DF36" s="62">
        <f t="shared" si="5"/>
        <v>1</v>
      </c>
      <c r="DG36" s="59"/>
      <c r="DH36" s="80">
        <f t="shared" si="6"/>
        <v>43189</v>
      </c>
      <c r="DI36" s="62" t="str">
        <f t="shared" si="63"/>
        <v>100%</v>
      </c>
      <c r="DJ36" s="62">
        <f t="shared" si="7"/>
        <v>-756.70175438596493</v>
      </c>
      <c r="DK36" s="59" t="str">
        <f t="shared" si="64"/>
        <v>TERMINADO</v>
      </c>
      <c r="DL36" s="59" t="str">
        <f t="shared" si="8"/>
        <v>OPORTUNO</v>
      </c>
      <c r="DM36" s="62"/>
      <c r="DN36" s="62"/>
      <c r="DO36" s="62"/>
      <c r="DP36" s="62"/>
      <c r="DQ36" s="62"/>
      <c r="DR36" s="62"/>
      <c r="DS36" s="60"/>
      <c r="DT36" s="60"/>
      <c r="DU36" s="60"/>
      <c r="DV36" s="82"/>
      <c r="DW36" s="82"/>
    </row>
    <row r="37" spans="1:127" s="58" customFormat="1" ht="39.950000000000003" hidden="1" customHeight="1" x14ac:dyDescent="0.2">
      <c r="A37" s="82" t="s">
        <v>345</v>
      </c>
      <c r="B37" s="82" t="s">
        <v>343</v>
      </c>
      <c r="C37" s="82" t="s">
        <v>278</v>
      </c>
      <c r="D37" s="82">
        <v>0.18</v>
      </c>
      <c r="E37" s="82">
        <v>0.24809999999999999</v>
      </c>
      <c r="F37" s="82">
        <v>0.25190000000000001</v>
      </c>
      <c r="G37" s="82">
        <v>0.25</v>
      </c>
      <c r="H37" s="82">
        <v>7.0000000000000007E-2</v>
      </c>
      <c r="I37" s="82" t="s">
        <v>280</v>
      </c>
      <c r="J37" s="82" t="s">
        <v>368</v>
      </c>
      <c r="K37" s="82" t="s">
        <v>347</v>
      </c>
      <c r="L37" s="82" t="s">
        <v>369</v>
      </c>
      <c r="M37" s="82" t="s">
        <v>369</v>
      </c>
      <c r="N37" s="82" t="s">
        <v>369</v>
      </c>
      <c r="O37" s="82" t="s">
        <v>369</v>
      </c>
      <c r="P37" s="61" t="s">
        <v>285</v>
      </c>
      <c r="Q37" s="61" t="s">
        <v>347</v>
      </c>
      <c r="R37" s="61" t="s">
        <v>407</v>
      </c>
      <c r="S37" s="61" t="s">
        <v>413</v>
      </c>
      <c r="T37" s="61" t="s">
        <v>320</v>
      </c>
      <c r="U37" s="61" t="s">
        <v>275</v>
      </c>
      <c r="V37" s="61" t="s">
        <v>289</v>
      </c>
      <c r="W37" s="61" t="s">
        <v>303</v>
      </c>
      <c r="X37" s="82" t="s">
        <v>418</v>
      </c>
      <c r="Y37" s="82" t="s">
        <v>640</v>
      </c>
      <c r="Z37" s="82" t="s">
        <v>422</v>
      </c>
      <c r="AA37" s="82" t="s">
        <v>416</v>
      </c>
      <c r="AB37" s="82" t="s">
        <v>311</v>
      </c>
      <c r="AC37" s="82" t="s">
        <v>374</v>
      </c>
      <c r="AD37" s="82" t="s">
        <v>349</v>
      </c>
      <c r="AE37" s="82" t="str">
        <f t="shared" si="38"/>
        <v>Subdirección de Gestión Corporativa</v>
      </c>
      <c r="AF37" s="61" t="str">
        <f t="shared" si="39"/>
        <v>Tecnologías de la Información</v>
      </c>
      <c r="AG37" s="82" t="str">
        <f t="shared" si="40"/>
        <v xml:space="preserve">Gestión de Tecnologías de la Información </v>
      </c>
      <c r="AH37" s="61" t="str">
        <f t="shared" si="0"/>
        <v>Plan de Accion por Dependecias</v>
      </c>
      <c r="AI37" s="61" t="s">
        <v>433</v>
      </c>
      <c r="AJ37" s="61" t="s">
        <v>369</v>
      </c>
      <c r="AK37" s="61" t="s">
        <v>369</v>
      </c>
      <c r="AL37" s="61" t="s">
        <v>369</v>
      </c>
      <c r="AM37" s="61" t="s">
        <v>369</v>
      </c>
      <c r="AN37" s="61" t="s">
        <v>554</v>
      </c>
      <c r="AO37" s="82" t="s">
        <v>601</v>
      </c>
      <c r="AP37" s="82">
        <v>0</v>
      </c>
      <c r="AQ37" s="82">
        <f t="shared" si="65"/>
        <v>4</v>
      </c>
      <c r="AR37" s="82">
        <v>1</v>
      </c>
      <c r="AS37" s="82">
        <v>1</v>
      </c>
      <c r="AT37" s="82">
        <v>1</v>
      </c>
      <c r="AU37" s="82">
        <v>1</v>
      </c>
      <c r="AV37" s="82" t="s">
        <v>448</v>
      </c>
      <c r="AW37" s="82" t="s">
        <v>368</v>
      </c>
      <c r="AX37" s="61" t="s">
        <v>454</v>
      </c>
      <c r="AY37" s="82" t="s">
        <v>309</v>
      </c>
      <c r="AZ37" s="82" t="s">
        <v>442</v>
      </c>
      <c r="BA37" s="59">
        <v>43101</v>
      </c>
      <c r="BB37" s="59">
        <v>43465</v>
      </c>
      <c r="BC37" s="65">
        <f t="shared" si="41"/>
        <v>364</v>
      </c>
      <c r="BD37" s="82">
        <f t="shared" si="42"/>
        <v>1</v>
      </c>
      <c r="BE37" s="82">
        <v>1</v>
      </c>
      <c r="BF37" s="66">
        <f t="shared" si="66"/>
        <v>1</v>
      </c>
      <c r="BG37" s="62">
        <f t="shared" si="43"/>
        <v>0.25</v>
      </c>
      <c r="BH37" s="59">
        <v>43208</v>
      </c>
      <c r="BI37" s="80">
        <f t="shared" si="44"/>
        <v>257</v>
      </c>
      <c r="BJ37" s="62" t="str">
        <f t="shared" si="45"/>
        <v>100%</v>
      </c>
      <c r="BK37" s="62">
        <f t="shared" si="46"/>
        <v>0.29395604395604397</v>
      </c>
      <c r="BL37" s="59" t="str">
        <f t="shared" si="47"/>
        <v>EN PROCESO</v>
      </c>
      <c r="BM37" s="59" t="str">
        <f t="shared" ref="BM37:BM68" si="67">IF($BL37="SIN INICIAR",(IF($BH37&gt;$BA37,"ATRASADO",(IF($BH37&lt;$BA37,"NO PROGRAMADA EN EL PERIODO ")))),IF($BL37="EN PROCESO",(IF($BF37&gt;=$BK37,"DENTRO DEL TIEMPO",(IF($BF37&lt;$BK37,"ATRASADO")))),IF($BL37="TERMINADO",(IF($BK37&lt;=100%,"OPORTUNO",(IF($BK37&gt;100%,"EXTEMPORANEO")))))))</f>
        <v>DENTRO DEL TIEMPO</v>
      </c>
      <c r="BN37" s="62" t="s">
        <v>489</v>
      </c>
      <c r="BO37" s="62"/>
      <c r="BP37" s="62"/>
      <c r="BQ37" s="82">
        <f t="shared" si="49"/>
        <v>1</v>
      </c>
      <c r="BR37" s="82">
        <v>1</v>
      </c>
      <c r="BS37" s="66">
        <f t="shared" ref="BS37:BS56" si="68">$BR37/$BQ37</f>
        <v>1</v>
      </c>
      <c r="BT37" s="62">
        <f t="shared" si="51"/>
        <v>0.5</v>
      </c>
      <c r="BU37" s="59">
        <v>43305</v>
      </c>
      <c r="BV37" s="80">
        <f t="shared" si="52"/>
        <v>160</v>
      </c>
      <c r="BW37" s="62" t="str">
        <f t="shared" si="53"/>
        <v>100%</v>
      </c>
      <c r="BX37" s="62">
        <f t="shared" si="54"/>
        <v>0.56043956043956045</v>
      </c>
      <c r="BY37" s="59" t="str">
        <f t="shared" si="55"/>
        <v>EN PROCESO</v>
      </c>
      <c r="BZ37" s="59" t="str">
        <f t="shared" si="56"/>
        <v>DENTRO DEL TIEMPO</v>
      </c>
      <c r="CA37" s="62" t="s">
        <v>869</v>
      </c>
      <c r="CB37" s="58" t="s">
        <v>870</v>
      </c>
      <c r="CF37" s="62"/>
      <c r="CG37" s="82">
        <f t="shared" si="57"/>
        <v>1</v>
      </c>
      <c r="CH37" s="82"/>
      <c r="CI37" s="66">
        <f t="shared" si="58"/>
        <v>0</v>
      </c>
      <c r="CJ37" s="62">
        <f t="shared" si="1"/>
        <v>0.5</v>
      </c>
      <c r="CK37" s="59"/>
      <c r="CL37" s="80">
        <f t="shared" si="2"/>
        <v>43465</v>
      </c>
      <c r="CM37" s="62" t="str">
        <f t="shared" si="59"/>
        <v>100%</v>
      </c>
      <c r="CN37" s="62">
        <f t="shared" si="3"/>
        <v>-118.40934065934066</v>
      </c>
      <c r="CO37" s="59" t="str">
        <f t="shared" si="60"/>
        <v>EN PROCESO</v>
      </c>
      <c r="CP37" s="59" t="str">
        <f t="shared" si="4"/>
        <v>DENTRO DEL TIEMPO</v>
      </c>
      <c r="CQ37" s="62"/>
      <c r="CR37" s="62"/>
      <c r="CS37" s="62"/>
      <c r="CT37" s="62"/>
      <c r="CU37" s="62"/>
      <c r="CV37" s="62"/>
      <c r="CW37" s="62"/>
      <c r="CX37" s="62"/>
      <c r="CY37" s="62"/>
      <c r="CZ37" s="62"/>
      <c r="DA37" s="62"/>
      <c r="DB37" s="62"/>
      <c r="DC37" s="82">
        <f t="shared" si="61"/>
        <v>1</v>
      </c>
      <c r="DD37" s="82"/>
      <c r="DE37" s="66">
        <f t="shared" si="62"/>
        <v>0</v>
      </c>
      <c r="DF37" s="62">
        <f t="shared" si="5"/>
        <v>0.5</v>
      </c>
      <c r="DG37" s="59"/>
      <c r="DH37" s="80">
        <f t="shared" si="6"/>
        <v>43465</v>
      </c>
      <c r="DI37" s="62" t="str">
        <f t="shared" si="63"/>
        <v>100%</v>
      </c>
      <c r="DJ37" s="62">
        <f t="shared" si="7"/>
        <v>-118.40934065934066</v>
      </c>
      <c r="DK37" s="59" t="str">
        <f t="shared" si="64"/>
        <v>EN PROCESO</v>
      </c>
      <c r="DL37" s="59" t="str">
        <f t="shared" si="8"/>
        <v>DENTRO DEL TIEMPO</v>
      </c>
      <c r="DM37" s="62"/>
      <c r="DN37" s="62"/>
      <c r="DO37" s="62"/>
      <c r="DP37" s="62"/>
      <c r="DQ37" s="62"/>
      <c r="DR37" s="62"/>
      <c r="DS37" s="71"/>
      <c r="DT37" s="71"/>
      <c r="DU37" s="71"/>
      <c r="DV37" s="106"/>
      <c r="DW37" s="106"/>
    </row>
    <row r="38" spans="1:127" s="58" customFormat="1" ht="39.950000000000003" hidden="1" customHeight="1" x14ac:dyDescent="0.2">
      <c r="A38" s="82" t="s">
        <v>346</v>
      </c>
      <c r="B38" s="82" t="s">
        <v>344</v>
      </c>
      <c r="C38" s="82" t="s">
        <v>279</v>
      </c>
      <c r="D38" s="82">
        <v>0.1</v>
      </c>
      <c r="E38" s="82">
        <v>0.35</v>
      </c>
      <c r="F38" s="82">
        <v>0.5</v>
      </c>
      <c r="G38" s="82">
        <v>0.8</v>
      </c>
      <c r="H38" s="82">
        <v>0.9</v>
      </c>
      <c r="I38" s="82" t="s">
        <v>281</v>
      </c>
      <c r="J38" s="82" t="s">
        <v>368</v>
      </c>
      <c r="K38" s="82" t="s">
        <v>347</v>
      </c>
      <c r="L38" s="82" t="s">
        <v>369</v>
      </c>
      <c r="M38" s="82" t="s">
        <v>369</v>
      </c>
      <c r="N38" s="82" t="s">
        <v>369</v>
      </c>
      <c r="O38" s="82" t="s">
        <v>369</v>
      </c>
      <c r="P38" s="61" t="s">
        <v>284</v>
      </c>
      <c r="Q38" s="61" t="s">
        <v>348</v>
      </c>
      <c r="R38" s="61" t="s">
        <v>406</v>
      </c>
      <c r="S38" s="61" t="s">
        <v>412</v>
      </c>
      <c r="T38" s="61" t="s">
        <v>322</v>
      </c>
      <c r="U38" s="61" t="s">
        <v>276</v>
      </c>
      <c r="V38" s="61" t="s">
        <v>287</v>
      </c>
      <c r="W38" s="61" t="s">
        <v>300</v>
      </c>
      <c r="X38" s="82" t="s">
        <v>306</v>
      </c>
      <c r="Y38" s="82" t="s">
        <v>640</v>
      </c>
      <c r="Z38" s="82" t="s">
        <v>422</v>
      </c>
      <c r="AA38" s="82" t="s">
        <v>416</v>
      </c>
      <c r="AB38" s="82" t="s">
        <v>311</v>
      </c>
      <c r="AC38" s="82" t="s">
        <v>375</v>
      </c>
      <c r="AD38" s="82" t="s">
        <v>326</v>
      </c>
      <c r="AE38" s="82" t="str">
        <f t="shared" si="38"/>
        <v>Subdirección de Gestión Corporativa</v>
      </c>
      <c r="AF38" s="82" t="str">
        <f t="shared" si="39"/>
        <v>Talento Humano</v>
      </c>
      <c r="AG38" s="82" t="str">
        <f t="shared" si="40"/>
        <v>Gestión del Talento Humano</v>
      </c>
      <c r="AH38" s="61" t="str">
        <f t="shared" si="0"/>
        <v>Plan de Accion por Dependecias</v>
      </c>
      <c r="AI38" s="61" t="s">
        <v>431</v>
      </c>
      <c r="AJ38" s="61" t="s">
        <v>369</v>
      </c>
      <c r="AK38" s="61" t="s">
        <v>369</v>
      </c>
      <c r="AL38" s="61" t="s">
        <v>369</v>
      </c>
      <c r="AM38" s="61" t="s">
        <v>369</v>
      </c>
      <c r="AN38" s="61" t="s">
        <v>493</v>
      </c>
      <c r="AO38" s="61" t="s">
        <v>629</v>
      </c>
      <c r="AP38" s="82">
        <v>1</v>
      </c>
      <c r="AQ38" s="82">
        <f t="shared" si="65"/>
        <v>4</v>
      </c>
      <c r="AR38" s="82">
        <v>1</v>
      </c>
      <c r="AS38" s="82">
        <v>1</v>
      </c>
      <c r="AT38" s="82">
        <v>1</v>
      </c>
      <c r="AU38" s="82">
        <v>1</v>
      </c>
      <c r="AV38" s="82" t="s">
        <v>448</v>
      </c>
      <c r="AW38" s="82" t="s">
        <v>368</v>
      </c>
      <c r="AX38" s="61" t="s">
        <v>456</v>
      </c>
      <c r="AY38" s="82" t="s">
        <v>369</v>
      </c>
      <c r="AZ38" s="82" t="s">
        <v>369</v>
      </c>
      <c r="BA38" s="59">
        <v>43101</v>
      </c>
      <c r="BB38" s="59">
        <v>43465</v>
      </c>
      <c r="BC38" s="65">
        <f t="shared" si="41"/>
        <v>364</v>
      </c>
      <c r="BD38" s="82">
        <f t="shared" si="42"/>
        <v>1</v>
      </c>
      <c r="BE38" s="82">
        <v>0</v>
      </c>
      <c r="BF38" s="66">
        <f t="shared" si="66"/>
        <v>0</v>
      </c>
      <c r="BG38" s="62">
        <f t="shared" si="43"/>
        <v>0</v>
      </c>
      <c r="BH38" s="59">
        <v>43209</v>
      </c>
      <c r="BI38" s="80">
        <f t="shared" si="44"/>
        <v>256</v>
      </c>
      <c r="BJ38" s="62" t="str">
        <f t="shared" si="45"/>
        <v>100%</v>
      </c>
      <c r="BK38" s="62">
        <f t="shared" si="46"/>
        <v>0.2967032967032967</v>
      </c>
      <c r="BL38" s="59" t="str">
        <f t="shared" si="47"/>
        <v>SIN INICIAR</v>
      </c>
      <c r="BM38" s="59" t="str">
        <f t="shared" si="67"/>
        <v>ATRASADO</v>
      </c>
      <c r="BN38" s="62" t="s">
        <v>667</v>
      </c>
      <c r="BO38" s="105" t="s">
        <v>666</v>
      </c>
      <c r="BP38" s="62"/>
      <c r="BQ38" s="82">
        <f t="shared" si="49"/>
        <v>1</v>
      </c>
      <c r="BR38" s="82">
        <v>1</v>
      </c>
      <c r="BS38" s="66">
        <f t="shared" si="68"/>
        <v>1</v>
      </c>
      <c r="BT38" s="62">
        <f t="shared" si="51"/>
        <v>0.25</v>
      </c>
      <c r="BU38" s="59">
        <v>43299</v>
      </c>
      <c r="BV38" s="80">
        <f t="shared" si="52"/>
        <v>166</v>
      </c>
      <c r="BW38" s="62" t="str">
        <f t="shared" si="53"/>
        <v>100%</v>
      </c>
      <c r="BX38" s="62">
        <f t="shared" si="54"/>
        <v>0.54395604395604391</v>
      </c>
      <c r="BY38" s="59" t="str">
        <f t="shared" si="55"/>
        <v>EN PROCESO</v>
      </c>
      <c r="BZ38" s="59" t="str">
        <f t="shared" si="56"/>
        <v>DENTRO DEL TIEMPO</v>
      </c>
      <c r="CA38" s="62" t="s">
        <v>808</v>
      </c>
      <c r="CB38" s="62" t="s">
        <v>823</v>
      </c>
      <c r="CC38" s="62"/>
      <c r="CD38" s="62"/>
      <c r="CE38" s="62"/>
      <c r="CF38" s="62"/>
      <c r="CG38" s="82">
        <f t="shared" si="57"/>
        <v>1</v>
      </c>
      <c r="CH38" s="82"/>
      <c r="CI38" s="66">
        <f t="shared" si="58"/>
        <v>0</v>
      </c>
      <c r="CJ38" s="62">
        <f t="shared" si="1"/>
        <v>0.25</v>
      </c>
      <c r="CK38" s="59"/>
      <c r="CL38" s="80">
        <f t="shared" si="2"/>
        <v>43465</v>
      </c>
      <c r="CM38" s="62" t="str">
        <f t="shared" si="59"/>
        <v>100%</v>
      </c>
      <c r="CN38" s="62">
        <f t="shared" si="3"/>
        <v>-118.40934065934066</v>
      </c>
      <c r="CO38" s="59" t="str">
        <f t="shared" si="60"/>
        <v>EN PROCESO</v>
      </c>
      <c r="CP38" s="59" t="str">
        <f t="shared" si="4"/>
        <v>DENTRO DEL TIEMPO</v>
      </c>
      <c r="CQ38" s="62"/>
      <c r="CR38" s="62"/>
      <c r="CS38" s="62"/>
      <c r="CT38" s="62"/>
      <c r="CU38" s="62"/>
      <c r="CV38" s="62"/>
      <c r="CW38" s="62"/>
      <c r="CX38" s="62"/>
      <c r="CY38" s="62"/>
      <c r="CZ38" s="62"/>
      <c r="DA38" s="62"/>
      <c r="DB38" s="62"/>
      <c r="DC38" s="82">
        <f t="shared" si="61"/>
        <v>1</v>
      </c>
      <c r="DD38" s="82"/>
      <c r="DE38" s="66">
        <f t="shared" si="62"/>
        <v>0</v>
      </c>
      <c r="DF38" s="62">
        <f t="shared" si="5"/>
        <v>0.25</v>
      </c>
      <c r="DG38" s="59"/>
      <c r="DH38" s="80">
        <f t="shared" si="6"/>
        <v>43465</v>
      </c>
      <c r="DI38" s="62" t="str">
        <f t="shared" si="63"/>
        <v>100%</v>
      </c>
      <c r="DJ38" s="62">
        <f t="shared" si="7"/>
        <v>-118.40934065934066</v>
      </c>
      <c r="DK38" s="59" t="str">
        <f t="shared" si="64"/>
        <v>EN PROCESO</v>
      </c>
      <c r="DL38" s="59" t="str">
        <f t="shared" si="8"/>
        <v>DENTRO DEL TIEMPO</v>
      </c>
      <c r="DM38" s="62"/>
      <c r="DN38" s="62"/>
      <c r="DO38" s="62"/>
      <c r="DP38" s="62"/>
      <c r="DQ38" s="62"/>
      <c r="DR38" s="62"/>
      <c r="DS38" s="60"/>
      <c r="DT38" s="60"/>
      <c r="DU38" s="60"/>
      <c r="DV38" s="82"/>
      <c r="DW38" s="82"/>
    </row>
    <row r="39" spans="1:127" s="58" customFormat="1" ht="39.950000000000003" hidden="1" customHeight="1" x14ac:dyDescent="0.2">
      <c r="A39" s="82" t="s">
        <v>346</v>
      </c>
      <c r="B39" s="82" t="s">
        <v>344</v>
      </c>
      <c r="C39" s="82" t="s">
        <v>279</v>
      </c>
      <c r="D39" s="82">
        <v>0.1</v>
      </c>
      <c r="E39" s="82">
        <v>0.35</v>
      </c>
      <c r="F39" s="82">
        <v>0.5</v>
      </c>
      <c r="G39" s="82">
        <v>0.8</v>
      </c>
      <c r="H39" s="82">
        <v>0.9</v>
      </c>
      <c r="I39" s="82" t="s">
        <v>281</v>
      </c>
      <c r="J39" s="82" t="s">
        <v>368</v>
      </c>
      <c r="K39" s="82" t="s">
        <v>347</v>
      </c>
      <c r="L39" s="82" t="s">
        <v>369</v>
      </c>
      <c r="M39" s="82" t="s">
        <v>369</v>
      </c>
      <c r="N39" s="82" t="s">
        <v>369</v>
      </c>
      <c r="O39" s="82" t="s">
        <v>369</v>
      </c>
      <c r="P39" s="61" t="s">
        <v>284</v>
      </c>
      <c r="Q39" s="61" t="s">
        <v>348</v>
      </c>
      <c r="R39" s="61" t="s">
        <v>406</v>
      </c>
      <c r="S39" s="61" t="s">
        <v>412</v>
      </c>
      <c r="T39" s="61" t="s">
        <v>315</v>
      </c>
      <c r="U39" s="61" t="s">
        <v>273</v>
      </c>
      <c r="V39" s="61" t="s">
        <v>287</v>
      </c>
      <c r="W39" s="61" t="s">
        <v>300</v>
      </c>
      <c r="X39" s="82" t="s">
        <v>306</v>
      </c>
      <c r="Y39" s="82" t="s">
        <v>640</v>
      </c>
      <c r="Z39" s="82" t="s">
        <v>420</v>
      </c>
      <c r="AA39" s="82" t="s">
        <v>426</v>
      </c>
      <c r="AB39" s="82" t="s">
        <v>311</v>
      </c>
      <c r="AC39" s="82" t="s">
        <v>375</v>
      </c>
      <c r="AD39" s="82" t="s">
        <v>335</v>
      </c>
      <c r="AE39" s="82" t="str">
        <f t="shared" si="38"/>
        <v>Subdirección de Gestión Corporativa</v>
      </c>
      <c r="AF39" s="82" t="str">
        <f t="shared" si="39"/>
        <v>Talento Humano</v>
      </c>
      <c r="AG39" s="82" t="str">
        <f t="shared" si="40"/>
        <v>Gestión del Talento Humano</v>
      </c>
      <c r="AH39" s="61" t="str">
        <f t="shared" ref="AH39:AH70" si="69">$Y39</f>
        <v>Plan de Accion por Dependecias</v>
      </c>
      <c r="AI39" s="61" t="s">
        <v>432</v>
      </c>
      <c r="AJ39" s="61" t="s">
        <v>369</v>
      </c>
      <c r="AK39" s="61" t="s">
        <v>369</v>
      </c>
      <c r="AL39" s="61" t="s">
        <v>369</v>
      </c>
      <c r="AM39" s="61" t="s">
        <v>369</v>
      </c>
      <c r="AN39" s="61" t="s">
        <v>558</v>
      </c>
      <c r="AO39" s="61" t="s">
        <v>605</v>
      </c>
      <c r="AP39" s="62">
        <v>1</v>
      </c>
      <c r="AQ39" s="62">
        <f t="shared" ref="AQ39:AQ42" si="70">SUM(AR39:AU39)</f>
        <v>0.89999999999999991</v>
      </c>
      <c r="AR39" s="62">
        <v>0.2</v>
      </c>
      <c r="AS39" s="62">
        <v>0.24</v>
      </c>
      <c r="AT39" s="62">
        <v>0.24</v>
      </c>
      <c r="AU39" s="62">
        <v>0.22</v>
      </c>
      <c r="AV39" s="82" t="s">
        <v>450</v>
      </c>
      <c r="AW39" s="82" t="s">
        <v>368</v>
      </c>
      <c r="AX39" s="61" t="s">
        <v>456</v>
      </c>
      <c r="AY39" s="82" t="s">
        <v>442</v>
      </c>
      <c r="AZ39" s="82" t="s">
        <v>442</v>
      </c>
      <c r="BA39" s="59">
        <v>43191</v>
      </c>
      <c r="BB39" s="59">
        <v>43465</v>
      </c>
      <c r="BC39" s="65">
        <f t="shared" si="41"/>
        <v>274</v>
      </c>
      <c r="BD39" s="82">
        <f t="shared" si="42"/>
        <v>0.2</v>
      </c>
      <c r="BE39" s="82">
        <v>0.2</v>
      </c>
      <c r="BF39" s="66">
        <f t="shared" si="66"/>
        <v>1</v>
      </c>
      <c r="BG39" s="62">
        <f t="shared" si="43"/>
        <v>0.22222222222222227</v>
      </c>
      <c r="BH39" s="59">
        <v>43209</v>
      </c>
      <c r="BI39" s="80">
        <f t="shared" si="44"/>
        <v>256</v>
      </c>
      <c r="BJ39" s="62" t="str">
        <f t="shared" si="45"/>
        <v>100%</v>
      </c>
      <c r="BK39" s="62">
        <f t="shared" si="46"/>
        <v>6.569343065693431E-2</v>
      </c>
      <c r="BL39" s="59" t="str">
        <f t="shared" si="47"/>
        <v>EN PROCESO</v>
      </c>
      <c r="BM39" s="59" t="str">
        <f t="shared" si="67"/>
        <v>DENTRO DEL TIEMPO</v>
      </c>
      <c r="BN39" s="62" t="s">
        <v>501</v>
      </c>
      <c r="BO39" s="62" t="s">
        <v>745</v>
      </c>
      <c r="BP39" s="62"/>
      <c r="BQ39" s="82">
        <f t="shared" si="49"/>
        <v>0.24</v>
      </c>
      <c r="BR39" s="82">
        <v>0.08</v>
      </c>
      <c r="BS39" s="66">
        <f t="shared" si="68"/>
        <v>0.33333333333333337</v>
      </c>
      <c r="BT39" s="62">
        <f t="shared" si="51"/>
        <v>0.31111111111111117</v>
      </c>
      <c r="BU39" s="59">
        <v>43281</v>
      </c>
      <c r="BV39" s="80">
        <f t="shared" si="52"/>
        <v>184</v>
      </c>
      <c r="BW39" s="62" t="str">
        <f t="shared" si="53"/>
        <v>100%</v>
      </c>
      <c r="BX39" s="62">
        <f t="shared" si="54"/>
        <v>0.32846715328467152</v>
      </c>
      <c r="BY39" s="59" t="str">
        <f t="shared" si="55"/>
        <v>EN PROCESO</v>
      </c>
      <c r="BZ39" s="59" t="str">
        <f t="shared" si="56"/>
        <v>DENTRO DEL TIEMPO</v>
      </c>
      <c r="CA39" s="62" t="s">
        <v>785</v>
      </c>
      <c r="CB39" s="62" t="s">
        <v>745</v>
      </c>
      <c r="CC39" s="62"/>
      <c r="CD39" s="62"/>
      <c r="CE39" s="62"/>
      <c r="CF39" s="62"/>
      <c r="CG39" s="82">
        <f t="shared" si="57"/>
        <v>0.24</v>
      </c>
      <c r="CH39" s="82"/>
      <c r="CI39" s="66">
        <f t="shared" si="58"/>
        <v>0</v>
      </c>
      <c r="CJ39" s="62">
        <f t="shared" si="1"/>
        <v>0.31111111111111117</v>
      </c>
      <c r="CK39" s="59"/>
      <c r="CL39" s="80">
        <f t="shared" si="2"/>
        <v>43465</v>
      </c>
      <c r="CM39" s="62" t="str">
        <f t="shared" si="59"/>
        <v>100%</v>
      </c>
      <c r="CN39" s="62">
        <f t="shared" si="3"/>
        <v>-157.63138686131387</v>
      </c>
      <c r="CO39" s="59" t="str">
        <f t="shared" si="60"/>
        <v>EN PROCESO</v>
      </c>
      <c r="CP39" s="59" t="str">
        <f t="shared" si="4"/>
        <v>DENTRO DEL TIEMPO</v>
      </c>
      <c r="CQ39" s="62"/>
      <c r="CR39" s="62"/>
      <c r="CS39" s="62"/>
      <c r="CT39" s="62"/>
      <c r="CU39" s="62"/>
      <c r="CV39" s="62"/>
      <c r="CW39" s="62"/>
      <c r="CX39" s="62"/>
      <c r="CY39" s="62"/>
      <c r="CZ39" s="62"/>
      <c r="DA39" s="62"/>
      <c r="DB39" s="62"/>
      <c r="DC39" s="82">
        <f t="shared" si="61"/>
        <v>0.22</v>
      </c>
      <c r="DD39" s="82"/>
      <c r="DE39" s="66">
        <f t="shared" si="62"/>
        <v>0</v>
      </c>
      <c r="DF39" s="62">
        <f t="shared" si="5"/>
        <v>0.31111111111111117</v>
      </c>
      <c r="DG39" s="59"/>
      <c r="DH39" s="80">
        <f t="shared" si="6"/>
        <v>43465</v>
      </c>
      <c r="DI39" s="62" t="str">
        <f t="shared" si="63"/>
        <v>100%</v>
      </c>
      <c r="DJ39" s="62">
        <f t="shared" si="7"/>
        <v>-157.63138686131387</v>
      </c>
      <c r="DK39" s="59" t="str">
        <f t="shared" si="64"/>
        <v>EN PROCESO</v>
      </c>
      <c r="DL39" s="59" t="str">
        <f t="shared" si="8"/>
        <v>DENTRO DEL TIEMPO</v>
      </c>
      <c r="DM39" s="62"/>
      <c r="DN39" s="62"/>
      <c r="DO39" s="62"/>
      <c r="DP39" s="62"/>
      <c r="DQ39" s="62"/>
      <c r="DR39" s="62"/>
      <c r="DS39" s="60"/>
      <c r="DT39" s="60"/>
      <c r="DU39" s="60"/>
      <c r="DV39" s="82"/>
      <c r="DW39" s="82"/>
    </row>
    <row r="40" spans="1:127" s="58" customFormat="1" ht="39.950000000000003" hidden="1" customHeight="1" x14ac:dyDescent="0.2">
      <c r="A40" s="82" t="s">
        <v>346</v>
      </c>
      <c r="B40" s="82" t="s">
        <v>344</v>
      </c>
      <c r="C40" s="82" t="s">
        <v>279</v>
      </c>
      <c r="D40" s="82">
        <v>0.1</v>
      </c>
      <c r="E40" s="82">
        <v>0.35</v>
      </c>
      <c r="F40" s="82">
        <v>0.5</v>
      </c>
      <c r="G40" s="82">
        <v>0.8</v>
      </c>
      <c r="H40" s="82">
        <v>0.9</v>
      </c>
      <c r="I40" s="82" t="s">
        <v>281</v>
      </c>
      <c r="J40" s="82" t="s">
        <v>368</v>
      </c>
      <c r="K40" s="82" t="s">
        <v>347</v>
      </c>
      <c r="L40" s="82" t="s">
        <v>369</v>
      </c>
      <c r="M40" s="82" t="s">
        <v>369</v>
      </c>
      <c r="N40" s="82" t="s">
        <v>369</v>
      </c>
      <c r="O40" s="82" t="s">
        <v>369</v>
      </c>
      <c r="P40" s="61" t="s">
        <v>284</v>
      </c>
      <c r="Q40" s="61" t="s">
        <v>348</v>
      </c>
      <c r="R40" s="61" t="s">
        <v>406</v>
      </c>
      <c r="S40" s="61" t="s">
        <v>412</v>
      </c>
      <c r="T40" s="61" t="s">
        <v>315</v>
      </c>
      <c r="U40" s="61" t="s">
        <v>273</v>
      </c>
      <c r="V40" s="61" t="s">
        <v>287</v>
      </c>
      <c r="W40" s="61" t="s">
        <v>300</v>
      </c>
      <c r="X40" s="82" t="s">
        <v>306</v>
      </c>
      <c r="Y40" s="82" t="s">
        <v>640</v>
      </c>
      <c r="Z40" s="82" t="s">
        <v>420</v>
      </c>
      <c r="AA40" s="82" t="s">
        <v>426</v>
      </c>
      <c r="AB40" s="82" t="s">
        <v>311</v>
      </c>
      <c r="AC40" s="82" t="s">
        <v>375</v>
      </c>
      <c r="AD40" s="82" t="s">
        <v>335</v>
      </c>
      <c r="AE40" s="82" t="str">
        <f t="shared" si="38"/>
        <v>Subdirección de Gestión Corporativa</v>
      </c>
      <c r="AF40" s="82" t="str">
        <f t="shared" si="39"/>
        <v>Talento Humano</v>
      </c>
      <c r="AG40" s="82" t="str">
        <f t="shared" si="40"/>
        <v>Gestión del Talento Humano</v>
      </c>
      <c r="AH40" s="61" t="str">
        <f t="shared" si="69"/>
        <v>Plan de Accion por Dependecias</v>
      </c>
      <c r="AI40" s="61" t="s">
        <v>432</v>
      </c>
      <c r="AJ40" s="61" t="s">
        <v>369</v>
      </c>
      <c r="AK40" s="61" t="s">
        <v>369</v>
      </c>
      <c r="AL40" s="61" t="s">
        <v>369</v>
      </c>
      <c r="AM40" s="61" t="s">
        <v>369</v>
      </c>
      <c r="AN40" s="61" t="s">
        <v>559</v>
      </c>
      <c r="AO40" s="61" t="s">
        <v>606</v>
      </c>
      <c r="AP40" s="62">
        <v>1</v>
      </c>
      <c r="AQ40" s="62">
        <f t="shared" si="70"/>
        <v>0.89999999999999991</v>
      </c>
      <c r="AR40" s="62">
        <v>0.2</v>
      </c>
      <c r="AS40" s="62">
        <v>0.24</v>
      </c>
      <c r="AT40" s="62">
        <v>0.24</v>
      </c>
      <c r="AU40" s="62">
        <v>0.22</v>
      </c>
      <c r="AV40" s="82" t="s">
        <v>450</v>
      </c>
      <c r="AW40" s="82" t="s">
        <v>368</v>
      </c>
      <c r="AX40" s="61" t="s">
        <v>456</v>
      </c>
      <c r="AY40" s="82" t="s">
        <v>442</v>
      </c>
      <c r="AZ40" s="82" t="s">
        <v>442</v>
      </c>
      <c r="BA40" s="59">
        <v>43101</v>
      </c>
      <c r="BB40" s="59">
        <v>43465</v>
      </c>
      <c r="BC40" s="65">
        <f t="shared" si="41"/>
        <v>364</v>
      </c>
      <c r="BD40" s="82">
        <f t="shared" si="42"/>
        <v>0.2</v>
      </c>
      <c r="BE40" s="82">
        <v>0.2</v>
      </c>
      <c r="BF40" s="66">
        <f t="shared" si="66"/>
        <v>1</v>
      </c>
      <c r="BG40" s="62">
        <f t="shared" si="43"/>
        <v>0.22222222222222227</v>
      </c>
      <c r="BH40" s="59">
        <v>43209</v>
      </c>
      <c r="BI40" s="80">
        <f t="shared" si="44"/>
        <v>256</v>
      </c>
      <c r="BJ40" s="62" t="str">
        <f t="shared" si="45"/>
        <v>100%</v>
      </c>
      <c r="BK40" s="62">
        <f t="shared" si="46"/>
        <v>0.2967032967032967</v>
      </c>
      <c r="BL40" s="59" t="str">
        <f t="shared" si="47"/>
        <v>EN PROCESO</v>
      </c>
      <c r="BM40" s="59" t="str">
        <f t="shared" si="67"/>
        <v>DENTRO DEL TIEMPO</v>
      </c>
      <c r="BN40" s="62" t="s">
        <v>502</v>
      </c>
      <c r="BO40" s="62" t="s">
        <v>746</v>
      </c>
      <c r="BP40" s="62"/>
      <c r="BQ40" s="82">
        <f t="shared" si="49"/>
        <v>0.24</v>
      </c>
      <c r="BR40" s="82">
        <f>0.08+0.06</f>
        <v>0.14000000000000001</v>
      </c>
      <c r="BS40" s="66">
        <f t="shared" si="68"/>
        <v>0.58333333333333337</v>
      </c>
      <c r="BT40" s="62">
        <f t="shared" si="51"/>
        <v>0.37777777777777782</v>
      </c>
      <c r="BU40" s="59">
        <v>43300</v>
      </c>
      <c r="BV40" s="80">
        <f t="shared" si="52"/>
        <v>165</v>
      </c>
      <c r="BW40" s="62" t="str">
        <f t="shared" si="53"/>
        <v>100%</v>
      </c>
      <c r="BX40" s="62">
        <f t="shared" si="54"/>
        <v>0.54670329670329665</v>
      </c>
      <c r="BY40" s="59" t="str">
        <f t="shared" si="55"/>
        <v>EN PROCESO</v>
      </c>
      <c r="BZ40" s="59" t="str">
        <f t="shared" si="56"/>
        <v>DENTRO DEL TIEMPO</v>
      </c>
      <c r="CA40" s="62" t="s">
        <v>818</v>
      </c>
      <c r="CB40" s="62" t="s">
        <v>746</v>
      </c>
      <c r="CC40" s="62"/>
      <c r="CD40" s="62"/>
      <c r="CE40" s="62"/>
      <c r="CF40" s="62"/>
      <c r="CG40" s="82">
        <f t="shared" si="57"/>
        <v>0.24</v>
      </c>
      <c r="CH40" s="82"/>
      <c r="CI40" s="66">
        <f t="shared" si="58"/>
        <v>0</v>
      </c>
      <c r="CJ40" s="62">
        <f t="shared" si="1"/>
        <v>0.37777777777777782</v>
      </c>
      <c r="CK40" s="59"/>
      <c r="CL40" s="80">
        <f t="shared" si="2"/>
        <v>43465</v>
      </c>
      <c r="CM40" s="62" t="str">
        <f t="shared" si="59"/>
        <v>100%</v>
      </c>
      <c r="CN40" s="62">
        <f t="shared" si="3"/>
        <v>-118.40934065934066</v>
      </c>
      <c r="CO40" s="59" t="str">
        <f t="shared" si="60"/>
        <v>EN PROCESO</v>
      </c>
      <c r="CP40" s="59" t="str">
        <f t="shared" si="4"/>
        <v>DENTRO DEL TIEMPO</v>
      </c>
      <c r="CQ40" s="62"/>
      <c r="CR40" s="62"/>
      <c r="CS40" s="62"/>
      <c r="CT40" s="62"/>
      <c r="CU40" s="62"/>
      <c r="CV40" s="62"/>
      <c r="CW40" s="62"/>
      <c r="CX40" s="62"/>
      <c r="CY40" s="62"/>
      <c r="CZ40" s="62"/>
      <c r="DA40" s="62"/>
      <c r="DB40" s="62"/>
      <c r="DC40" s="82">
        <f t="shared" si="61"/>
        <v>0.22</v>
      </c>
      <c r="DD40" s="82"/>
      <c r="DE40" s="66">
        <f t="shared" si="62"/>
        <v>0</v>
      </c>
      <c r="DF40" s="62">
        <f t="shared" si="5"/>
        <v>0.37777777777777782</v>
      </c>
      <c r="DG40" s="59"/>
      <c r="DH40" s="80">
        <f t="shared" si="6"/>
        <v>43465</v>
      </c>
      <c r="DI40" s="62" t="str">
        <f t="shared" si="63"/>
        <v>100%</v>
      </c>
      <c r="DJ40" s="62">
        <f t="shared" si="7"/>
        <v>-118.40934065934066</v>
      </c>
      <c r="DK40" s="59" t="str">
        <f t="shared" si="64"/>
        <v>EN PROCESO</v>
      </c>
      <c r="DL40" s="59" t="str">
        <f t="shared" si="8"/>
        <v>DENTRO DEL TIEMPO</v>
      </c>
      <c r="DM40" s="62"/>
      <c r="DN40" s="62"/>
      <c r="DO40" s="62"/>
      <c r="DP40" s="62"/>
      <c r="DQ40" s="62"/>
      <c r="DR40" s="62"/>
      <c r="DS40" s="60"/>
      <c r="DT40" s="60"/>
      <c r="DU40" s="60"/>
      <c r="DV40" s="82"/>
      <c r="DW40" s="82"/>
    </row>
    <row r="41" spans="1:127" s="58" customFormat="1" ht="39.950000000000003" hidden="1" customHeight="1" x14ac:dyDescent="0.2">
      <c r="A41" s="82" t="s">
        <v>346</v>
      </c>
      <c r="B41" s="82" t="s">
        <v>344</v>
      </c>
      <c r="C41" s="82" t="s">
        <v>279</v>
      </c>
      <c r="D41" s="82">
        <v>0.1</v>
      </c>
      <c r="E41" s="82">
        <v>0.35</v>
      </c>
      <c r="F41" s="82">
        <v>0.5</v>
      </c>
      <c r="G41" s="82">
        <v>0.8</v>
      </c>
      <c r="H41" s="82">
        <v>0.9</v>
      </c>
      <c r="I41" s="82" t="s">
        <v>281</v>
      </c>
      <c r="J41" s="82" t="s">
        <v>368</v>
      </c>
      <c r="K41" s="82" t="s">
        <v>347</v>
      </c>
      <c r="L41" s="82" t="s">
        <v>369</v>
      </c>
      <c r="M41" s="82" t="s">
        <v>369</v>
      </c>
      <c r="N41" s="82" t="s">
        <v>369</v>
      </c>
      <c r="O41" s="82" t="s">
        <v>369</v>
      </c>
      <c r="P41" s="61" t="s">
        <v>284</v>
      </c>
      <c r="Q41" s="61" t="s">
        <v>348</v>
      </c>
      <c r="R41" s="61" t="s">
        <v>406</v>
      </c>
      <c r="S41" s="61" t="s">
        <v>412</v>
      </c>
      <c r="T41" s="61" t="s">
        <v>315</v>
      </c>
      <c r="U41" s="61" t="s">
        <v>273</v>
      </c>
      <c r="V41" s="61" t="s">
        <v>291</v>
      </c>
      <c r="W41" s="61" t="s">
        <v>300</v>
      </c>
      <c r="X41" s="82" t="s">
        <v>306</v>
      </c>
      <c r="Y41" s="82" t="s">
        <v>640</v>
      </c>
      <c r="Z41" s="82" t="s">
        <v>421</v>
      </c>
      <c r="AA41" s="82" t="s">
        <v>426</v>
      </c>
      <c r="AB41" s="82" t="s">
        <v>311</v>
      </c>
      <c r="AC41" s="82" t="s">
        <v>375</v>
      </c>
      <c r="AD41" s="82" t="s">
        <v>336</v>
      </c>
      <c r="AE41" s="82" t="str">
        <f t="shared" si="38"/>
        <v>Subdirección de Gestión Corporativa</v>
      </c>
      <c r="AF41" s="82" t="str">
        <f t="shared" si="39"/>
        <v>Talento Humano</v>
      </c>
      <c r="AG41" s="82" t="str">
        <f t="shared" si="40"/>
        <v>Gestión del Talento Humano</v>
      </c>
      <c r="AH41" s="61" t="str">
        <f t="shared" si="69"/>
        <v>Plan de Accion por Dependecias</v>
      </c>
      <c r="AI41" s="61" t="s">
        <v>432</v>
      </c>
      <c r="AJ41" s="61" t="s">
        <v>369</v>
      </c>
      <c r="AK41" s="61" t="s">
        <v>369</v>
      </c>
      <c r="AL41" s="61" t="s">
        <v>369</v>
      </c>
      <c r="AM41" s="61" t="s">
        <v>369</v>
      </c>
      <c r="AN41" s="61" t="s">
        <v>560</v>
      </c>
      <c r="AO41" s="61" t="s">
        <v>607</v>
      </c>
      <c r="AP41" s="62">
        <v>0.5</v>
      </c>
      <c r="AQ41" s="62">
        <f t="shared" si="70"/>
        <v>0.89999999999999991</v>
      </c>
      <c r="AR41" s="62">
        <v>0.2</v>
      </c>
      <c r="AS41" s="62">
        <v>0.24</v>
      </c>
      <c r="AT41" s="62">
        <v>0.24</v>
      </c>
      <c r="AU41" s="62">
        <v>0.22</v>
      </c>
      <c r="AV41" s="82" t="s">
        <v>450</v>
      </c>
      <c r="AW41" s="82" t="s">
        <v>368</v>
      </c>
      <c r="AX41" s="61" t="s">
        <v>456</v>
      </c>
      <c r="AY41" s="82" t="s">
        <v>419</v>
      </c>
      <c r="AZ41" s="82" t="s">
        <v>419</v>
      </c>
      <c r="BA41" s="59">
        <v>43101</v>
      </c>
      <c r="BB41" s="59">
        <v>43465</v>
      </c>
      <c r="BC41" s="65">
        <f t="shared" si="41"/>
        <v>364</v>
      </c>
      <c r="BD41" s="82">
        <f t="shared" si="42"/>
        <v>0.2</v>
      </c>
      <c r="BE41" s="82">
        <v>0.28000000000000003</v>
      </c>
      <c r="BF41" s="66">
        <f t="shared" si="66"/>
        <v>1.4000000000000001</v>
      </c>
      <c r="BG41" s="62">
        <f t="shared" si="43"/>
        <v>0.31111111111111117</v>
      </c>
      <c r="BH41" s="59">
        <v>43209</v>
      </c>
      <c r="BI41" s="80">
        <f t="shared" si="44"/>
        <v>256</v>
      </c>
      <c r="BJ41" s="62" t="str">
        <f t="shared" si="45"/>
        <v>100%</v>
      </c>
      <c r="BK41" s="62">
        <f t="shared" si="46"/>
        <v>0.2967032967032967</v>
      </c>
      <c r="BL41" s="59" t="str">
        <f t="shared" si="47"/>
        <v>EN PROCESO</v>
      </c>
      <c r="BM41" s="59" t="str">
        <f t="shared" si="67"/>
        <v>DENTRO DEL TIEMPO</v>
      </c>
      <c r="BN41" s="62" t="s">
        <v>503</v>
      </c>
      <c r="BO41" s="62" t="s">
        <v>747</v>
      </c>
      <c r="BP41" s="62"/>
      <c r="BQ41" s="82">
        <f t="shared" si="49"/>
        <v>0.24</v>
      </c>
      <c r="BR41" s="82">
        <v>0.06</v>
      </c>
      <c r="BS41" s="66">
        <f t="shared" si="68"/>
        <v>0.25</v>
      </c>
      <c r="BT41" s="62">
        <f t="shared" si="51"/>
        <v>0.37777777777777782</v>
      </c>
      <c r="BU41" s="59">
        <v>43263</v>
      </c>
      <c r="BV41" s="80">
        <f t="shared" si="52"/>
        <v>202</v>
      </c>
      <c r="BW41" s="62" t="str">
        <f t="shared" si="53"/>
        <v>100%</v>
      </c>
      <c r="BX41" s="62">
        <f t="shared" si="54"/>
        <v>0.44505494505494503</v>
      </c>
      <c r="BY41" s="59" t="str">
        <f t="shared" si="55"/>
        <v>EN PROCESO</v>
      </c>
      <c r="BZ41" s="59" t="str">
        <f t="shared" si="56"/>
        <v>ATRASADO</v>
      </c>
      <c r="CA41" s="62" t="s">
        <v>819</v>
      </c>
      <c r="CB41" s="62" t="s">
        <v>820</v>
      </c>
      <c r="CC41" s="62"/>
      <c r="CD41" s="62"/>
      <c r="CE41" s="62"/>
      <c r="CF41" s="62"/>
      <c r="CG41" s="82">
        <f t="shared" si="57"/>
        <v>0.24</v>
      </c>
      <c r="CH41" s="82"/>
      <c r="CI41" s="66">
        <f t="shared" si="58"/>
        <v>0</v>
      </c>
      <c r="CJ41" s="62">
        <f t="shared" si="1"/>
        <v>0.37777777777777782</v>
      </c>
      <c r="CK41" s="59"/>
      <c r="CL41" s="80">
        <f t="shared" si="2"/>
        <v>43465</v>
      </c>
      <c r="CM41" s="62" t="str">
        <f t="shared" si="59"/>
        <v>100%</v>
      </c>
      <c r="CN41" s="62">
        <f t="shared" si="3"/>
        <v>-118.40934065934066</v>
      </c>
      <c r="CO41" s="59" t="str">
        <f t="shared" si="60"/>
        <v>EN PROCESO</v>
      </c>
      <c r="CP41" s="59" t="str">
        <f t="shared" si="4"/>
        <v>DENTRO DEL TIEMPO</v>
      </c>
      <c r="CQ41" s="62"/>
      <c r="CR41" s="62"/>
      <c r="CS41" s="62"/>
      <c r="CT41" s="62"/>
      <c r="CU41" s="62"/>
      <c r="CV41" s="62"/>
      <c r="CW41" s="62"/>
      <c r="CX41" s="62"/>
      <c r="CY41" s="62"/>
      <c r="CZ41" s="62"/>
      <c r="DA41" s="62"/>
      <c r="DB41" s="62"/>
      <c r="DC41" s="82">
        <f t="shared" si="61"/>
        <v>0.22</v>
      </c>
      <c r="DD41" s="82"/>
      <c r="DE41" s="66">
        <f t="shared" si="62"/>
        <v>0</v>
      </c>
      <c r="DF41" s="62">
        <f t="shared" si="5"/>
        <v>0.37777777777777782</v>
      </c>
      <c r="DG41" s="59"/>
      <c r="DH41" s="80">
        <f t="shared" si="6"/>
        <v>43465</v>
      </c>
      <c r="DI41" s="62" t="str">
        <f t="shared" si="63"/>
        <v>100%</v>
      </c>
      <c r="DJ41" s="62">
        <f t="shared" si="7"/>
        <v>-118.40934065934066</v>
      </c>
      <c r="DK41" s="59" t="str">
        <f t="shared" si="64"/>
        <v>EN PROCESO</v>
      </c>
      <c r="DL41" s="59" t="str">
        <f t="shared" si="8"/>
        <v>DENTRO DEL TIEMPO</v>
      </c>
      <c r="DM41" s="62"/>
      <c r="DN41" s="62"/>
      <c r="DO41" s="62"/>
      <c r="DP41" s="62"/>
      <c r="DQ41" s="62"/>
      <c r="DR41" s="62"/>
      <c r="DS41" s="60"/>
      <c r="DT41" s="60"/>
      <c r="DU41" s="60"/>
      <c r="DV41" s="82"/>
      <c r="DW41" s="82"/>
    </row>
    <row r="42" spans="1:127" s="58" customFormat="1" ht="39.950000000000003" hidden="1" customHeight="1" x14ac:dyDescent="0.2">
      <c r="A42" s="82" t="s">
        <v>346</v>
      </c>
      <c r="B42" s="82" t="s">
        <v>344</v>
      </c>
      <c r="C42" s="82" t="s">
        <v>279</v>
      </c>
      <c r="D42" s="82">
        <v>0.1</v>
      </c>
      <c r="E42" s="82">
        <v>0.35</v>
      </c>
      <c r="F42" s="82">
        <v>0.5</v>
      </c>
      <c r="G42" s="82">
        <v>0.8</v>
      </c>
      <c r="H42" s="82">
        <v>0.9</v>
      </c>
      <c r="I42" s="82" t="s">
        <v>281</v>
      </c>
      <c r="J42" s="82" t="s">
        <v>368</v>
      </c>
      <c r="K42" s="82" t="s">
        <v>347</v>
      </c>
      <c r="L42" s="82" t="s">
        <v>369</v>
      </c>
      <c r="M42" s="82" t="s">
        <v>369</v>
      </c>
      <c r="N42" s="82" t="s">
        <v>369</v>
      </c>
      <c r="O42" s="82" t="s">
        <v>369</v>
      </c>
      <c r="P42" s="61" t="s">
        <v>284</v>
      </c>
      <c r="Q42" s="61" t="s">
        <v>348</v>
      </c>
      <c r="R42" s="61" t="s">
        <v>406</v>
      </c>
      <c r="S42" s="61" t="s">
        <v>412</v>
      </c>
      <c r="T42" s="61" t="s">
        <v>322</v>
      </c>
      <c r="U42" s="61" t="s">
        <v>276</v>
      </c>
      <c r="V42" s="61" t="s">
        <v>287</v>
      </c>
      <c r="W42" s="61" t="s">
        <v>300</v>
      </c>
      <c r="X42" s="82" t="s">
        <v>306</v>
      </c>
      <c r="Y42" s="82" t="s">
        <v>640</v>
      </c>
      <c r="Z42" s="82" t="s">
        <v>422</v>
      </c>
      <c r="AA42" s="82" t="s">
        <v>416</v>
      </c>
      <c r="AB42" s="82" t="s">
        <v>311</v>
      </c>
      <c r="AC42" s="82" t="s">
        <v>375</v>
      </c>
      <c r="AD42" s="82" t="s">
        <v>326</v>
      </c>
      <c r="AE42" s="82" t="str">
        <f t="shared" si="38"/>
        <v>Subdirección de Gestión Corporativa</v>
      </c>
      <c r="AF42" s="82" t="str">
        <f t="shared" si="39"/>
        <v>Talento Humano</v>
      </c>
      <c r="AG42" s="82" t="str">
        <f t="shared" si="40"/>
        <v>Gestión del Talento Humano</v>
      </c>
      <c r="AH42" s="61" t="str">
        <f t="shared" si="69"/>
        <v>Plan de Accion por Dependecias</v>
      </c>
      <c r="AI42" s="61" t="s">
        <v>432</v>
      </c>
      <c r="AJ42" s="61" t="s">
        <v>369</v>
      </c>
      <c r="AK42" s="61" t="s">
        <v>369</v>
      </c>
      <c r="AL42" s="61" t="s">
        <v>369</v>
      </c>
      <c r="AM42" s="61" t="s">
        <v>369</v>
      </c>
      <c r="AN42" s="61" t="s">
        <v>491</v>
      </c>
      <c r="AO42" s="61" t="s">
        <v>492</v>
      </c>
      <c r="AP42" s="63">
        <v>1</v>
      </c>
      <c r="AQ42" s="63">
        <f t="shared" si="70"/>
        <v>0.95</v>
      </c>
      <c r="AR42" s="63">
        <v>0</v>
      </c>
      <c r="AS42" s="63">
        <v>0.32</v>
      </c>
      <c r="AT42" s="63">
        <v>0.32</v>
      </c>
      <c r="AU42" s="63">
        <v>0.31</v>
      </c>
      <c r="AV42" s="82" t="s">
        <v>450</v>
      </c>
      <c r="AW42" s="82" t="s">
        <v>368</v>
      </c>
      <c r="AX42" s="61" t="s">
        <v>456</v>
      </c>
      <c r="AY42" s="82" t="s">
        <v>369</v>
      </c>
      <c r="AZ42" s="82" t="s">
        <v>369</v>
      </c>
      <c r="BA42" s="59">
        <v>43191</v>
      </c>
      <c r="BB42" s="59">
        <v>43465</v>
      </c>
      <c r="BC42" s="65">
        <f t="shared" si="41"/>
        <v>274</v>
      </c>
      <c r="BD42" s="82">
        <f t="shared" si="42"/>
        <v>0</v>
      </c>
      <c r="BE42" s="82">
        <v>0</v>
      </c>
      <c r="BF42" s="66">
        <v>0</v>
      </c>
      <c r="BG42" s="62">
        <f t="shared" si="43"/>
        <v>0</v>
      </c>
      <c r="BH42" s="59">
        <v>43209</v>
      </c>
      <c r="BI42" s="80">
        <f t="shared" si="44"/>
        <v>256</v>
      </c>
      <c r="BJ42" s="62" t="str">
        <f t="shared" si="45"/>
        <v>100%</v>
      </c>
      <c r="BK42" s="62">
        <f t="shared" si="46"/>
        <v>6.569343065693431E-2</v>
      </c>
      <c r="BL42" s="59" t="str">
        <f t="shared" si="47"/>
        <v>SIN INICIAR</v>
      </c>
      <c r="BM42" s="59" t="str">
        <f t="shared" si="67"/>
        <v>ATRASADO</v>
      </c>
      <c r="BN42" s="62" t="s">
        <v>510</v>
      </c>
      <c r="BO42" s="62" t="s">
        <v>748</v>
      </c>
      <c r="BP42" s="62"/>
      <c r="BQ42" s="82">
        <f t="shared" si="49"/>
        <v>0.32</v>
      </c>
      <c r="BR42" s="82">
        <v>0.31680000000000003</v>
      </c>
      <c r="BS42" s="66">
        <f t="shared" si="68"/>
        <v>0.9900000000000001</v>
      </c>
      <c r="BT42" s="62">
        <f t="shared" si="51"/>
        <v>0.33347368421052637</v>
      </c>
      <c r="BU42" s="59">
        <v>43263</v>
      </c>
      <c r="BV42" s="80">
        <f t="shared" si="52"/>
        <v>202</v>
      </c>
      <c r="BW42" s="62" t="str">
        <f t="shared" si="53"/>
        <v>100%</v>
      </c>
      <c r="BX42" s="62">
        <f t="shared" si="54"/>
        <v>0.26277372262773724</v>
      </c>
      <c r="BY42" s="59" t="str">
        <f t="shared" si="55"/>
        <v>EN PROCESO</v>
      </c>
      <c r="BZ42" s="59" t="str">
        <f t="shared" si="56"/>
        <v>DENTRO DEL TIEMPO</v>
      </c>
      <c r="CA42" s="62" t="s">
        <v>821</v>
      </c>
      <c r="CB42" s="62" t="s">
        <v>822</v>
      </c>
      <c r="CC42" s="62"/>
      <c r="CD42" s="62"/>
      <c r="CE42" s="62"/>
      <c r="CF42" s="62"/>
      <c r="CG42" s="82">
        <f t="shared" si="57"/>
        <v>0.32</v>
      </c>
      <c r="CH42" s="82"/>
      <c r="CI42" s="66">
        <f t="shared" si="58"/>
        <v>0</v>
      </c>
      <c r="CJ42" s="62">
        <f t="shared" si="1"/>
        <v>0.33347368421052637</v>
      </c>
      <c r="CK42" s="59"/>
      <c r="CL42" s="80">
        <f t="shared" si="2"/>
        <v>43465</v>
      </c>
      <c r="CM42" s="62" t="str">
        <f t="shared" si="59"/>
        <v>100%</v>
      </c>
      <c r="CN42" s="62">
        <f t="shared" si="3"/>
        <v>-157.63138686131387</v>
      </c>
      <c r="CO42" s="59" t="str">
        <f t="shared" si="60"/>
        <v>EN PROCESO</v>
      </c>
      <c r="CP42" s="59" t="str">
        <f t="shared" si="4"/>
        <v>DENTRO DEL TIEMPO</v>
      </c>
      <c r="CQ42" s="62"/>
      <c r="CR42" s="62"/>
      <c r="CS42" s="62"/>
      <c r="CT42" s="62"/>
      <c r="CU42" s="62"/>
      <c r="CV42" s="62"/>
      <c r="CW42" s="62"/>
      <c r="CX42" s="62"/>
      <c r="CY42" s="62"/>
      <c r="CZ42" s="62"/>
      <c r="DA42" s="62"/>
      <c r="DB42" s="62"/>
      <c r="DC42" s="82">
        <f t="shared" si="61"/>
        <v>0.31</v>
      </c>
      <c r="DD42" s="82"/>
      <c r="DE42" s="66">
        <f t="shared" si="62"/>
        <v>0</v>
      </c>
      <c r="DF42" s="62">
        <f t="shared" si="5"/>
        <v>0.33347368421052637</v>
      </c>
      <c r="DG42" s="59"/>
      <c r="DH42" s="80">
        <f t="shared" si="6"/>
        <v>43465</v>
      </c>
      <c r="DI42" s="62" t="str">
        <f t="shared" si="63"/>
        <v>100%</v>
      </c>
      <c r="DJ42" s="62">
        <f t="shared" si="7"/>
        <v>-157.63138686131387</v>
      </c>
      <c r="DK42" s="59" t="str">
        <f t="shared" si="64"/>
        <v>EN PROCESO</v>
      </c>
      <c r="DL42" s="59" t="str">
        <f t="shared" si="8"/>
        <v>DENTRO DEL TIEMPO</v>
      </c>
      <c r="DM42" s="62"/>
      <c r="DN42" s="62"/>
      <c r="DO42" s="62"/>
      <c r="DP42" s="62"/>
      <c r="DQ42" s="62"/>
      <c r="DR42" s="62"/>
      <c r="DS42" s="60"/>
      <c r="DT42" s="60"/>
      <c r="DU42" s="60"/>
      <c r="DV42" s="82"/>
      <c r="DW42" s="82"/>
    </row>
    <row r="43" spans="1:127" s="58" customFormat="1" ht="39.950000000000003" hidden="1" customHeight="1" x14ac:dyDescent="0.2">
      <c r="A43" s="82" t="s">
        <v>346</v>
      </c>
      <c r="B43" s="82" t="s">
        <v>344</v>
      </c>
      <c r="C43" s="82" t="s">
        <v>279</v>
      </c>
      <c r="D43" s="82">
        <v>0.1</v>
      </c>
      <c r="E43" s="82">
        <v>0.35</v>
      </c>
      <c r="F43" s="82">
        <v>0.5</v>
      </c>
      <c r="G43" s="82">
        <v>0.8</v>
      </c>
      <c r="H43" s="82">
        <v>0.9</v>
      </c>
      <c r="I43" s="82" t="s">
        <v>281</v>
      </c>
      <c r="J43" s="82" t="s">
        <v>368</v>
      </c>
      <c r="K43" s="82" t="s">
        <v>347</v>
      </c>
      <c r="L43" s="82" t="s">
        <v>369</v>
      </c>
      <c r="M43" s="82" t="s">
        <v>369</v>
      </c>
      <c r="N43" s="82" t="s">
        <v>369</v>
      </c>
      <c r="O43" s="82" t="s">
        <v>369</v>
      </c>
      <c r="P43" s="61" t="s">
        <v>284</v>
      </c>
      <c r="Q43" s="61" t="s">
        <v>348</v>
      </c>
      <c r="R43" s="61" t="s">
        <v>406</v>
      </c>
      <c r="S43" s="61" t="s">
        <v>412</v>
      </c>
      <c r="T43" s="61" t="s">
        <v>322</v>
      </c>
      <c r="U43" s="61" t="s">
        <v>276</v>
      </c>
      <c r="V43" s="61" t="s">
        <v>287</v>
      </c>
      <c r="W43" s="61" t="s">
        <v>300</v>
      </c>
      <c r="X43" s="82" t="s">
        <v>306</v>
      </c>
      <c r="Y43" s="82" t="s">
        <v>640</v>
      </c>
      <c r="Z43" s="82" t="s">
        <v>422</v>
      </c>
      <c r="AA43" s="82" t="s">
        <v>416</v>
      </c>
      <c r="AB43" s="82" t="s">
        <v>311</v>
      </c>
      <c r="AC43" s="82" t="s">
        <v>375</v>
      </c>
      <c r="AD43" s="82" t="s">
        <v>326</v>
      </c>
      <c r="AE43" s="82" t="str">
        <f t="shared" si="38"/>
        <v>Subdirección de Gestión Corporativa</v>
      </c>
      <c r="AF43" s="82" t="str">
        <f t="shared" si="39"/>
        <v>Talento Humano</v>
      </c>
      <c r="AG43" s="82" t="str">
        <f t="shared" si="40"/>
        <v>Gestión del Talento Humano</v>
      </c>
      <c r="AH43" s="61" t="str">
        <f t="shared" si="69"/>
        <v>Plan de Accion por Dependecias</v>
      </c>
      <c r="AI43" s="61" t="s">
        <v>432</v>
      </c>
      <c r="AJ43" s="61" t="s">
        <v>369</v>
      </c>
      <c r="AK43" s="61" t="s">
        <v>369</v>
      </c>
      <c r="AL43" s="61" t="s">
        <v>369</v>
      </c>
      <c r="AM43" s="61" t="s">
        <v>369</v>
      </c>
      <c r="AN43" s="61" t="s">
        <v>887</v>
      </c>
      <c r="AO43" s="61" t="s">
        <v>888</v>
      </c>
      <c r="AP43" s="63">
        <v>1</v>
      </c>
      <c r="AQ43" s="63">
        <f t="shared" ref="AQ43" si="71">SUM(AR43:AU43)</f>
        <v>0.95</v>
      </c>
      <c r="AR43" s="63">
        <v>0</v>
      </c>
      <c r="AS43" s="63">
        <v>0.32</v>
      </c>
      <c r="AT43" s="63">
        <v>0.32</v>
      </c>
      <c r="AU43" s="63">
        <v>0.31</v>
      </c>
      <c r="AV43" s="82" t="s">
        <v>450</v>
      </c>
      <c r="AW43" s="82" t="s">
        <v>368</v>
      </c>
      <c r="AX43" s="61" t="s">
        <v>456</v>
      </c>
      <c r="AY43" s="82" t="s">
        <v>419</v>
      </c>
      <c r="AZ43" s="82" t="s">
        <v>419</v>
      </c>
      <c r="BA43" s="59">
        <v>43101</v>
      </c>
      <c r="BB43" s="59">
        <v>43465</v>
      </c>
      <c r="BC43" s="65">
        <f t="shared" si="41"/>
        <v>364</v>
      </c>
      <c r="BD43" s="82">
        <f t="shared" si="42"/>
        <v>0</v>
      </c>
      <c r="BE43" s="82">
        <v>0</v>
      </c>
      <c r="BF43" s="66">
        <v>0</v>
      </c>
      <c r="BG43" s="62">
        <f t="shared" si="43"/>
        <v>0</v>
      </c>
      <c r="BH43" s="59">
        <v>43209</v>
      </c>
      <c r="BI43" s="80">
        <f t="shared" si="44"/>
        <v>256</v>
      </c>
      <c r="BJ43" s="62" t="str">
        <f t="shared" si="45"/>
        <v>100%</v>
      </c>
      <c r="BK43" s="62">
        <f t="shared" si="46"/>
        <v>0.2967032967032967</v>
      </c>
      <c r="BL43" s="59" t="str">
        <f t="shared" si="47"/>
        <v>SIN INICIAR</v>
      </c>
      <c r="BM43" s="59" t="str">
        <f t="shared" si="67"/>
        <v>ATRASADO</v>
      </c>
      <c r="BN43" s="62"/>
      <c r="BO43" s="62"/>
      <c r="BP43" s="62"/>
      <c r="BQ43" s="82">
        <f t="shared" si="49"/>
        <v>0.32</v>
      </c>
      <c r="BR43" s="82">
        <v>0.31680000000000003</v>
      </c>
      <c r="BS43" s="66">
        <f t="shared" si="68"/>
        <v>0.9900000000000001</v>
      </c>
      <c r="BT43" s="62">
        <f t="shared" si="51"/>
        <v>0.33347368421052637</v>
      </c>
      <c r="BU43" s="59">
        <v>43263</v>
      </c>
      <c r="BV43" s="80">
        <f t="shared" si="52"/>
        <v>202</v>
      </c>
      <c r="BW43" s="62" t="str">
        <f t="shared" si="53"/>
        <v>100%</v>
      </c>
      <c r="BX43" s="62">
        <f t="shared" si="54"/>
        <v>0.44505494505494503</v>
      </c>
      <c r="BY43" s="59" t="str">
        <f t="shared" si="55"/>
        <v>EN PROCESO</v>
      </c>
      <c r="BZ43" s="59" t="str">
        <f t="shared" si="56"/>
        <v>DENTRO DEL TIEMPO</v>
      </c>
      <c r="CA43" s="62"/>
      <c r="CB43" s="62"/>
      <c r="CC43" s="62"/>
      <c r="CD43" s="62"/>
      <c r="CE43" s="62"/>
      <c r="CF43" s="62"/>
      <c r="CG43" s="82"/>
      <c r="CH43" s="82"/>
      <c r="CI43" s="66"/>
      <c r="CJ43" s="62"/>
      <c r="CK43" s="59"/>
      <c r="CL43" s="80"/>
      <c r="CM43" s="62"/>
      <c r="CN43" s="62"/>
      <c r="CO43" s="59"/>
      <c r="CP43" s="59"/>
      <c r="CQ43" s="62"/>
      <c r="CR43" s="62"/>
      <c r="CS43" s="62"/>
      <c r="CT43" s="62"/>
      <c r="CU43" s="62"/>
      <c r="CV43" s="62"/>
      <c r="CW43" s="62"/>
      <c r="CX43" s="62"/>
      <c r="CY43" s="62"/>
      <c r="CZ43" s="62"/>
      <c r="DA43" s="62"/>
      <c r="DB43" s="62"/>
      <c r="DC43" s="82"/>
      <c r="DD43" s="82"/>
      <c r="DE43" s="66"/>
      <c r="DF43" s="62"/>
      <c r="DG43" s="59"/>
      <c r="DH43" s="80"/>
      <c r="DI43" s="62"/>
      <c r="DJ43" s="62"/>
      <c r="DK43" s="59"/>
      <c r="DL43" s="59"/>
      <c r="DM43" s="62"/>
      <c r="DN43" s="62"/>
      <c r="DO43" s="62"/>
      <c r="DP43" s="62"/>
      <c r="DQ43" s="62"/>
      <c r="DR43" s="62"/>
      <c r="DS43" s="60"/>
      <c r="DT43" s="60"/>
      <c r="DU43" s="60"/>
      <c r="DV43" s="82"/>
      <c r="DW43" s="82"/>
    </row>
    <row r="44" spans="1:127" s="58" customFormat="1" ht="39.950000000000003" hidden="1" customHeight="1" x14ac:dyDescent="0.2">
      <c r="A44" s="82" t="s">
        <v>345</v>
      </c>
      <c r="B44" s="82" t="s">
        <v>343</v>
      </c>
      <c r="C44" s="82" t="s">
        <v>278</v>
      </c>
      <c r="D44" s="82">
        <v>0.18</v>
      </c>
      <c r="E44" s="82">
        <v>0.24809999999999999</v>
      </c>
      <c r="F44" s="82">
        <v>0.25190000000000001</v>
      </c>
      <c r="G44" s="82">
        <v>0.25</v>
      </c>
      <c r="H44" s="82">
        <v>7.0000000000000007E-2</v>
      </c>
      <c r="I44" s="82" t="s">
        <v>280</v>
      </c>
      <c r="J44" s="82" t="s">
        <v>368</v>
      </c>
      <c r="K44" s="82" t="s">
        <v>347</v>
      </c>
      <c r="L44" s="82" t="s">
        <v>369</v>
      </c>
      <c r="M44" s="82" t="s">
        <v>369</v>
      </c>
      <c r="N44" s="82" t="s">
        <v>369</v>
      </c>
      <c r="O44" s="82" t="s">
        <v>369</v>
      </c>
      <c r="P44" s="61" t="s">
        <v>285</v>
      </c>
      <c r="Q44" s="61" t="s">
        <v>347</v>
      </c>
      <c r="R44" s="61" t="s">
        <v>407</v>
      </c>
      <c r="S44" s="61" t="s">
        <v>413</v>
      </c>
      <c r="T44" s="61" t="s">
        <v>318</v>
      </c>
      <c r="U44" s="61" t="s">
        <v>275</v>
      </c>
      <c r="V44" s="61" t="s">
        <v>286</v>
      </c>
      <c r="W44" s="61" t="s">
        <v>300</v>
      </c>
      <c r="X44" s="82" t="s">
        <v>306</v>
      </c>
      <c r="Y44" s="82" t="s">
        <v>640</v>
      </c>
      <c r="Z44" s="82" t="s">
        <v>422</v>
      </c>
      <c r="AA44" s="82" t="s">
        <v>416</v>
      </c>
      <c r="AB44" s="82" t="s">
        <v>311</v>
      </c>
      <c r="AC44" s="82" t="s">
        <v>375</v>
      </c>
      <c r="AD44" s="82" t="s">
        <v>349</v>
      </c>
      <c r="AE44" s="82" t="str">
        <f t="shared" si="38"/>
        <v>Subdirección de Gestión Corporativa</v>
      </c>
      <c r="AF44" s="82" t="str">
        <f t="shared" si="39"/>
        <v>Talento Humano</v>
      </c>
      <c r="AG44" s="82" t="str">
        <f t="shared" si="40"/>
        <v>Gestión del Talento Humano</v>
      </c>
      <c r="AH44" s="61" t="str">
        <f t="shared" si="69"/>
        <v>Plan de Accion por Dependecias</v>
      </c>
      <c r="AI44" s="61" t="s">
        <v>433</v>
      </c>
      <c r="AJ44" s="61" t="s">
        <v>369</v>
      </c>
      <c r="AK44" s="61" t="s">
        <v>369</v>
      </c>
      <c r="AL44" s="61" t="s">
        <v>369</v>
      </c>
      <c r="AM44" s="61" t="s">
        <v>369</v>
      </c>
      <c r="AN44" s="61" t="s">
        <v>561</v>
      </c>
      <c r="AO44" s="61" t="s">
        <v>608</v>
      </c>
      <c r="AP44" s="82">
        <v>0</v>
      </c>
      <c r="AQ44" s="63">
        <f t="shared" ref="AQ44" si="72">SUM(AR44:AU44)</f>
        <v>0.95</v>
      </c>
      <c r="AR44" s="63">
        <v>0.24</v>
      </c>
      <c r="AS44" s="63">
        <v>0.24</v>
      </c>
      <c r="AT44" s="63">
        <v>0.24</v>
      </c>
      <c r="AU44" s="63">
        <v>0.23</v>
      </c>
      <c r="AV44" s="82" t="s">
        <v>450</v>
      </c>
      <c r="AW44" s="82" t="s">
        <v>368</v>
      </c>
      <c r="AX44" s="61" t="s">
        <v>465</v>
      </c>
      <c r="AY44" s="82" t="s">
        <v>369</v>
      </c>
      <c r="AZ44" s="82" t="s">
        <v>369</v>
      </c>
      <c r="BA44" s="59">
        <v>43101</v>
      </c>
      <c r="BB44" s="59">
        <v>43465</v>
      </c>
      <c r="BC44" s="65">
        <f t="shared" si="41"/>
        <v>364</v>
      </c>
      <c r="BD44" s="82">
        <f t="shared" si="42"/>
        <v>0.24</v>
      </c>
      <c r="BE44" s="82">
        <v>0.24</v>
      </c>
      <c r="BF44" s="66">
        <f>$BE44/$BD44</f>
        <v>1</v>
      </c>
      <c r="BG44" s="62">
        <f t="shared" si="43"/>
        <v>0.25263157894736843</v>
      </c>
      <c r="BH44" s="59">
        <v>43209</v>
      </c>
      <c r="BI44" s="80">
        <f t="shared" si="44"/>
        <v>256</v>
      </c>
      <c r="BJ44" s="62" t="str">
        <f t="shared" si="45"/>
        <v>100%</v>
      </c>
      <c r="BK44" s="62">
        <f t="shared" si="46"/>
        <v>0.2967032967032967</v>
      </c>
      <c r="BL44" s="59" t="str">
        <f t="shared" si="47"/>
        <v>EN PROCESO</v>
      </c>
      <c r="BM44" s="59" t="str">
        <f t="shared" si="67"/>
        <v>DENTRO DEL TIEMPO</v>
      </c>
      <c r="BN44" s="62" t="s">
        <v>509</v>
      </c>
      <c r="BO44" s="62" t="s">
        <v>742</v>
      </c>
      <c r="BP44" s="62"/>
      <c r="BQ44" s="82">
        <f t="shared" si="49"/>
        <v>0.24</v>
      </c>
      <c r="BR44" s="82">
        <v>0.16</v>
      </c>
      <c r="BS44" s="66">
        <f t="shared" si="68"/>
        <v>0.66666666666666674</v>
      </c>
      <c r="BT44" s="62">
        <f t="shared" si="51"/>
        <v>0.4210526315789474</v>
      </c>
      <c r="BU44" s="59">
        <v>43300</v>
      </c>
      <c r="BV44" s="80">
        <f t="shared" si="52"/>
        <v>165</v>
      </c>
      <c r="BW44" s="62" t="str">
        <f t="shared" si="53"/>
        <v>100%</v>
      </c>
      <c r="BX44" s="62">
        <f t="shared" si="54"/>
        <v>0.54670329670329665</v>
      </c>
      <c r="BY44" s="59" t="str">
        <f t="shared" si="55"/>
        <v>EN PROCESO</v>
      </c>
      <c r="BZ44" s="59" t="str">
        <f t="shared" si="56"/>
        <v>DENTRO DEL TIEMPO</v>
      </c>
      <c r="CA44" s="62" t="s">
        <v>811</v>
      </c>
      <c r="CB44" s="62" t="s">
        <v>742</v>
      </c>
      <c r="CC44" s="62"/>
      <c r="CD44" s="62"/>
      <c r="CE44" s="62"/>
      <c r="CF44" s="62"/>
      <c r="CG44" s="82">
        <f t="shared" ref="CG44:CG75" si="73">$AT44</f>
        <v>0.24</v>
      </c>
      <c r="CH44" s="82"/>
      <c r="CI44" s="66">
        <f t="shared" ref="CI44:CI75" si="74">$CH44/$CG44</f>
        <v>0</v>
      </c>
      <c r="CJ44" s="62">
        <f t="shared" ref="CJ44:CJ69" si="75">($BE44+$BR44+$CH44)/$AQ44</f>
        <v>0.4210526315789474</v>
      </c>
      <c r="CK44" s="59"/>
      <c r="CL44" s="80">
        <f t="shared" ref="CL44:CL69" si="76">$BB44-$CK44</f>
        <v>43465</v>
      </c>
      <c r="CM44" s="62" t="str">
        <f t="shared" ref="CM44:CM69" si="77">IF($CL44&gt;=0,("100%"),IF($CL44&lt;-31,("70%"),IF($CL44&lt;0,((100-(-$CL44))%))))</f>
        <v>100%</v>
      </c>
      <c r="CN44" s="62">
        <f t="shared" ref="CN44:CN69" si="78">($CK44-$BA44)/($BB44-$BA44)</f>
        <v>-118.40934065934066</v>
      </c>
      <c r="CO44" s="59" t="str">
        <f t="shared" ref="CO44:CO69" si="79">IF($CJ44&gt;=100%,"TERMINADO",(IF($CJ44&gt;0%,"EN PROCESO",(IF($CJ44=0%,"SIN INICIAR")))))</f>
        <v>EN PROCESO</v>
      </c>
      <c r="CP44" s="59" t="str">
        <f t="shared" ref="CP44:CP69" si="80">IF($CO44="SIN INICIAR",(IF($CK44&gt;$BA44,"ATRASADO",(IF($CK44&lt;$BA44,"NO PROGRAMADA EN EL PERIODO ")))),IF($CO44="EN PROCESO",(IF($CI44&gt;=$CN44,"DENTRO DEL TIEMPO",(IF($CI44&lt;$CN44,"ATRASADO")))),IF($CO44="TERMINADO",(IF($CN44&lt;=100%,"OPORTUNO",(IF($CN44&gt;100%,"EXTEMPORANEO")))))))</f>
        <v>DENTRO DEL TIEMPO</v>
      </c>
      <c r="CQ44" s="62"/>
      <c r="CR44" s="62"/>
      <c r="CS44" s="62"/>
      <c r="CT44" s="62"/>
      <c r="CU44" s="62"/>
      <c r="CV44" s="62"/>
      <c r="CW44" s="62"/>
      <c r="CX44" s="62"/>
      <c r="CY44" s="62"/>
      <c r="CZ44" s="62"/>
      <c r="DA44" s="62"/>
      <c r="DB44" s="62"/>
      <c r="DC44" s="82">
        <f t="shared" ref="DC44:DC69" si="81">$AU44</f>
        <v>0.23</v>
      </c>
      <c r="DD44" s="82"/>
      <c r="DE44" s="66">
        <f t="shared" ref="DE44:DE69" si="82">$DD44/$DC44</f>
        <v>0</v>
      </c>
      <c r="DF44" s="62">
        <f t="shared" ref="DF44:DF69" si="83">($BE44+$BR44+$CH44+$DD44)/$AQ44</f>
        <v>0.4210526315789474</v>
      </c>
      <c r="DG44" s="59"/>
      <c r="DH44" s="80">
        <f t="shared" ref="DH44:DH69" si="84">$BB44-$DG44</f>
        <v>43465</v>
      </c>
      <c r="DI44" s="62" t="str">
        <f t="shared" ref="DI44:DI69" si="85">IF($DH44&gt;=0,("100%"),IF($DH44&lt;-31,("70%"),IF($DH44&lt;0,((100-(-$DH44))%))))</f>
        <v>100%</v>
      </c>
      <c r="DJ44" s="62">
        <f t="shared" ref="DJ44:DJ69" si="86">($DG44-$BA44)/($BB44-$BA44)</f>
        <v>-118.40934065934066</v>
      </c>
      <c r="DK44" s="59" t="str">
        <f t="shared" ref="DK44:DK69" si="87">IF($DF44&gt;=100%,"TERMINADO",(IF($DF44&gt;0%,"EN PROCESO",(IF($DF44=0%,"SIN INICIAR")))))</f>
        <v>EN PROCESO</v>
      </c>
      <c r="DL44" s="59" t="str">
        <f t="shared" ref="DL44:DL69" si="88">IF($DK44="SIN INICIAR",(IF($DG44&gt;$BA44,"ATRASADO",(IF($DG44&lt;$BA44,"NO PROGRAMADA EN EL PERIODO ")))),IF($DK44="EN PROCESO",(IF($DF44&gt;=$DJ44,"DENTRO DEL TIEMPO",(IF($DF44&lt;$DJ44,"ATRASADO")))),IF($DK44="TERMINADO",(IF($DJ44&lt;=100%,"OPORTUNO",(IF($DJ44&gt;100%,"EXTEMPORANEO")))))))</f>
        <v>DENTRO DEL TIEMPO</v>
      </c>
      <c r="DM44" s="62"/>
      <c r="DN44" s="62"/>
      <c r="DO44" s="62"/>
      <c r="DP44" s="62"/>
      <c r="DQ44" s="62"/>
      <c r="DR44" s="62"/>
      <c r="DS44" s="60"/>
      <c r="DT44" s="60"/>
      <c r="DU44" s="60"/>
      <c r="DV44" s="82"/>
      <c r="DW44" s="82"/>
    </row>
    <row r="45" spans="1:127" s="58" customFormat="1" ht="39.950000000000003" hidden="1" customHeight="1" x14ac:dyDescent="0.2">
      <c r="A45" s="82" t="s">
        <v>346</v>
      </c>
      <c r="B45" s="82" t="s">
        <v>344</v>
      </c>
      <c r="C45" s="82" t="s">
        <v>279</v>
      </c>
      <c r="D45" s="82">
        <v>0.1</v>
      </c>
      <c r="E45" s="82">
        <v>0.35</v>
      </c>
      <c r="F45" s="82">
        <v>0.5</v>
      </c>
      <c r="G45" s="82">
        <v>0.8</v>
      </c>
      <c r="H45" s="82">
        <v>0.9</v>
      </c>
      <c r="I45" s="82" t="s">
        <v>281</v>
      </c>
      <c r="J45" s="82" t="s">
        <v>368</v>
      </c>
      <c r="K45" s="82" t="s">
        <v>347</v>
      </c>
      <c r="L45" s="82" t="s">
        <v>369</v>
      </c>
      <c r="M45" s="82" t="s">
        <v>369</v>
      </c>
      <c r="N45" s="82" t="s">
        <v>369</v>
      </c>
      <c r="O45" s="82" t="s">
        <v>369</v>
      </c>
      <c r="P45" s="61" t="s">
        <v>284</v>
      </c>
      <c r="Q45" s="61" t="s">
        <v>348</v>
      </c>
      <c r="R45" s="61" t="s">
        <v>406</v>
      </c>
      <c r="S45" s="61" t="s">
        <v>412</v>
      </c>
      <c r="T45" s="61" t="s">
        <v>315</v>
      </c>
      <c r="U45" s="61" t="s">
        <v>273</v>
      </c>
      <c r="V45" s="61" t="s">
        <v>287</v>
      </c>
      <c r="W45" s="61" t="s">
        <v>300</v>
      </c>
      <c r="X45" s="82" t="s">
        <v>306</v>
      </c>
      <c r="Y45" s="82" t="s">
        <v>640</v>
      </c>
      <c r="Z45" s="82" t="s">
        <v>416</v>
      </c>
      <c r="AA45" s="82" t="s">
        <v>416</v>
      </c>
      <c r="AB45" s="82" t="s">
        <v>311</v>
      </c>
      <c r="AC45" s="82" t="s">
        <v>375</v>
      </c>
      <c r="AD45" s="82" t="s">
        <v>335</v>
      </c>
      <c r="AE45" s="82" t="str">
        <f t="shared" ref="AE45:AE76" si="89">$AB45</f>
        <v>Subdirección de Gestión Corporativa</v>
      </c>
      <c r="AF45" s="82" t="str">
        <f t="shared" ref="AF45:AF76" si="90">$AC45</f>
        <v>Talento Humano</v>
      </c>
      <c r="AG45" s="82" t="str">
        <f t="shared" ref="AG45:AG76" si="91">$W45</f>
        <v>Gestión del Talento Humano</v>
      </c>
      <c r="AH45" s="61" t="str">
        <f t="shared" si="69"/>
        <v>Plan de Accion por Dependecias</v>
      </c>
      <c r="AI45" s="61" t="s">
        <v>433</v>
      </c>
      <c r="AJ45" s="61" t="s">
        <v>369</v>
      </c>
      <c r="AK45" s="61" t="s">
        <v>369</v>
      </c>
      <c r="AL45" s="61" t="s">
        <v>369</v>
      </c>
      <c r="AM45" s="61" t="s">
        <v>369</v>
      </c>
      <c r="AN45" s="61" t="s">
        <v>562</v>
      </c>
      <c r="AO45" s="61" t="s">
        <v>609</v>
      </c>
      <c r="AP45" s="82">
        <v>0</v>
      </c>
      <c r="AQ45" s="82">
        <v>12</v>
      </c>
      <c r="AR45" s="82">
        <v>3</v>
      </c>
      <c r="AS45" s="82">
        <v>3</v>
      </c>
      <c r="AT45" s="82">
        <v>3</v>
      </c>
      <c r="AU45" s="82">
        <v>3</v>
      </c>
      <c r="AV45" s="82" t="s">
        <v>448</v>
      </c>
      <c r="AW45" s="82" t="s">
        <v>368</v>
      </c>
      <c r="AX45" s="61" t="s">
        <v>457</v>
      </c>
      <c r="AY45" s="82" t="s">
        <v>419</v>
      </c>
      <c r="AZ45" s="82" t="s">
        <v>419</v>
      </c>
      <c r="BA45" s="59">
        <v>43101</v>
      </c>
      <c r="BB45" s="59">
        <v>43465</v>
      </c>
      <c r="BC45" s="65">
        <f t="shared" ref="BC45:BC75" si="92">$BB45-$BA45</f>
        <v>364</v>
      </c>
      <c r="BD45" s="82">
        <f t="shared" si="42"/>
        <v>3</v>
      </c>
      <c r="BE45" s="82">
        <v>3</v>
      </c>
      <c r="BF45" s="66">
        <f>$BE45/$BD45</f>
        <v>1</v>
      </c>
      <c r="BG45" s="62">
        <f t="shared" ref="BG45:BG76" si="93">$BE45/$AQ45</f>
        <v>0.25</v>
      </c>
      <c r="BH45" s="59">
        <v>43209</v>
      </c>
      <c r="BI45" s="80">
        <f t="shared" ref="BI45:BI76" si="94">$BB45-$BH45</f>
        <v>256</v>
      </c>
      <c r="BJ45" s="62" t="str">
        <f t="shared" ref="BJ45:BJ75" si="95">IF($BI45&gt;=0,("100%"),IF($BI45&lt;-31,("70%"),IF($BI45&lt;0,((100-(-$BI45))%))))</f>
        <v>100%</v>
      </c>
      <c r="BK45" s="62">
        <f t="shared" ref="BK45:BK76" si="96">($BH45-$BA45)/($BB45-$BA45)</f>
        <v>0.2967032967032967</v>
      </c>
      <c r="BL45" s="59" t="str">
        <f t="shared" ref="BL45:BL76" si="97">IF($BG45&gt;=100%,"TERMINADO",(IF($BG45&gt;0%,"EN PROCESO",(IF($BG45=0%,"SIN INICIAR")))))</f>
        <v>EN PROCESO</v>
      </c>
      <c r="BM45" s="59" t="str">
        <f t="shared" si="67"/>
        <v>DENTRO DEL TIEMPO</v>
      </c>
      <c r="BN45" s="62" t="s">
        <v>511</v>
      </c>
      <c r="BO45" s="62" t="s">
        <v>753</v>
      </c>
      <c r="BP45" s="62"/>
      <c r="BQ45" s="82">
        <f t="shared" si="49"/>
        <v>3</v>
      </c>
      <c r="BR45" s="82">
        <v>2.5</v>
      </c>
      <c r="BS45" s="66">
        <f t="shared" si="68"/>
        <v>0.83333333333333337</v>
      </c>
      <c r="BT45" s="62">
        <f t="shared" ref="BT45:BT75" si="98">($BE45+$BR45)/$AQ45</f>
        <v>0.45833333333333331</v>
      </c>
      <c r="BU45" s="59">
        <v>43300</v>
      </c>
      <c r="BV45" s="80">
        <f t="shared" ref="BV45:BV76" si="99">$BB45-$BU45</f>
        <v>165</v>
      </c>
      <c r="BW45" s="62" t="str">
        <f t="shared" ref="BW45:BW75" si="100">IF($BV45&gt;=0,("100%"),IF($BV45&lt;-31,("70%"),IF($BV45&lt;0,((100-(-$BV45))%))))</f>
        <v>100%</v>
      </c>
      <c r="BX45" s="62">
        <f t="shared" ref="BX45:BX76" si="101">($BU45-$BA45)/($BB45-$BA45)</f>
        <v>0.54670329670329665</v>
      </c>
      <c r="BY45" s="59" t="str">
        <f t="shared" ref="BY45:BY76" si="102">IF($BT45&gt;=100%,"TERMINADO",(IF($BT45&gt;0%,"EN PROCESO",(IF($BT45=0%,"SIN INICIAR")))))</f>
        <v>EN PROCESO</v>
      </c>
      <c r="BZ45" s="59" t="str">
        <f t="shared" ref="BZ45:BZ76" si="103">IF($BY45="SIN INICIAR",(IF($BU45&gt;$BA45,"ATRASADO",(IF($BU45&lt;$BA45,"NO PROGRAMADA EN EL PERIODO ")))),IF($BY45="EN PROCESO",(IF($BS45&gt;=$BX45,"DENTRO DEL TIEMPO",(IF($BS45&lt;$BX45,"ATRASADO")))),IF($BY45="TERMINADO",(IF($BX45&lt;=100%,"OPORTUNO",(IF($BX45&gt;100%,"EXTEMPORANEO")))))))</f>
        <v>DENTRO DEL TIEMPO</v>
      </c>
      <c r="CA45" s="62" t="s">
        <v>824</v>
      </c>
      <c r="CB45" s="62" t="s">
        <v>753</v>
      </c>
      <c r="CC45" s="62"/>
      <c r="CD45" s="62"/>
      <c r="CE45" s="62"/>
      <c r="CF45" s="62"/>
      <c r="CG45" s="82">
        <f t="shared" si="73"/>
        <v>3</v>
      </c>
      <c r="CH45" s="82"/>
      <c r="CI45" s="66">
        <f t="shared" si="74"/>
        <v>0</v>
      </c>
      <c r="CJ45" s="62">
        <f t="shared" si="75"/>
        <v>0.45833333333333331</v>
      </c>
      <c r="CK45" s="59"/>
      <c r="CL45" s="80">
        <f t="shared" si="76"/>
        <v>43465</v>
      </c>
      <c r="CM45" s="62" t="str">
        <f t="shared" si="77"/>
        <v>100%</v>
      </c>
      <c r="CN45" s="62">
        <f t="shared" si="78"/>
        <v>-118.40934065934066</v>
      </c>
      <c r="CO45" s="59" t="str">
        <f t="shared" si="79"/>
        <v>EN PROCESO</v>
      </c>
      <c r="CP45" s="59" t="str">
        <f t="shared" si="80"/>
        <v>DENTRO DEL TIEMPO</v>
      </c>
      <c r="CQ45" s="62"/>
      <c r="CR45" s="62"/>
      <c r="CS45" s="62"/>
      <c r="CT45" s="62"/>
      <c r="CU45" s="62"/>
      <c r="CV45" s="62"/>
      <c r="CW45" s="62"/>
      <c r="CX45" s="62"/>
      <c r="CY45" s="62"/>
      <c r="CZ45" s="62"/>
      <c r="DA45" s="62"/>
      <c r="DB45" s="62"/>
      <c r="DC45" s="82">
        <f t="shared" si="81"/>
        <v>3</v>
      </c>
      <c r="DD45" s="82"/>
      <c r="DE45" s="66">
        <f t="shared" si="82"/>
        <v>0</v>
      </c>
      <c r="DF45" s="62">
        <f t="shared" si="83"/>
        <v>0.45833333333333331</v>
      </c>
      <c r="DG45" s="59"/>
      <c r="DH45" s="80">
        <f t="shared" si="84"/>
        <v>43465</v>
      </c>
      <c r="DI45" s="62" t="str">
        <f t="shared" si="85"/>
        <v>100%</v>
      </c>
      <c r="DJ45" s="62">
        <f t="shared" si="86"/>
        <v>-118.40934065934066</v>
      </c>
      <c r="DK45" s="59" t="str">
        <f t="shared" si="87"/>
        <v>EN PROCESO</v>
      </c>
      <c r="DL45" s="59" t="str">
        <f t="shared" si="88"/>
        <v>DENTRO DEL TIEMPO</v>
      </c>
      <c r="DM45" s="62"/>
      <c r="DN45" s="62"/>
      <c r="DO45" s="62"/>
      <c r="DP45" s="62"/>
      <c r="DQ45" s="62"/>
      <c r="DR45" s="62"/>
      <c r="DS45" s="60"/>
      <c r="DT45" s="60"/>
      <c r="DU45" s="60"/>
      <c r="DV45" s="82"/>
      <c r="DW45" s="82"/>
    </row>
    <row r="46" spans="1:127" s="58" customFormat="1" ht="39.950000000000003" hidden="1" customHeight="1" x14ac:dyDescent="0.2">
      <c r="A46" s="82" t="s">
        <v>346</v>
      </c>
      <c r="B46" s="82" t="s">
        <v>344</v>
      </c>
      <c r="C46" s="82" t="s">
        <v>279</v>
      </c>
      <c r="D46" s="82">
        <v>0.1</v>
      </c>
      <c r="E46" s="82">
        <v>0.35</v>
      </c>
      <c r="F46" s="82">
        <v>0.5</v>
      </c>
      <c r="G46" s="82">
        <v>0.8</v>
      </c>
      <c r="H46" s="82">
        <v>0.9</v>
      </c>
      <c r="I46" s="82" t="s">
        <v>281</v>
      </c>
      <c r="J46" s="82" t="s">
        <v>368</v>
      </c>
      <c r="K46" s="82" t="s">
        <v>347</v>
      </c>
      <c r="L46" s="82" t="s">
        <v>369</v>
      </c>
      <c r="M46" s="82" t="s">
        <v>369</v>
      </c>
      <c r="N46" s="82" t="s">
        <v>369</v>
      </c>
      <c r="O46" s="82" t="s">
        <v>369</v>
      </c>
      <c r="P46" s="61" t="s">
        <v>284</v>
      </c>
      <c r="Q46" s="61" t="s">
        <v>348</v>
      </c>
      <c r="R46" s="61" t="s">
        <v>406</v>
      </c>
      <c r="S46" s="61" t="s">
        <v>412</v>
      </c>
      <c r="T46" s="61" t="s">
        <v>322</v>
      </c>
      <c r="U46" s="61" t="s">
        <v>276</v>
      </c>
      <c r="V46" s="61" t="s">
        <v>287</v>
      </c>
      <c r="W46" s="61" t="s">
        <v>301</v>
      </c>
      <c r="X46" s="82" t="s">
        <v>307</v>
      </c>
      <c r="Y46" s="82" t="s">
        <v>640</v>
      </c>
      <c r="Z46" s="82" t="s">
        <v>422</v>
      </c>
      <c r="AA46" s="82" t="s">
        <v>416</v>
      </c>
      <c r="AB46" s="82" t="s">
        <v>311</v>
      </c>
      <c r="AC46" s="82" t="s">
        <v>301</v>
      </c>
      <c r="AD46" s="82" t="s">
        <v>326</v>
      </c>
      <c r="AE46" s="82" t="str">
        <f t="shared" si="89"/>
        <v>Subdirección de Gestión Corporativa</v>
      </c>
      <c r="AF46" s="61" t="str">
        <f t="shared" si="90"/>
        <v>Gestión Documental</v>
      </c>
      <c r="AG46" s="82" t="str">
        <f t="shared" si="91"/>
        <v>Gestión Documental</v>
      </c>
      <c r="AH46" s="61" t="str">
        <f t="shared" si="69"/>
        <v>Plan de Accion por Dependecias</v>
      </c>
      <c r="AI46" s="61" t="s">
        <v>431</v>
      </c>
      <c r="AJ46" s="61" t="s">
        <v>369</v>
      </c>
      <c r="AK46" s="61" t="s">
        <v>369</v>
      </c>
      <c r="AL46" s="61" t="s">
        <v>369</v>
      </c>
      <c r="AM46" s="61" t="s">
        <v>369</v>
      </c>
      <c r="AN46" s="61" t="s">
        <v>493</v>
      </c>
      <c r="AO46" s="61" t="s">
        <v>629</v>
      </c>
      <c r="AP46" s="82">
        <v>1</v>
      </c>
      <c r="AQ46" s="82">
        <f>SUM(AR46:AU46)</f>
        <v>4</v>
      </c>
      <c r="AR46" s="82">
        <v>1</v>
      </c>
      <c r="AS46" s="82">
        <v>1</v>
      </c>
      <c r="AT46" s="82">
        <v>1</v>
      </c>
      <c r="AU46" s="82">
        <v>1</v>
      </c>
      <c r="AV46" s="82" t="s">
        <v>448</v>
      </c>
      <c r="AW46" s="82" t="s">
        <v>368</v>
      </c>
      <c r="AX46" s="82" t="s">
        <v>455</v>
      </c>
      <c r="AY46" s="82" t="s">
        <v>369</v>
      </c>
      <c r="AZ46" s="82" t="s">
        <v>369</v>
      </c>
      <c r="BA46" s="59">
        <v>43101</v>
      </c>
      <c r="BB46" s="59">
        <v>43465</v>
      </c>
      <c r="BC46" s="65">
        <f t="shared" si="92"/>
        <v>364</v>
      </c>
      <c r="BD46" s="82">
        <f t="shared" si="42"/>
        <v>1</v>
      </c>
      <c r="BE46" s="82">
        <v>0</v>
      </c>
      <c r="BF46" s="66">
        <f>$BE46/$BD46</f>
        <v>0</v>
      </c>
      <c r="BG46" s="62">
        <f t="shared" si="93"/>
        <v>0</v>
      </c>
      <c r="BH46" s="59">
        <v>43209</v>
      </c>
      <c r="BI46" s="80">
        <f t="shared" si="94"/>
        <v>256</v>
      </c>
      <c r="BJ46" s="62" t="str">
        <f t="shared" si="95"/>
        <v>100%</v>
      </c>
      <c r="BK46" s="62">
        <f t="shared" si="96"/>
        <v>0.2967032967032967</v>
      </c>
      <c r="BL46" s="59" t="str">
        <f t="shared" si="97"/>
        <v>SIN INICIAR</v>
      </c>
      <c r="BM46" s="59" t="str">
        <f t="shared" si="67"/>
        <v>ATRASADO</v>
      </c>
      <c r="BN46" s="62" t="s">
        <v>825</v>
      </c>
      <c r="BO46" s="105" t="s">
        <v>668</v>
      </c>
      <c r="BP46" s="62"/>
      <c r="BQ46" s="82">
        <f t="shared" si="49"/>
        <v>1</v>
      </c>
      <c r="BR46" s="82">
        <v>1</v>
      </c>
      <c r="BS46" s="66">
        <f t="shared" si="68"/>
        <v>1</v>
      </c>
      <c r="BT46" s="62">
        <f t="shared" si="98"/>
        <v>0.25</v>
      </c>
      <c r="BU46" s="59">
        <v>43300</v>
      </c>
      <c r="BV46" s="80">
        <f t="shared" si="99"/>
        <v>165</v>
      </c>
      <c r="BW46" s="62" t="str">
        <f t="shared" si="100"/>
        <v>100%</v>
      </c>
      <c r="BX46" s="62">
        <f t="shared" si="101"/>
        <v>0.54670329670329665</v>
      </c>
      <c r="BY46" s="59" t="str">
        <f t="shared" si="102"/>
        <v>EN PROCESO</v>
      </c>
      <c r="BZ46" s="59" t="str">
        <f t="shared" si="103"/>
        <v>DENTRO DEL TIEMPO</v>
      </c>
      <c r="CA46" s="62" t="s">
        <v>826</v>
      </c>
      <c r="CB46" s="62" t="s">
        <v>827</v>
      </c>
      <c r="CC46" s="62"/>
      <c r="CD46" s="62"/>
      <c r="CE46" s="62"/>
      <c r="CF46" s="62"/>
      <c r="CG46" s="82">
        <f t="shared" si="73"/>
        <v>1</v>
      </c>
      <c r="CH46" s="82"/>
      <c r="CI46" s="66">
        <f t="shared" si="74"/>
        <v>0</v>
      </c>
      <c r="CJ46" s="62">
        <f t="shared" si="75"/>
        <v>0.25</v>
      </c>
      <c r="CK46" s="59"/>
      <c r="CL46" s="80">
        <f t="shared" si="76"/>
        <v>43465</v>
      </c>
      <c r="CM46" s="62" t="str">
        <f t="shared" si="77"/>
        <v>100%</v>
      </c>
      <c r="CN46" s="62">
        <f t="shared" si="78"/>
        <v>-118.40934065934066</v>
      </c>
      <c r="CO46" s="59" t="str">
        <f t="shared" si="79"/>
        <v>EN PROCESO</v>
      </c>
      <c r="CP46" s="59" t="str">
        <f t="shared" si="80"/>
        <v>DENTRO DEL TIEMPO</v>
      </c>
      <c r="CQ46" s="62"/>
      <c r="CR46" s="62"/>
      <c r="CS46" s="62"/>
      <c r="CT46" s="62"/>
      <c r="CU46" s="62"/>
      <c r="CV46" s="62"/>
      <c r="CW46" s="62"/>
      <c r="CX46" s="62"/>
      <c r="CY46" s="62"/>
      <c r="CZ46" s="62"/>
      <c r="DA46" s="62"/>
      <c r="DB46" s="62"/>
      <c r="DC46" s="82">
        <f t="shared" si="81"/>
        <v>1</v>
      </c>
      <c r="DD46" s="82"/>
      <c r="DE46" s="66">
        <f t="shared" si="82"/>
        <v>0</v>
      </c>
      <c r="DF46" s="62">
        <f t="shared" si="83"/>
        <v>0.25</v>
      </c>
      <c r="DG46" s="59"/>
      <c r="DH46" s="80">
        <f t="shared" si="84"/>
        <v>43465</v>
      </c>
      <c r="DI46" s="62" t="str">
        <f t="shared" si="85"/>
        <v>100%</v>
      </c>
      <c r="DJ46" s="62">
        <f t="shared" si="86"/>
        <v>-118.40934065934066</v>
      </c>
      <c r="DK46" s="59" t="str">
        <f t="shared" si="87"/>
        <v>EN PROCESO</v>
      </c>
      <c r="DL46" s="59" t="str">
        <f t="shared" si="88"/>
        <v>DENTRO DEL TIEMPO</v>
      </c>
      <c r="DM46" s="62"/>
      <c r="DN46" s="62"/>
      <c r="DO46" s="62"/>
      <c r="DP46" s="62"/>
      <c r="DQ46" s="62"/>
      <c r="DR46" s="62"/>
      <c r="DS46" s="60"/>
      <c r="DT46" s="60"/>
      <c r="DU46" s="60"/>
      <c r="DV46" s="82"/>
      <c r="DW46" s="82"/>
    </row>
    <row r="47" spans="1:127" s="58" customFormat="1" ht="39.950000000000003" hidden="1" customHeight="1" x14ac:dyDescent="0.2">
      <c r="A47" s="82" t="s">
        <v>346</v>
      </c>
      <c r="B47" s="82" t="s">
        <v>344</v>
      </c>
      <c r="C47" s="82" t="s">
        <v>279</v>
      </c>
      <c r="D47" s="82">
        <v>0.1</v>
      </c>
      <c r="E47" s="82">
        <v>0.35</v>
      </c>
      <c r="F47" s="82">
        <v>0.5</v>
      </c>
      <c r="G47" s="82">
        <v>0.8</v>
      </c>
      <c r="H47" s="82">
        <v>0.9</v>
      </c>
      <c r="I47" s="82" t="s">
        <v>281</v>
      </c>
      <c r="J47" s="82" t="s">
        <v>368</v>
      </c>
      <c r="K47" s="82" t="s">
        <v>347</v>
      </c>
      <c r="L47" s="82" t="s">
        <v>369</v>
      </c>
      <c r="M47" s="82" t="s">
        <v>369</v>
      </c>
      <c r="N47" s="82" t="s">
        <v>369</v>
      </c>
      <c r="O47" s="82" t="s">
        <v>369</v>
      </c>
      <c r="P47" s="61" t="s">
        <v>284</v>
      </c>
      <c r="Q47" s="61" t="s">
        <v>348</v>
      </c>
      <c r="R47" s="61" t="s">
        <v>406</v>
      </c>
      <c r="S47" s="61" t="s">
        <v>412</v>
      </c>
      <c r="T47" s="61" t="s">
        <v>313</v>
      </c>
      <c r="U47" s="61" t="s">
        <v>274</v>
      </c>
      <c r="V47" s="61" t="s">
        <v>287</v>
      </c>
      <c r="W47" s="61" t="s">
        <v>301</v>
      </c>
      <c r="X47" s="82" t="s">
        <v>307</v>
      </c>
      <c r="Y47" s="82" t="s">
        <v>640</v>
      </c>
      <c r="Z47" s="82" t="s">
        <v>422</v>
      </c>
      <c r="AA47" s="82" t="s">
        <v>426</v>
      </c>
      <c r="AB47" s="82" t="s">
        <v>311</v>
      </c>
      <c r="AC47" s="82" t="s">
        <v>301</v>
      </c>
      <c r="AD47" s="82" t="s">
        <v>326</v>
      </c>
      <c r="AE47" s="82" t="str">
        <f t="shared" si="89"/>
        <v>Subdirección de Gestión Corporativa</v>
      </c>
      <c r="AF47" s="61" t="str">
        <f t="shared" si="90"/>
        <v>Gestión Documental</v>
      </c>
      <c r="AG47" s="82" t="str">
        <f t="shared" si="91"/>
        <v>Gestión Documental</v>
      </c>
      <c r="AH47" s="61" t="str">
        <f t="shared" si="69"/>
        <v>Plan de Accion por Dependecias</v>
      </c>
      <c r="AI47" s="61" t="s">
        <v>432</v>
      </c>
      <c r="AJ47" s="61" t="s">
        <v>369</v>
      </c>
      <c r="AK47" s="61" t="s">
        <v>369</v>
      </c>
      <c r="AL47" s="61" t="s">
        <v>369</v>
      </c>
      <c r="AM47" s="61" t="s">
        <v>369</v>
      </c>
      <c r="AN47" s="61" t="s">
        <v>566</v>
      </c>
      <c r="AO47" s="61" t="s">
        <v>613</v>
      </c>
      <c r="AP47" s="62">
        <v>0.96</v>
      </c>
      <c r="AQ47" s="62">
        <v>1</v>
      </c>
      <c r="AR47" s="62">
        <v>1</v>
      </c>
      <c r="AS47" s="62">
        <v>1</v>
      </c>
      <c r="AT47" s="62">
        <v>1</v>
      </c>
      <c r="AU47" s="62">
        <v>1</v>
      </c>
      <c r="AV47" s="82" t="s">
        <v>450</v>
      </c>
      <c r="AW47" s="82" t="s">
        <v>368</v>
      </c>
      <c r="AX47" s="82" t="s">
        <v>455</v>
      </c>
      <c r="AY47" s="82" t="s">
        <v>419</v>
      </c>
      <c r="AZ47" s="82" t="s">
        <v>419</v>
      </c>
      <c r="BA47" s="59">
        <v>43101</v>
      </c>
      <c r="BB47" s="59">
        <v>43465</v>
      </c>
      <c r="BC47" s="65">
        <f t="shared" si="92"/>
        <v>364</v>
      </c>
      <c r="BD47" s="82">
        <f t="shared" si="42"/>
        <v>1</v>
      </c>
      <c r="BE47" s="82"/>
      <c r="BF47" s="66">
        <f>$BE47/$BD47</f>
        <v>0</v>
      </c>
      <c r="BG47" s="62">
        <f t="shared" si="93"/>
        <v>0</v>
      </c>
      <c r="BH47" s="59"/>
      <c r="BI47" s="80">
        <f t="shared" si="94"/>
        <v>43465</v>
      </c>
      <c r="BJ47" s="62" t="str">
        <f t="shared" si="95"/>
        <v>100%</v>
      </c>
      <c r="BK47" s="62">
        <f t="shared" si="96"/>
        <v>-118.40934065934066</v>
      </c>
      <c r="BL47" s="59" t="str">
        <f t="shared" si="97"/>
        <v>SIN INICIAR</v>
      </c>
      <c r="BM47" s="59" t="str">
        <f t="shared" si="67"/>
        <v xml:space="preserve">NO PROGRAMADA EN EL PERIODO </v>
      </c>
      <c r="BN47" s="62"/>
      <c r="BO47" s="62"/>
      <c r="BP47" s="62"/>
      <c r="BQ47" s="82">
        <f t="shared" si="49"/>
        <v>1</v>
      </c>
      <c r="BR47" s="82">
        <v>0.155</v>
      </c>
      <c r="BS47" s="66">
        <f t="shared" si="68"/>
        <v>0.155</v>
      </c>
      <c r="BT47" s="62">
        <f t="shared" si="98"/>
        <v>0.155</v>
      </c>
      <c r="BU47" s="59">
        <v>42849</v>
      </c>
      <c r="BV47" s="80">
        <f t="shared" si="99"/>
        <v>616</v>
      </c>
      <c r="BW47" s="62" t="str">
        <f t="shared" si="100"/>
        <v>100%</v>
      </c>
      <c r="BX47" s="62">
        <f t="shared" si="101"/>
        <v>-0.69230769230769229</v>
      </c>
      <c r="BY47" s="59" t="str">
        <f t="shared" si="102"/>
        <v>EN PROCESO</v>
      </c>
      <c r="BZ47" s="59" t="str">
        <f t="shared" si="103"/>
        <v>DENTRO DEL TIEMPO</v>
      </c>
      <c r="CA47" s="62" t="s">
        <v>732</v>
      </c>
      <c r="CB47" s="62" t="s">
        <v>828</v>
      </c>
      <c r="CC47" s="62"/>
      <c r="CD47" s="62"/>
      <c r="CE47" s="62"/>
      <c r="CF47" s="62"/>
      <c r="CG47" s="82">
        <f t="shared" si="73"/>
        <v>1</v>
      </c>
      <c r="CH47" s="82"/>
      <c r="CI47" s="66">
        <f t="shared" si="74"/>
        <v>0</v>
      </c>
      <c r="CJ47" s="62">
        <f t="shared" si="75"/>
        <v>0.155</v>
      </c>
      <c r="CK47" s="59"/>
      <c r="CL47" s="80">
        <f t="shared" si="76"/>
        <v>43465</v>
      </c>
      <c r="CM47" s="62" t="str">
        <f t="shared" si="77"/>
        <v>100%</v>
      </c>
      <c r="CN47" s="62">
        <f t="shared" si="78"/>
        <v>-118.40934065934066</v>
      </c>
      <c r="CO47" s="59" t="str">
        <f t="shared" si="79"/>
        <v>EN PROCESO</v>
      </c>
      <c r="CP47" s="59" t="str">
        <f t="shared" si="80"/>
        <v>DENTRO DEL TIEMPO</v>
      </c>
      <c r="CQ47" s="62"/>
      <c r="CR47" s="62"/>
      <c r="CS47" s="62"/>
      <c r="CT47" s="62"/>
      <c r="CU47" s="62"/>
      <c r="CV47" s="62"/>
      <c r="CW47" s="62"/>
      <c r="CX47" s="62"/>
      <c r="CY47" s="62"/>
      <c r="CZ47" s="62"/>
      <c r="DA47" s="62"/>
      <c r="DB47" s="62"/>
      <c r="DC47" s="82">
        <f t="shared" si="81"/>
        <v>1</v>
      </c>
      <c r="DD47" s="82"/>
      <c r="DE47" s="66">
        <f t="shared" si="82"/>
        <v>0</v>
      </c>
      <c r="DF47" s="62">
        <f t="shared" si="83"/>
        <v>0.155</v>
      </c>
      <c r="DG47" s="59"/>
      <c r="DH47" s="80">
        <f t="shared" si="84"/>
        <v>43465</v>
      </c>
      <c r="DI47" s="62" t="str">
        <f t="shared" si="85"/>
        <v>100%</v>
      </c>
      <c r="DJ47" s="62">
        <f t="shared" si="86"/>
        <v>-118.40934065934066</v>
      </c>
      <c r="DK47" s="59" t="str">
        <f t="shared" si="87"/>
        <v>EN PROCESO</v>
      </c>
      <c r="DL47" s="59" t="str">
        <f t="shared" si="88"/>
        <v>DENTRO DEL TIEMPO</v>
      </c>
      <c r="DM47" s="62"/>
      <c r="DN47" s="62"/>
      <c r="DO47" s="62"/>
      <c r="DP47" s="62"/>
      <c r="DQ47" s="62"/>
      <c r="DR47" s="62"/>
      <c r="DS47" s="60"/>
      <c r="DT47" s="60"/>
      <c r="DU47" s="60"/>
      <c r="DV47" s="82"/>
      <c r="DW47" s="82"/>
    </row>
    <row r="48" spans="1:127" s="58" customFormat="1" ht="39.950000000000003" hidden="1" customHeight="1" x14ac:dyDescent="0.2">
      <c r="A48" s="82" t="s">
        <v>346</v>
      </c>
      <c r="B48" s="82" t="s">
        <v>344</v>
      </c>
      <c r="C48" s="82" t="s">
        <v>279</v>
      </c>
      <c r="D48" s="82">
        <v>0.1</v>
      </c>
      <c r="E48" s="82">
        <v>0.35</v>
      </c>
      <c r="F48" s="82">
        <v>0.5</v>
      </c>
      <c r="G48" s="82">
        <v>0.8</v>
      </c>
      <c r="H48" s="82">
        <v>0.9</v>
      </c>
      <c r="I48" s="82" t="s">
        <v>281</v>
      </c>
      <c r="J48" s="82" t="s">
        <v>368</v>
      </c>
      <c r="K48" s="82" t="s">
        <v>347</v>
      </c>
      <c r="L48" s="82" t="s">
        <v>369</v>
      </c>
      <c r="M48" s="82" t="s">
        <v>369</v>
      </c>
      <c r="N48" s="82" t="s">
        <v>369</v>
      </c>
      <c r="O48" s="82" t="s">
        <v>369</v>
      </c>
      <c r="P48" s="61" t="s">
        <v>284</v>
      </c>
      <c r="Q48" s="61" t="s">
        <v>348</v>
      </c>
      <c r="R48" s="61" t="s">
        <v>406</v>
      </c>
      <c r="S48" s="61" t="s">
        <v>412</v>
      </c>
      <c r="T48" s="61" t="s">
        <v>322</v>
      </c>
      <c r="U48" s="61" t="s">
        <v>276</v>
      </c>
      <c r="V48" s="61" t="s">
        <v>287</v>
      </c>
      <c r="W48" s="61" t="s">
        <v>301</v>
      </c>
      <c r="X48" s="82" t="s">
        <v>307</v>
      </c>
      <c r="Y48" s="82" t="s">
        <v>640</v>
      </c>
      <c r="Z48" s="82" t="s">
        <v>422</v>
      </c>
      <c r="AA48" s="82" t="s">
        <v>416</v>
      </c>
      <c r="AB48" s="82" t="s">
        <v>311</v>
      </c>
      <c r="AC48" s="82" t="s">
        <v>301</v>
      </c>
      <c r="AD48" s="82" t="s">
        <v>326</v>
      </c>
      <c r="AE48" s="82" t="str">
        <f t="shared" si="89"/>
        <v>Subdirección de Gestión Corporativa</v>
      </c>
      <c r="AF48" s="61" t="str">
        <f t="shared" si="90"/>
        <v>Gestión Documental</v>
      </c>
      <c r="AG48" s="82" t="str">
        <f t="shared" si="91"/>
        <v>Gestión Documental</v>
      </c>
      <c r="AH48" s="61" t="str">
        <f t="shared" si="69"/>
        <v>Plan de Accion por Dependecias</v>
      </c>
      <c r="AI48" s="61" t="s">
        <v>432</v>
      </c>
      <c r="AJ48" s="61" t="s">
        <v>369</v>
      </c>
      <c r="AK48" s="61" t="s">
        <v>369</v>
      </c>
      <c r="AL48" s="61" t="s">
        <v>369</v>
      </c>
      <c r="AM48" s="61" t="s">
        <v>369</v>
      </c>
      <c r="AN48" s="61" t="s">
        <v>491</v>
      </c>
      <c r="AO48" s="61" t="s">
        <v>492</v>
      </c>
      <c r="AP48" s="63">
        <v>1</v>
      </c>
      <c r="AQ48" s="63">
        <f>SUM(AR48:AU48)</f>
        <v>0.95</v>
      </c>
      <c r="AR48" s="63">
        <v>0</v>
      </c>
      <c r="AS48" s="63">
        <v>0.32</v>
      </c>
      <c r="AT48" s="63">
        <v>0.32</v>
      </c>
      <c r="AU48" s="63">
        <v>0.31</v>
      </c>
      <c r="AV48" s="82" t="s">
        <v>450</v>
      </c>
      <c r="AW48" s="82" t="s">
        <v>368</v>
      </c>
      <c r="AX48" s="82" t="s">
        <v>455</v>
      </c>
      <c r="AY48" s="82" t="s">
        <v>369</v>
      </c>
      <c r="AZ48" s="82" t="s">
        <v>369</v>
      </c>
      <c r="BA48" s="59">
        <v>43191</v>
      </c>
      <c r="BB48" s="59">
        <v>43465</v>
      </c>
      <c r="BC48" s="65">
        <f t="shared" si="92"/>
        <v>274</v>
      </c>
      <c r="BD48" s="82">
        <f t="shared" si="42"/>
        <v>0</v>
      </c>
      <c r="BE48" s="82">
        <v>0</v>
      </c>
      <c r="BF48" s="66">
        <v>0</v>
      </c>
      <c r="BG48" s="62">
        <f t="shared" si="93"/>
        <v>0</v>
      </c>
      <c r="BH48" s="59">
        <v>43209</v>
      </c>
      <c r="BI48" s="80">
        <f t="shared" si="94"/>
        <v>256</v>
      </c>
      <c r="BJ48" s="62" t="str">
        <f t="shared" si="95"/>
        <v>100%</v>
      </c>
      <c r="BK48" s="62">
        <f t="shared" si="96"/>
        <v>6.569343065693431E-2</v>
      </c>
      <c r="BL48" s="59" t="str">
        <f t="shared" si="97"/>
        <v>SIN INICIAR</v>
      </c>
      <c r="BM48" s="59" t="str">
        <f t="shared" si="67"/>
        <v>ATRASADO</v>
      </c>
      <c r="BN48" s="62" t="s">
        <v>514</v>
      </c>
      <c r="BO48" s="62"/>
      <c r="BP48" s="62"/>
      <c r="BQ48" s="82">
        <f t="shared" si="49"/>
        <v>0.32</v>
      </c>
      <c r="BR48" s="96">
        <v>0.16</v>
      </c>
      <c r="BS48" s="66">
        <f t="shared" si="68"/>
        <v>0.5</v>
      </c>
      <c r="BT48" s="62">
        <f t="shared" si="98"/>
        <v>0.16842105263157897</v>
      </c>
      <c r="BU48" s="59">
        <v>43300</v>
      </c>
      <c r="BV48" s="80">
        <f t="shared" si="99"/>
        <v>165</v>
      </c>
      <c r="BW48" s="62" t="str">
        <f t="shared" si="100"/>
        <v>100%</v>
      </c>
      <c r="BX48" s="62">
        <f t="shared" si="101"/>
        <v>0.3978102189781022</v>
      </c>
      <c r="BY48" s="59" t="str">
        <f t="shared" si="102"/>
        <v>EN PROCESO</v>
      </c>
      <c r="BZ48" s="59" t="str">
        <f t="shared" si="103"/>
        <v>DENTRO DEL TIEMPO</v>
      </c>
      <c r="CA48" s="95" t="s">
        <v>829</v>
      </c>
      <c r="CB48" s="62" t="s">
        <v>830</v>
      </c>
      <c r="CC48" s="62"/>
      <c r="CD48" s="62"/>
      <c r="CE48" s="62"/>
      <c r="CF48" s="62"/>
      <c r="CG48" s="82">
        <f t="shared" si="73"/>
        <v>0.32</v>
      </c>
      <c r="CH48" s="82"/>
      <c r="CI48" s="66">
        <f t="shared" si="74"/>
        <v>0</v>
      </c>
      <c r="CJ48" s="62">
        <f t="shared" si="75"/>
        <v>0.16842105263157897</v>
      </c>
      <c r="CK48" s="59"/>
      <c r="CL48" s="80">
        <f t="shared" si="76"/>
        <v>43465</v>
      </c>
      <c r="CM48" s="62" t="str">
        <f t="shared" si="77"/>
        <v>100%</v>
      </c>
      <c r="CN48" s="62">
        <f t="shared" si="78"/>
        <v>-157.63138686131387</v>
      </c>
      <c r="CO48" s="59" t="str">
        <f t="shared" si="79"/>
        <v>EN PROCESO</v>
      </c>
      <c r="CP48" s="59" t="str">
        <f t="shared" si="80"/>
        <v>DENTRO DEL TIEMPO</v>
      </c>
      <c r="CQ48" s="62"/>
      <c r="CR48" s="62"/>
      <c r="CS48" s="62"/>
      <c r="CT48" s="62"/>
      <c r="CU48" s="62"/>
      <c r="CV48" s="62"/>
      <c r="CW48" s="62"/>
      <c r="CX48" s="62"/>
      <c r="CY48" s="62"/>
      <c r="CZ48" s="62"/>
      <c r="DA48" s="62"/>
      <c r="DB48" s="62"/>
      <c r="DC48" s="82">
        <f t="shared" si="81"/>
        <v>0.31</v>
      </c>
      <c r="DD48" s="82"/>
      <c r="DE48" s="66">
        <f t="shared" si="82"/>
        <v>0</v>
      </c>
      <c r="DF48" s="62">
        <f t="shared" si="83"/>
        <v>0.16842105263157897</v>
      </c>
      <c r="DG48" s="59"/>
      <c r="DH48" s="80">
        <f t="shared" si="84"/>
        <v>43465</v>
      </c>
      <c r="DI48" s="62" t="str">
        <f t="shared" si="85"/>
        <v>100%</v>
      </c>
      <c r="DJ48" s="62">
        <f t="shared" si="86"/>
        <v>-157.63138686131387</v>
      </c>
      <c r="DK48" s="59" t="str">
        <f t="shared" si="87"/>
        <v>EN PROCESO</v>
      </c>
      <c r="DL48" s="59" t="str">
        <f t="shared" si="88"/>
        <v>DENTRO DEL TIEMPO</v>
      </c>
      <c r="DM48" s="62"/>
      <c r="DN48" s="62"/>
      <c r="DO48" s="62"/>
      <c r="DP48" s="62"/>
      <c r="DQ48" s="62"/>
      <c r="DR48" s="62"/>
      <c r="DS48" s="60"/>
      <c r="DT48" s="60"/>
      <c r="DU48" s="60"/>
      <c r="DV48" s="82"/>
      <c r="DW48" s="82"/>
    </row>
    <row r="49" spans="1:127" s="58" customFormat="1" ht="39.950000000000003" hidden="1" customHeight="1" x14ac:dyDescent="0.2">
      <c r="A49" s="82" t="s">
        <v>346</v>
      </c>
      <c r="B49" s="82" t="s">
        <v>344</v>
      </c>
      <c r="C49" s="82" t="s">
        <v>279</v>
      </c>
      <c r="D49" s="82">
        <v>0.1</v>
      </c>
      <c r="E49" s="82">
        <v>0.35</v>
      </c>
      <c r="F49" s="82">
        <v>0.5</v>
      </c>
      <c r="G49" s="82">
        <v>0.8</v>
      </c>
      <c r="H49" s="82">
        <v>0.9</v>
      </c>
      <c r="I49" s="82" t="s">
        <v>281</v>
      </c>
      <c r="J49" s="82" t="s">
        <v>368</v>
      </c>
      <c r="K49" s="82" t="s">
        <v>347</v>
      </c>
      <c r="L49" s="82" t="s">
        <v>369</v>
      </c>
      <c r="M49" s="82" t="s">
        <v>369</v>
      </c>
      <c r="N49" s="82" t="s">
        <v>369</v>
      </c>
      <c r="O49" s="82" t="s">
        <v>369</v>
      </c>
      <c r="P49" s="61" t="s">
        <v>284</v>
      </c>
      <c r="Q49" s="61" t="s">
        <v>348</v>
      </c>
      <c r="R49" s="61" t="s">
        <v>406</v>
      </c>
      <c r="S49" s="61" t="s">
        <v>412</v>
      </c>
      <c r="T49" s="61" t="s">
        <v>44</v>
      </c>
      <c r="U49" s="61" t="s">
        <v>325</v>
      </c>
      <c r="V49" s="61" t="s">
        <v>290</v>
      </c>
      <c r="W49" s="61" t="s">
        <v>301</v>
      </c>
      <c r="X49" s="82" t="s">
        <v>307</v>
      </c>
      <c r="Y49" s="82" t="s">
        <v>640</v>
      </c>
      <c r="Z49" s="82" t="s">
        <v>422</v>
      </c>
      <c r="AA49" s="82" t="s">
        <v>428</v>
      </c>
      <c r="AB49" s="82" t="s">
        <v>311</v>
      </c>
      <c r="AC49" s="82" t="s">
        <v>301</v>
      </c>
      <c r="AD49" s="82" t="s">
        <v>338</v>
      </c>
      <c r="AE49" s="82" t="str">
        <f t="shared" si="89"/>
        <v>Subdirección de Gestión Corporativa</v>
      </c>
      <c r="AF49" s="61" t="str">
        <f t="shared" si="90"/>
        <v>Gestión Documental</v>
      </c>
      <c r="AG49" s="82" t="str">
        <f t="shared" si="91"/>
        <v>Gestión Documental</v>
      </c>
      <c r="AH49" s="61" t="str">
        <f t="shared" si="69"/>
        <v>Plan de Accion por Dependecias</v>
      </c>
      <c r="AI49" s="61" t="s">
        <v>433</v>
      </c>
      <c r="AJ49" s="61" t="s">
        <v>369</v>
      </c>
      <c r="AK49" s="61" t="s">
        <v>369</v>
      </c>
      <c r="AL49" s="61" t="s">
        <v>369</v>
      </c>
      <c r="AM49" s="61" t="s">
        <v>369</v>
      </c>
      <c r="AN49" s="61" t="s">
        <v>563</v>
      </c>
      <c r="AO49" s="82" t="s">
        <v>610</v>
      </c>
      <c r="AP49" s="82">
        <v>0</v>
      </c>
      <c r="AQ49" s="62">
        <f>SUM(AR49:AU49)</f>
        <v>1</v>
      </c>
      <c r="AR49" s="62">
        <v>0</v>
      </c>
      <c r="AS49" s="62">
        <v>0.5</v>
      </c>
      <c r="AT49" s="62">
        <v>0.5</v>
      </c>
      <c r="AU49" s="62">
        <v>0</v>
      </c>
      <c r="AV49" s="82" t="s">
        <v>448</v>
      </c>
      <c r="AW49" s="82" t="s">
        <v>368</v>
      </c>
      <c r="AX49" s="82" t="s">
        <v>455</v>
      </c>
      <c r="AY49" s="82" t="s">
        <v>369</v>
      </c>
      <c r="AZ49" s="82" t="s">
        <v>369</v>
      </c>
      <c r="BA49" s="59">
        <v>43191</v>
      </c>
      <c r="BB49" s="59">
        <v>43373</v>
      </c>
      <c r="BC49" s="65">
        <f t="shared" si="92"/>
        <v>182</v>
      </c>
      <c r="BD49" s="82">
        <f t="shared" si="42"/>
        <v>0</v>
      </c>
      <c r="BE49" s="82">
        <v>0</v>
      </c>
      <c r="BF49" s="66">
        <v>0</v>
      </c>
      <c r="BG49" s="62">
        <f t="shared" si="93"/>
        <v>0</v>
      </c>
      <c r="BH49" s="59">
        <v>43209</v>
      </c>
      <c r="BI49" s="80">
        <f t="shared" si="94"/>
        <v>164</v>
      </c>
      <c r="BJ49" s="62" t="str">
        <f t="shared" si="95"/>
        <v>100%</v>
      </c>
      <c r="BK49" s="62">
        <f t="shared" si="96"/>
        <v>9.8901098901098897E-2</v>
      </c>
      <c r="BL49" s="59" t="str">
        <f t="shared" si="97"/>
        <v>SIN INICIAR</v>
      </c>
      <c r="BM49" s="59" t="str">
        <f t="shared" si="67"/>
        <v>ATRASADO</v>
      </c>
      <c r="BN49" s="62" t="s">
        <v>512</v>
      </c>
      <c r="BO49" s="62"/>
      <c r="BP49" s="62"/>
      <c r="BQ49" s="82">
        <f t="shared" si="49"/>
        <v>0.5</v>
      </c>
      <c r="BR49" s="82">
        <v>0.4</v>
      </c>
      <c r="BS49" s="66">
        <f t="shared" si="68"/>
        <v>0.8</v>
      </c>
      <c r="BT49" s="62">
        <f t="shared" si="98"/>
        <v>0.4</v>
      </c>
      <c r="BU49" s="59">
        <v>43299</v>
      </c>
      <c r="BV49" s="80">
        <f t="shared" si="99"/>
        <v>74</v>
      </c>
      <c r="BW49" s="62" t="str">
        <f t="shared" si="100"/>
        <v>100%</v>
      </c>
      <c r="BX49" s="62">
        <f t="shared" si="101"/>
        <v>0.59340659340659341</v>
      </c>
      <c r="BY49" s="59" t="str">
        <f t="shared" si="102"/>
        <v>EN PROCESO</v>
      </c>
      <c r="BZ49" s="59" t="str">
        <f t="shared" si="103"/>
        <v>DENTRO DEL TIEMPO</v>
      </c>
      <c r="CA49" s="62" t="s">
        <v>837</v>
      </c>
      <c r="CB49" s="62" t="s">
        <v>836</v>
      </c>
      <c r="CC49" s="62"/>
      <c r="CD49" s="62"/>
      <c r="CE49" s="62"/>
      <c r="CF49" s="62"/>
      <c r="CG49" s="82">
        <f t="shared" si="73"/>
        <v>0.5</v>
      </c>
      <c r="CH49" s="82"/>
      <c r="CI49" s="66">
        <f t="shared" si="74"/>
        <v>0</v>
      </c>
      <c r="CJ49" s="62">
        <f t="shared" si="75"/>
        <v>0.4</v>
      </c>
      <c r="CK49" s="59"/>
      <c r="CL49" s="80">
        <f t="shared" si="76"/>
        <v>43373</v>
      </c>
      <c r="CM49" s="62" t="str">
        <f t="shared" si="77"/>
        <v>100%</v>
      </c>
      <c r="CN49" s="62">
        <f t="shared" si="78"/>
        <v>-237.3131868131868</v>
      </c>
      <c r="CO49" s="59" t="str">
        <f t="shared" si="79"/>
        <v>EN PROCESO</v>
      </c>
      <c r="CP49" s="59" t="str">
        <f t="shared" si="80"/>
        <v>DENTRO DEL TIEMPO</v>
      </c>
      <c r="CQ49" s="62"/>
      <c r="CR49" s="62"/>
      <c r="CS49" s="62"/>
      <c r="CT49" s="62"/>
      <c r="CU49" s="62"/>
      <c r="CV49" s="62"/>
      <c r="CW49" s="62"/>
      <c r="CX49" s="62"/>
      <c r="CY49" s="62"/>
      <c r="CZ49" s="62"/>
      <c r="DA49" s="62"/>
      <c r="DB49" s="62"/>
      <c r="DC49" s="82">
        <f t="shared" si="81"/>
        <v>0</v>
      </c>
      <c r="DD49" s="82"/>
      <c r="DE49" s="66" t="e">
        <f t="shared" si="82"/>
        <v>#DIV/0!</v>
      </c>
      <c r="DF49" s="62">
        <f t="shared" si="83"/>
        <v>0.4</v>
      </c>
      <c r="DG49" s="59"/>
      <c r="DH49" s="80">
        <f t="shared" si="84"/>
        <v>43373</v>
      </c>
      <c r="DI49" s="62" t="str">
        <f t="shared" si="85"/>
        <v>100%</v>
      </c>
      <c r="DJ49" s="62">
        <f t="shared" si="86"/>
        <v>-237.3131868131868</v>
      </c>
      <c r="DK49" s="59" t="str">
        <f t="shared" si="87"/>
        <v>EN PROCESO</v>
      </c>
      <c r="DL49" s="59" t="str">
        <f t="shared" si="88"/>
        <v>DENTRO DEL TIEMPO</v>
      </c>
      <c r="DM49" s="62"/>
      <c r="DN49" s="62"/>
      <c r="DO49" s="62"/>
      <c r="DP49" s="62"/>
      <c r="DQ49" s="62"/>
      <c r="DR49" s="62"/>
      <c r="DS49" s="60"/>
      <c r="DT49" s="60"/>
      <c r="DU49" s="60"/>
      <c r="DV49" s="82"/>
      <c r="DW49" s="82"/>
    </row>
    <row r="50" spans="1:127" s="58" customFormat="1" ht="39.950000000000003" hidden="1" customHeight="1" x14ac:dyDescent="0.2">
      <c r="A50" s="82" t="s">
        <v>346</v>
      </c>
      <c r="B50" s="82" t="s">
        <v>344</v>
      </c>
      <c r="C50" s="82" t="s">
        <v>279</v>
      </c>
      <c r="D50" s="82">
        <v>0.1</v>
      </c>
      <c r="E50" s="82">
        <v>0.35</v>
      </c>
      <c r="F50" s="82">
        <v>0.5</v>
      </c>
      <c r="G50" s="82">
        <v>0.8</v>
      </c>
      <c r="H50" s="82">
        <v>0.9</v>
      </c>
      <c r="I50" s="82" t="s">
        <v>281</v>
      </c>
      <c r="J50" s="82" t="s">
        <v>368</v>
      </c>
      <c r="K50" s="82" t="s">
        <v>347</v>
      </c>
      <c r="L50" s="82" t="s">
        <v>369</v>
      </c>
      <c r="M50" s="82" t="s">
        <v>369</v>
      </c>
      <c r="N50" s="82" t="s">
        <v>369</v>
      </c>
      <c r="O50" s="82" t="s">
        <v>369</v>
      </c>
      <c r="P50" s="61" t="s">
        <v>284</v>
      </c>
      <c r="Q50" s="61" t="s">
        <v>348</v>
      </c>
      <c r="R50" s="61" t="s">
        <v>406</v>
      </c>
      <c r="S50" s="61" t="s">
        <v>412</v>
      </c>
      <c r="T50" s="61" t="s">
        <v>44</v>
      </c>
      <c r="U50" s="61" t="s">
        <v>325</v>
      </c>
      <c r="V50" s="61" t="s">
        <v>290</v>
      </c>
      <c r="W50" s="61" t="s">
        <v>301</v>
      </c>
      <c r="X50" s="82" t="s">
        <v>307</v>
      </c>
      <c r="Y50" s="82" t="s">
        <v>640</v>
      </c>
      <c r="Z50" s="82" t="s">
        <v>416</v>
      </c>
      <c r="AA50" s="82" t="s">
        <v>416</v>
      </c>
      <c r="AB50" s="82" t="s">
        <v>311</v>
      </c>
      <c r="AC50" s="82" t="s">
        <v>301</v>
      </c>
      <c r="AD50" s="82" t="s">
        <v>338</v>
      </c>
      <c r="AE50" s="82" t="str">
        <f t="shared" si="89"/>
        <v>Subdirección de Gestión Corporativa</v>
      </c>
      <c r="AF50" s="61" t="str">
        <f t="shared" si="90"/>
        <v>Gestión Documental</v>
      </c>
      <c r="AG50" s="82" t="str">
        <f t="shared" si="91"/>
        <v>Gestión Documental</v>
      </c>
      <c r="AH50" s="61" t="str">
        <f t="shared" si="69"/>
        <v>Plan de Accion por Dependecias</v>
      </c>
      <c r="AI50" s="61" t="s">
        <v>433</v>
      </c>
      <c r="AJ50" s="61" t="s">
        <v>369</v>
      </c>
      <c r="AK50" s="61" t="s">
        <v>369</v>
      </c>
      <c r="AL50" s="61" t="s">
        <v>369</v>
      </c>
      <c r="AM50" s="61" t="s">
        <v>369</v>
      </c>
      <c r="AN50" s="61" t="s">
        <v>564</v>
      </c>
      <c r="AO50" s="82" t="s">
        <v>611</v>
      </c>
      <c r="AP50" s="82">
        <v>0</v>
      </c>
      <c r="AQ50" s="62">
        <f>SUM(AR50:AU50)</f>
        <v>1</v>
      </c>
      <c r="AR50" s="62">
        <v>0.5</v>
      </c>
      <c r="AS50" s="62">
        <v>0.5</v>
      </c>
      <c r="AT50" s="62">
        <v>0</v>
      </c>
      <c r="AU50" s="62">
        <v>0</v>
      </c>
      <c r="AV50" s="82" t="s">
        <v>448</v>
      </c>
      <c r="AW50" s="82" t="s">
        <v>368</v>
      </c>
      <c r="AX50" s="82" t="s">
        <v>458</v>
      </c>
      <c r="AY50" s="82" t="s">
        <v>419</v>
      </c>
      <c r="AZ50" s="82" t="s">
        <v>419</v>
      </c>
      <c r="BA50" s="59">
        <v>43101</v>
      </c>
      <c r="BB50" s="59">
        <v>43266</v>
      </c>
      <c r="BC50" s="65">
        <f t="shared" si="92"/>
        <v>165</v>
      </c>
      <c r="BD50" s="82">
        <f t="shared" si="42"/>
        <v>0.5</v>
      </c>
      <c r="BE50" s="82">
        <v>0.5</v>
      </c>
      <c r="BF50" s="66">
        <f>$BE50/$BD50</f>
        <v>1</v>
      </c>
      <c r="BG50" s="62">
        <f t="shared" si="93"/>
        <v>0.5</v>
      </c>
      <c r="BH50" s="59">
        <v>43209</v>
      </c>
      <c r="BI50" s="80">
        <f t="shared" si="94"/>
        <v>57</v>
      </c>
      <c r="BJ50" s="62" t="str">
        <f t="shared" si="95"/>
        <v>100%</v>
      </c>
      <c r="BK50" s="62">
        <f t="shared" si="96"/>
        <v>0.65454545454545454</v>
      </c>
      <c r="BL50" s="59" t="str">
        <f t="shared" si="97"/>
        <v>EN PROCESO</v>
      </c>
      <c r="BM50" s="59" t="str">
        <f t="shared" si="67"/>
        <v>DENTRO DEL TIEMPO</v>
      </c>
      <c r="BN50" s="62" t="s">
        <v>513</v>
      </c>
      <c r="BO50" s="62"/>
      <c r="BP50" s="62"/>
      <c r="BQ50" s="82">
        <f t="shared" si="49"/>
        <v>0.5</v>
      </c>
      <c r="BR50" s="82">
        <v>0.5</v>
      </c>
      <c r="BS50" s="66">
        <f t="shared" si="68"/>
        <v>1</v>
      </c>
      <c r="BT50" s="62">
        <f t="shared" si="98"/>
        <v>1</v>
      </c>
      <c r="BU50" s="59">
        <v>43266</v>
      </c>
      <c r="BV50" s="80">
        <f t="shared" si="99"/>
        <v>0</v>
      </c>
      <c r="BW50" s="62" t="str">
        <f t="shared" si="100"/>
        <v>100%</v>
      </c>
      <c r="BX50" s="62">
        <f t="shared" si="101"/>
        <v>1</v>
      </c>
      <c r="BY50" s="59" t="str">
        <f t="shared" si="102"/>
        <v>TERMINADO</v>
      </c>
      <c r="BZ50" s="59" t="str">
        <f t="shared" si="103"/>
        <v>OPORTUNO</v>
      </c>
      <c r="CA50" s="62" t="s">
        <v>831</v>
      </c>
      <c r="CB50" s="62" t="s">
        <v>832</v>
      </c>
      <c r="CC50" s="62"/>
      <c r="CD50" s="62"/>
      <c r="CE50" s="62"/>
      <c r="CF50" s="62"/>
      <c r="CG50" s="82">
        <f t="shared" si="73"/>
        <v>0</v>
      </c>
      <c r="CH50" s="82"/>
      <c r="CI50" s="66" t="e">
        <f t="shared" si="74"/>
        <v>#DIV/0!</v>
      </c>
      <c r="CJ50" s="62">
        <f t="shared" si="75"/>
        <v>1</v>
      </c>
      <c r="CK50" s="59"/>
      <c r="CL50" s="80">
        <f t="shared" si="76"/>
        <v>43266</v>
      </c>
      <c r="CM50" s="62" t="str">
        <f t="shared" si="77"/>
        <v>100%</v>
      </c>
      <c r="CN50" s="62">
        <f t="shared" si="78"/>
        <v>-261.21818181818179</v>
      </c>
      <c r="CO50" s="59" t="str">
        <f t="shared" si="79"/>
        <v>TERMINADO</v>
      </c>
      <c r="CP50" s="59" t="str">
        <f t="shared" si="80"/>
        <v>OPORTUNO</v>
      </c>
      <c r="CQ50" s="62"/>
      <c r="CR50" s="62"/>
      <c r="CS50" s="62"/>
      <c r="CT50" s="62"/>
      <c r="CU50" s="62"/>
      <c r="CV50" s="62"/>
      <c r="CW50" s="62"/>
      <c r="CX50" s="62"/>
      <c r="CY50" s="62"/>
      <c r="CZ50" s="62"/>
      <c r="DA50" s="62"/>
      <c r="DB50" s="62"/>
      <c r="DC50" s="82">
        <f t="shared" si="81"/>
        <v>0</v>
      </c>
      <c r="DD50" s="82"/>
      <c r="DE50" s="66" t="e">
        <f t="shared" si="82"/>
        <v>#DIV/0!</v>
      </c>
      <c r="DF50" s="62">
        <f t="shared" si="83"/>
        <v>1</v>
      </c>
      <c r="DG50" s="59"/>
      <c r="DH50" s="80">
        <f t="shared" si="84"/>
        <v>43266</v>
      </c>
      <c r="DI50" s="62" t="str">
        <f t="shared" si="85"/>
        <v>100%</v>
      </c>
      <c r="DJ50" s="62">
        <f t="shared" si="86"/>
        <v>-261.21818181818179</v>
      </c>
      <c r="DK50" s="59" t="str">
        <f t="shared" si="87"/>
        <v>TERMINADO</v>
      </c>
      <c r="DL50" s="59" t="str">
        <f t="shared" si="88"/>
        <v>OPORTUNO</v>
      </c>
      <c r="DM50" s="62"/>
      <c r="DN50" s="62"/>
      <c r="DO50" s="62"/>
      <c r="DP50" s="62"/>
      <c r="DQ50" s="62"/>
      <c r="DR50" s="62"/>
      <c r="DS50" s="60"/>
      <c r="DT50" s="60"/>
      <c r="DU50" s="60"/>
      <c r="DV50" s="82"/>
      <c r="DW50" s="82"/>
    </row>
    <row r="51" spans="1:127" s="58" customFormat="1" ht="39.950000000000003" hidden="1" customHeight="1" x14ac:dyDescent="0.2">
      <c r="A51" s="82" t="s">
        <v>346</v>
      </c>
      <c r="B51" s="82" t="s">
        <v>344</v>
      </c>
      <c r="C51" s="82" t="s">
        <v>279</v>
      </c>
      <c r="D51" s="82">
        <v>0.1</v>
      </c>
      <c r="E51" s="82">
        <v>0.35</v>
      </c>
      <c r="F51" s="82">
        <v>0.5</v>
      </c>
      <c r="G51" s="82">
        <v>0.8</v>
      </c>
      <c r="H51" s="82">
        <v>0.9</v>
      </c>
      <c r="I51" s="82" t="s">
        <v>281</v>
      </c>
      <c r="J51" s="82" t="s">
        <v>368</v>
      </c>
      <c r="K51" s="82" t="s">
        <v>347</v>
      </c>
      <c r="L51" s="82" t="s">
        <v>369</v>
      </c>
      <c r="M51" s="82" t="s">
        <v>369</v>
      </c>
      <c r="N51" s="82" t="s">
        <v>369</v>
      </c>
      <c r="O51" s="82" t="s">
        <v>369</v>
      </c>
      <c r="P51" s="61" t="s">
        <v>284</v>
      </c>
      <c r="Q51" s="61" t="s">
        <v>348</v>
      </c>
      <c r="R51" s="61" t="s">
        <v>406</v>
      </c>
      <c r="S51" s="61" t="s">
        <v>412</v>
      </c>
      <c r="T51" s="61" t="s">
        <v>44</v>
      </c>
      <c r="U51" s="61" t="s">
        <v>325</v>
      </c>
      <c r="V51" s="61" t="s">
        <v>290</v>
      </c>
      <c r="W51" s="61" t="s">
        <v>301</v>
      </c>
      <c r="X51" s="82" t="s">
        <v>307</v>
      </c>
      <c r="Y51" s="82" t="s">
        <v>640</v>
      </c>
      <c r="Z51" s="82" t="s">
        <v>422</v>
      </c>
      <c r="AA51" s="82" t="s">
        <v>428</v>
      </c>
      <c r="AB51" s="82" t="s">
        <v>311</v>
      </c>
      <c r="AC51" s="82" t="s">
        <v>301</v>
      </c>
      <c r="AD51" s="82" t="s">
        <v>338</v>
      </c>
      <c r="AE51" s="82" t="str">
        <f t="shared" si="89"/>
        <v>Subdirección de Gestión Corporativa</v>
      </c>
      <c r="AF51" s="61" t="str">
        <f t="shared" si="90"/>
        <v>Gestión Documental</v>
      </c>
      <c r="AG51" s="82" t="str">
        <f t="shared" si="91"/>
        <v>Gestión Documental</v>
      </c>
      <c r="AH51" s="61" t="str">
        <f t="shared" si="69"/>
        <v>Plan de Accion por Dependecias</v>
      </c>
      <c r="AI51" s="61" t="s">
        <v>433</v>
      </c>
      <c r="AJ51" s="61" t="s">
        <v>369</v>
      </c>
      <c r="AK51" s="61" t="s">
        <v>369</v>
      </c>
      <c r="AL51" s="61" t="s">
        <v>369</v>
      </c>
      <c r="AM51" s="61" t="s">
        <v>369</v>
      </c>
      <c r="AN51" s="61" t="s">
        <v>565</v>
      </c>
      <c r="AO51" s="82" t="s">
        <v>612</v>
      </c>
      <c r="AP51" s="82">
        <v>0</v>
      </c>
      <c r="AQ51" s="82">
        <f>SUM(AR51:AU51)</f>
        <v>12</v>
      </c>
      <c r="AR51" s="82">
        <v>3</v>
      </c>
      <c r="AS51" s="82">
        <v>3</v>
      </c>
      <c r="AT51" s="82">
        <v>3</v>
      </c>
      <c r="AU51" s="82">
        <v>3</v>
      </c>
      <c r="AV51" s="82" t="s">
        <v>448</v>
      </c>
      <c r="AW51" s="82" t="s">
        <v>368</v>
      </c>
      <c r="AX51" s="82" t="s">
        <v>455</v>
      </c>
      <c r="AY51" s="82" t="s">
        <v>442</v>
      </c>
      <c r="AZ51" s="82" t="s">
        <v>442</v>
      </c>
      <c r="BA51" s="59">
        <v>43101</v>
      </c>
      <c r="BB51" s="59">
        <v>43465</v>
      </c>
      <c r="BC51" s="65">
        <f t="shared" si="92"/>
        <v>364</v>
      </c>
      <c r="BD51" s="82">
        <f t="shared" si="42"/>
        <v>3</v>
      </c>
      <c r="BE51" s="82">
        <v>2</v>
      </c>
      <c r="BF51" s="66">
        <f>$BE51/$BD51</f>
        <v>0.66666666666666663</v>
      </c>
      <c r="BG51" s="62">
        <f t="shared" si="93"/>
        <v>0.16666666666666666</v>
      </c>
      <c r="BH51" s="59">
        <v>43209</v>
      </c>
      <c r="BI51" s="80">
        <f t="shared" si="94"/>
        <v>256</v>
      </c>
      <c r="BJ51" s="62" t="str">
        <f t="shared" si="95"/>
        <v>100%</v>
      </c>
      <c r="BK51" s="62">
        <f t="shared" si="96"/>
        <v>0.2967032967032967</v>
      </c>
      <c r="BL51" s="59" t="str">
        <f t="shared" si="97"/>
        <v>EN PROCESO</v>
      </c>
      <c r="BM51" s="59" t="str">
        <f t="shared" si="67"/>
        <v>DENTRO DEL TIEMPO</v>
      </c>
      <c r="BN51" s="62" t="s">
        <v>833</v>
      </c>
      <c r="BO51" s="62"/>
      <c r="BP51" s="62"/>
      <c r="BQ51" s="82">
        <f t="shared" si="49"/>
        <v>3</v>
      </c>
      <c r="BR51" s="82">
        <v>1</v>
      </c>
      <c r="BS51" s="66">
        <f t="shared" si="68"/>
        <v>0.33333333333333331</v>
      </c>
      <c r="BT51" s="62">
        <f t="shared" si="98"/>
        <v>0.25</v>
      </c>
      <c r="BU51" s="59">
        <v>43299</v>
      </c>
      <c r="BV51" s="80">
        <f t="shared" si="99"/>
        <v>166</v>
      </c>
      <c r="BW51" s="62" t="str">
        <f t="shared" si="100"/>
        <v>100%</v>
      </c>
      <c r="BX51" s="62">
        <f t="shared" si="101"/>
        <v>0.54395604395604391</v>
      </c>
      <c r="BY51" s="59" t="str">
        <f t="shared" si="102"/>
        <v>EN PROCESO</v>
      </c>
      <c r="BZ51" s="59" t="str">
        <f t="shared" si="103"/>
        <v>ATRASADO</v>
      </c>
      <c r="CA51" s="62" t="s">
        <v>834</v>
      </c>
      <c r="CB51" s="62" t="s">
        <v>835</v>
      </c>
      <c r="CC51" s="62"/>
      <c r="CD51" s="62"/>
      <c r="CE51" s="62"/>
      <c r="CF51" s="62"/>
      <c r="CG51" s="82">
        <f t="shared" si="73"/>
        <v>3</v>
      </c>
      <c r="CH51" s="82"/>
      <c r="CI51" s="66">
        <f t="shared" si="74"/>
        <v>0</v>
      </c>
      <c r="CJ51" s="62">
        <f t="shared" si="75"/>
        <v>0.25</v>
      </c>
      <c r="CK51" s="59"/>
      <c r="CL51" s="80">
        <f t="shared" si="76"/>
        <v>43465</v>
      </c>
      <c r="CM51" s="62" t="str">
        <f t="shared" si="77"/>
        <v>100%</v>
      </c>
      <c r="CN51" s="62">
        <f t="shared" si="78"/>
        <v>-118.40934065934066</v>
      </c>
      <c r="CO51" s="59" t="str">
        <f t="shared" si="79"/>
        <v>EN PROCESO</v>
      </c>
      <c r="CP51" s="59" t="str">
        <f t="shared" si="80"/>
        <v>DENTRO DEL TIEMPO</v>
      </c>
      <c r="CQ51" s="62"/>
      <c r="CR51" s="62"/>
      <c r="CS51" s="62"/>
      <c r="CT51" s="62"/>
      <c r="CU51" s="62"/>
      <c r="CV51" s="62"/>
      <c r="CW51" s="62"/>
      <c r="CX51" s="62"/>
      <c r="CY51" s="62"/>
      <c r="CZ51" s="62"/>
      <c r="DA51" s="62"/>
      <c r="DB51" s="62"/>
      <c r="DC51" s="82">
        <f t="shared" si="81"/>
        <v>3</v>
      </c>
      <c r="DD51" s="82"/>
      <c r="DE51" s="66">
        <f t="shared" si="82"/>
        <v>0</v>
      </c>
      <c r="DF51" s="62">
        <f t="shared" si="83"/>
        <v>0.25</v>
      </c>
      <c r="DG51" s="59"/>
      <c r="DH51" s="80">
        <f t="shared" si="84"/>
        <v>43465</v>
      </c>
      <c r="DI51" s="62" t="str">
        <f t="shared" si="85"/>
        <v>100%</v>
      </c>
      <c r="DJ51" s="62">
        <f t="shared" si="86"/>
        <v>-118.40934065934066</v>
      </c>
      <c r="DK51" s="59" t="str">
        <f t="shared" si="87"/>
        <v>EN PROCESO</v>
      </c>
      <c r="DL51" s="59" t="str">
        <f t="shared" si="88"/>
        <v>DENTRO DEL TIEMPO</v>
      </c>
      <c r="DM51" s="62"/>
      <c r="DN51" s="62"/>
      <c r="DO51" s="62"/>
      <c r="DP51" s="62"/>
      <c r="DQ51" s="62"/>
      <c r="DR51" s="62"/>
      <c r="DS51" s="60"/>
      <c r="DT51" s="60"/>
      <c r="DU51" s="60"/>
      <c r="DV51" s="82"/>
      <c r="DW51" s="82"/>
    </row>
    <row r="52" spans="1:127" s="58" customFormat="1" ht="39.950000000000003" hidden="1" customHeight="1" x14ac:dyDescent="0.2">
      <c r="A52" s="82" t="s">
        <v>346</v>
      </c>
      <c r="B52" s="82" t="s">
        <v>344</v>
      </c>
      <c r="C52" s="82" t="s">
        <v>279</v>
      </c>
      <c r="D52" s="82">
        <v>0.1</v>
      </c>
      <c r="E52" s="82">
        <v>0.35</v>
      </c>
      <c r="F52" s="82">
        <v>0.5</v>
      </c>
      <c r="G52" s="82">
        <v>0.8</v>
      </c>
      <c r="H52" s="82">
        <v>0.9</v>
      </c>
      <c r="I52" s="82" t="s">
        <v>281</v>
      </c>
      <c r="J52" s="82" t="s">
        <v>368</v>
      </c>
      <c r="K52" s="82" t="s">
        <v>347</v>
      </c>
      <c r="L52" s="82" t="s">
        <v>369</v>
      </c>
      <c r="M52" s="82" t="s">
        <v>369</v>
      </c>
      <c r="N52" s="82" t="s">
        <v>369</v>
      </c>
      <c r="O52" s="82" t="s">
        <v>369</v>
      </c>
      <c r="P52" s="61" t="s">
        <v>284</v>
      </c>
      <c r="Q52" s="61" t="s">
        <v>348</v>
      </c>
      <c r="R52" s="61" t="s">
        <v>406</v>
      </c>
      <c r="S52" s="61" t="s">
        <v>412</v>
      </c>
      <c r="T52" s="61" t="s">
        <v>322</v>
      </c>
      <c r="U52" s="61" t="s">
        <v>276</v>
      </c>
      <c r="V52" s="61" t="s">
        <v>287</v>
      </c>
      <c r="W52" s="61" t="s">
        <v>298</v>
      </c>
      <c r="X52" s="82" t="s">
        <v>304</v>
      </c>
      <c r="Y52" s="82" t="s">
        <v>640</v>
      </c>
      <c r="Z52" s="82" t="s">
        <v>422</v>
      </c>
      <c r="AA52" s="82" t="s">
        <v>416</v>
      </c>
      <c r="AB52" s="82" t="s">
        <v>311</v>
      </c>
      <c r="AC52" s="82" t="s">
        <v>376</v>
      </c>
      <c r="AD52" s="82" t="s">
        <v>326</v>
      </c>
      <c r="AE52" s="82" t="str">
        <f t="shared" si="89"/>
        <v>Subdirección de Gestión Corporativa</v>
      </c>
      <c r="AF52" s="61" t="str">
        <f t="shared" si="90"/>
        <v>Atención al Ciudadano</v>
      </c>
      <c r="AG52" s="82" t="str">
        <f t="shared" si="91"/>
        <v xml:space="preserve">Atención al Ciudadano </v>
      </c>
      <c r="AH52" s="61" t="str">
        <f t="shared" si="69"/>
        <v>Plan de Accion por Dependecias</v>
      </c>
      <c r="AI52" s="61" t="s">
        <v>431</v>
      </c>
      <c r="AJ52" s="61" t="s">
        <v>369</v>
      </c>
      <c r="AK52" s="61" t="s">
        <v>369</v>
      </c>
      <c r="AL52" s="61" t="s">
        <v>369</v>
      </c>
      <c r="AM52" s="61" t="s">
        <v>369</v>
      </c>
      <c r="AN52" s="61" t="s">
        <v>493</v>
      </c>
      <c r="AO52" s="61" t="s">
        <v>629</v>
      </c>
      <c r="AP52" s="82">
        <v>1</v>
      </c>
      <c r="AQ52" s="82">
        <f>SUM(AR52:AU52)</f>
        <v>4</v>
      </c>
      <c r="AR52" s="82">
        <v>1</v>
      </c>
      <c r="AS52" s="82">
        <v>1</v>
      </c>
      <c r="AT52" s="82">
        <v>1</v>
      </c>
      <c r="AU52" s="82">
        <v>1</v>
      </c>
      <c r="AV52" s="82" t="s">
        <v>448</v>
      </c>
      <c r="AW52" s="82" t="s">
        <v>368</v>
      </c>
      <c r="AX52" s="82" t="s">
        <v>455</v>
      </c>
      <c r="AY52" s="82" t="s">
        <v>369</v>
      </c>
      <c r="AZ52" s="82" t="s">
        <v>369</v>
      </c>
      <c r="BA52" s="59">
        <v>43101</v>
      </c>
      <c r="BB52" s="59">
        <v>43465</v>
      </c>
      <c r="BC52" s="65">
        <f t="shared" si="92"/>
        <v>364</v>
      </c>
      <c r="BD52" s="82">
        <f t="shared" si="42"/>
        <v>1</v>
      </c>
      <c r="BE52" s="82">
        <v>0</v>
      </c>
      <c r="BF52" s="66">
        <f>$BE52/$BD52</f>
        <v>0</v>
      </c>
      <c r="BG52" s="62">
        <f t="shared" si="93"/>
        <v>0</v>
      </c>
      <c r="BH52" s="59">
        <v>43209</v>
      </c>
      <c r="BI52" s="80">
        <f t="shared" si="94"/>
        <v>256</v>
      </c>
      <c r="BJ52" s="62" t="str">
        <f t="shared" si="95"/>
        <v>100%</v>
      </c>
      <c r="BK52" s="62">
        <f t="shared" si="96"/>
        <v>0.2967032967032967</v>
      </c>
      <c r="BL52" s="59" t="str">
        <f t="shared" si="97"/>
        <v>SIN INICIAR</v>
      </c>
      <c r="BM52" s="59" t="str">
        <f t="shared" si="67"/>
        <v>ATRASADO</v>
      </c>
      <c r="BN52" s="62" t="s">
        <v>839</v>
      </c>
      <c r="BO52" s="62"/>
      <c r="BP52" s="62"/>
      <c r="BQ52" s="82">
        <f t="shared" si="49"/>
        <v>1</v>
      </c>
      <c r="BR52" s="82">
        <v>1</v>
      </c>
      <c r="BS52" s="66">
        <f t="shared" si="68"/>
        <v>1</v>
      </c>
      <c r="BT52" s="62">
        <f t="shared" si="98"/>
        <v>0.25</v>
      </c>
      <c r="BU52" s="59">
        <v>43300</v>
      </c>
      <c r="BV52" s="80">
        <f t="shared" si="99"/>
        <v>165</v>
      </c>
      <c r="BW52" s="62" t="str">
        <f t="shared" si="100"/>
        <v>100%</v>
      </c>
      <c r="BX52" s="62">
        <f t="shared" si="101"/>
        <v>0.54670329670329665</v>
      </c>
      <c r="BY52" s="59" t="str">
        <f t="shared" si="102"/>
        <v>EN PROCESO</v>
      </c>
      <c r="BZ52" s="59" t="str">
        <f t="shared" si="103"/>
        <v>DENTRO DEL TIEMPO</v>
      </c>
      <c r="CA52" s="62" t="s">
        <v>840</v>
      </c>
      <c r="CB52" s="62" t="s">
        <v>841</v>
      </c>
      <c r="CC52" s="62"/>
      <c r="CD52" s="62"/>
      <c r="CE52" s="62"/>
      <c r="CF52" s="62"/>
      <c r="CG52" s="82">
        <f t="shared" si="73"/>
        <v>1</v>
      </c>
      <c r="CH52" s="82"/>
      <c r="CI52" s="66">
        <f t="shared" si="74"/>
        <v>0</v>
      </c>
      <c r="CJ52" s="62">
        <f t="shared" si="75"/>
        <v>0.25</v>
      </c>
      <c r="CK52" s="59"/>
      <c r="CL52" s="80">
        <f t="shared" si="76"/>
        <v>43465</v>
      </c>
      <c r="CM52" s="62" t="str">
        <f t="shared" si="77"/>
        <v>100%</v>
      </c>
      <c r="CN52" s="62">
        <f t="shared" si="78"/>
        <v>-118.40934065934066</v>
      </c>
      <c r="CO52" s="59" t="str">
        <f t="shared" si="79"/>
        <v>EN PROCESO</v>
      </c>
      <c r="CP52" s="59" t="str">
        <f t="shared" si="80"/>
        <v>DENTRO DEL TIEMPO</v>
      </c>
      <c r="CQ52" s="62"/>
      <c r="CR52" s="62"/>
      <c r="CS52" s="62"/>
      <c r="CT52" s="62"/>
      <c r="CU52" s="62"/>
      <c r="CV52" s="62"/>
      <c r="CW52" s="62"/>
      <c r="CX52" s="62"/>
      <c r="CY52" s="62"/>
      <c r="CZ52" s="62"/>
      <c r="DA52" s="62"/>
      <c r="DB52" s="62"/>
      <c r="DC52" s="82">
        <f t="shared" si="81"/>
        <v>1</v>
      </c>
      <c r="DD52" s="82"/>
      <c r="DE52" s="66">
        <f t="shared" si="82"/>
        <v>0</v>
      </c>
      <c r="DF52" s="62">
        <f t="shared" si="83"/>
        <v>0.25</v>
      </c>
      <c r="DG52" s="59"/>
      <c r="DH52" s="80">
        <f t="shared" si="84"/>
        <v>43465</v>
      </c>
      <c r="DI52" s="62" t="str">
        <f t="shared" si="85"/>
        <v>100%</v>
      </c>
      <c r="DJ52" s="62">
        <f t="shared" si="86"/>
        <v>-118.40934065934066</v>
      </c>
      <c r="DK52" s="59" t="str">
        <f t="shared" si="87"/>
        <v>EN PROCESO</v>
      </c>
      <c r="DL52" s="59" t="str">
        <f t="shared" si="88"/>
        <v>DENTRO DEL TIEMPO</v>
      </c>
      <c r="DM52" s="62"/>
      <c r="DN52" s="62"/>
      <c r="DO52" s="62"/>
      <c r="DP52" s="62"/>
      <c r="DQ52" s="62"/>
      <c r="DR52" s="62"/>
      <c r="DS52" s="60"/>
      <c r="DT52" s="60"/>
      <c r="DU52" s="60"/>
      <c r="DV52" s="82"/>
      <c r="DW52" s="82"/>
    </row>
    <row r="53" spans="1:127" s="58" customFormat="1" ht="39.950000000000003" hidden="1" customHeight="1" x14ac:dyDescent="0.2">
      <c r="A53" s="82" t="s">
        <v>346</v>
      </c>
      <c r="B53" s="82" t="s">
        <v>344</v>
      </c>
      <c r="C53" s="82" t="s">
        <v>279</v>
      </c>
      <c r="D53" s="82">
        <v>0.1</v>
      </c>
      <c r="E53" s="82">
        <v>0.35</v>
      </c>
      <c r="F53" s="82">
        <v>0.5</v>
      </c>
      <c r="G53" s="82">
        <v>0.8</v>
      </c>
      <c r="H53" s="82">
        <v>0.9</v>
      </c>
      <c r="I53" s="82" t="s">
        <v>281</v>
      </c>
      <c r="J53" s="82" t="s">
        <v>368</v>
      </c>
      <c r="K53" s="82" t="s">
        <v>347</v>
      </c>
      <c r="L53" s="82" t="s">
        <v>369</v>
      </c>
      <c r="M53" s="82" t="s">
        <v>369</v>
      </c>
      <c r="N53" s="82" t="s">
        <v>369</v>
      </c>
      <c r="O53" s="82" t="s">
        <v>369</v>
      </c>
      <c r="P53" s="61" t="s">
        <v>284</v>
      </c>
      <c r="Q53" s="61" t="s">
        <v>348</v>
      </c>
      <c r="R53" s="61" t="s">
        <v>406</v>
      </c>
      <c r="S53" s="61" t="s">
        <v>412</v>
      </c>
      <c r="T53" s="61" t="s">
        <v>313</v>
      </c>
      <c r="U53" s="61" t="s">
        <v>274</v>
      </c>
      <c r="V53" s="61" t="s">
        <v>287</v>
      </c>
      <c r="W53" s="61" t="s">
        <v>298</v>
      </c>
      <c r="X53" s="82" t="s">
        <v>304</v>
      </c>
      <c r="Y53" s="82" t="s">
        <v>640</v>
      </c>
      <c r="Z53" s="82" t="s">
        <v>422</v>
      </c>
      <c r="AA53" s="82" t="s">
        <v>426</v>
      </c>
      <c r="AB53" s="82" t="s">
        <v>311</v>
      </c>
      <c r="AC53" s="82" t="s">
        <v>376</v>
      </c>
      <c r="AD53" s="82" t="s">
        <v>340</v>
      </c>
      <c r="AE53" s="82" t="str">
        <f t="shared" si="89"/>
        <v>Subdirección de Gestión Corporativa</v>
      </c>
      <c r="AF53" s="61" t="str">
        <f t="shared" si="90"/>
        <v>Atención al Ciudadano</v>
      </c>
      <c r="AG53" s="82" t="str">
        <f t="shared" si="91"/>
        <v xml:space="preserve">Atención al Ciudadano </v>
      </c>
      <c r="AH53" s="61" t="str">
        <f t="shared" si="69"/>
        <v>Plan de Accion por Dependecias</v>
      </c>
      <c r="AI53" s="61" t="s">
        <v>432</v>
      </c>
      <c r="AJ53" s="61" t="s">
        <v>369</v>
      </c>
      <c r="AK53" s="61" t="s">
        <v>369</v>
      </c>
      <c r="AL53" s="61" t="s">
        <v>369</v>
      </c>
      <c r="AM53" s="61" t="s">
        <v>369</v>
      </c>
      <c r="AN53" s="61" t="s">
        <v>573</v>
      </c>
      <c r="AO53" s="61" t="s">
        <v>620</v>
      </c>
      <c r="AP53" s="62">
        <v>0.94</v>
      </c>
      <c r="AQ53" s="63">
        <f t="shared" ref="AQ53" si="104">SUM(AR53:AU53)</f>
        <v>0.99659999999999993</v>
      </c>
      <c r="AR53" s="62">
        <v>0</v>
      </c>
      <c r="AS53" s="62">
        <v>0.33329999999999999</v>
      </c>
      <c r="AT53" s="62">
        <v>0.33329999999999999</v>
      </c>
      <c r="AU53" s="62">
        <v>0.33</v>
      </c>
      <c r="AV53" s="82" t="s">
        <v>450</v>
      </c>
      <c r="AW53" s="82" t="s">
        <v>368</v>
      </c>
      <c r="AX53" s="82" t="s">
        <v>455</v>
      </c>
      <c r="AY53" s="82" t="s">
        <v>419</v>
      </c>
      <c r="AZ53" s="82" t="s">
        <v>419</v>
      </c>
      <c r="BA53" s="59">
        <v>43101</v>
      </c>
      <c r="BB53" s="59">
        <v>43465</v>
      </c>
      <c r="BC53" s="65">
        <f t="shared" si="92"/>
        <v>364</v>
      </c>
      <c r="BD53" s="82">
        <v>0</v>
      </c>
      <c r="BE53" s="82">
        <v>0</v>
      </c>
      <c r="BF53" s="66">
        <v>0</v>
      </c>
      <c r="BG53" s="62">
        <f t="shared" si="93"/>
        <v>0</v>
      </c>
      <c r="BH53" s="59">
        <v>43209</v>
      </c>
      <c r="BI53" s="80">
        <f t="shared" si="94"/>
        <v>256</v>
      </c>
      <c r="BJ53" s="62" t="str">
        <f t="shared" si="95"/>
        <v>100%</v>
      </c>
      <c r="BK53" s="62">
        <f t="shared" si="96"/>
        <v>0.2967032967032967</v>
      </c>
      <c r="BL53" s="59" t="str">
        <f t="shared" si="97"/>
        <v>SIN INICIAR</v>
      </c>
      <c r="BM53" s="59" t="str">
        <f t="shared" si="67"/>
        <v>ATRASADO</v>
      </c>
      <c r="BN53" s="62" t="s">
        <v>842</v>
      </c>
      <c r="BO53" s="62"/>
      <c r="BP53" s="62"/>
      <c r="BQ53" s="82">
        <f t="shared" si="49"/>
        <v>0.33329999999999999</v>
      </c>
      <c r="BR53" s="82">
        <v>0.33329999999999999</v>
      </c>
      <c r="BS53" s="66">
        <f t="shared" si="68"/>
        <v>1</v>
      </c>
      <c r="BT53" s="62">
        <f t="shared" si="98"/>
        <v>0.33443708609271522</v>
      </c>
      <c r="BU53" s="59">
        <v>43300</v>
      </c>
      <c r="BV53" s="80">
        <f t="shared" si="99"/>
        <v>165</v>
      </c>
      <c r="BW53" s="62" t="str">
        <f t="shared" si="100"/>
        <v>100%</v>
      </c>
      <c r="BX53" s="62">
        <f t="shared" si="101"/>
        <v>0.54670329670329665</v>
      </c>
      <c r="BY53" s="59" t="str">
        <f t="shared" si="102"/>
        <v>EN PROCESO</v>
      </c>
      <c r="BZ53" s="59" t="str">
        <f t="shared" si="103"/>
        <v>DENTRO DEL TIEMPO</v>
      </c>
      <c r="CA53" s="62" t="s">
        <v>843</v>
      </c>
      <c r="CB53" s="62" t="s">
        <v>850</v>
      </c>
      <c r="CC53" s="62"/>
      <c r="CD53" s="62"/>
      <c r="CE53" s="62"/>
      <c r="CF53" s="62"/>
      <c r="CG53" s="82">
        <f t="shared" si="73"/>
        <v>0.33329999999999999</v>
      </c>
      <c r="CH53" s="82"/>
      <c r="CI53" s="66">
        <f t="shared" si="74"/>
        <v>0</v>
      </c>
      <c r="CJ53" s="62">
        <f t="shared" si="75"/>
        <v>0.33443708609271522</v>
      </c>
      <c r="CK53" s="59"/>
      <c r="CL53" s="80">
        <f t="shared" si="76"/>
        <v>43465</v>
      </c>
      <c r="CM53" s="62" t="str">
        <f t="shared" si="77"/>
        <v>100%</v>
      </c>
      <c r="CN53" s="62">
        <f t="shared" si="78"/>
        <v>-118.40934065934066</v>
      </c>
      <c r="CO53" s="59" t="str">
        <f t="shared" si="79"/>
        <v>EN PROCESO</v>
      </c>
      <c r="CP53" s="59" t="str">
        <f t="shared" si="80"/>
        <v>DENTRO DEL TIEMPO</v>
      </c>
      <c r="CQ53" s="62"/>
      <c r="CR53" s="62"/>
      <c r="CS53" s="62"/>
      <c r="CT53" s="62"/>
      <c r="CU53" s="62"/>
      <c r="CV53" s="62"/>
      <c r="CW53" s="62"/>
      <c r="CX53" s="62"/>
      <c r="CY53" s="62"/>
      <c r="CZ53" s="62"/>
      <c r="DA53" s="62"/>
      <c r="DB53" s="62"/>
      <c r="DC53" s="82">
        <f t="shared" si="81"/>
        <v>0.33</v>
      </c>
      <c r="DD53" s="82"/>
      <c r="DE53" s="66">
        <f t="shared" si="82"/>
        <v>0</v>
      </c>
      <c r="DF53" s="62">
        <f t="shared" si="83"/>
        <v>0.33443708609271522</v>
      </c>
      <c r="DG53" s="59"/>
      <c r="DH53" s="80">
        <f t="shared" si="84"/>
        <v>43465</v>
      </c>
      <c r="DI53" s="62" t="str">
        <f t="shared" si="85"/>
        <v>100%</v>
      </c>
      <c r="DJ53" s="62">
        <f t="shared" si="86"/>
        <v>-118.40934065934066</v>
      </c>
      <c r="DK53" s="59" t="str">
        <f t="shared" si="87"/>
        <v>EN PROCESO</v>
      </c>
      <c r="DL53" s="59" t="str">
        <f t="shared" si="88"/>
        <v>DENTRO DEL TIEMPO</v>
      </c>
      <c r="DM53" s="62"/>
      <c r="DN53" s="62"/>
      <c r="DO53" s="62"/>
      <c r="DP53" s="62"/>
      <c r="DQ53" s="62"/>
      <c r="DR53" s="62"/>
      <c r="DS53" s="60"/>
      <c r="DT53" s="60"/>
      <c r="DU53" s="60"/>
      <c r="DV53" s="82"/>
      <c r="DW53" s="82"/>
    </row>
    <row r="54" spans="1:127" s="58" customFormat="1" ht="39.950000000000003" hidden="1" customHeight="1" x14ac:dyDescent="0.2">
      <c r="A54" s="82" t="s">
        <v>346</v>
      </c>
      <c r="B54" s="82" t="s">
        <v>344</v>
      </c>
      <c r="C54" s="82" t="s">
        <v>279</v>
      </c>
      <c r="D54" s="82">
        <v>0.1</v>
      </c>
      <c r="E54" s="82">
        <v>0.35</v>
      </c>
      <c r="F54" s="82">
        <v>0.5</v>
      </c>
      <c r="G54" s="82">
        <v>0.8</v>
      </c>
      <c r="H54" s="82">
        <v>0.9</v>
      </c>
      <c r="I54" s="82" t="s">
        <v>281</v>
      </c>
      <c r="J54" s="82" t="s">
        <v>368</v>
      </c>
      <c r="K54" s="82" t="s">
        <v>347</v>
      </c>
      <c r="L54" s="82" t="s">
        <v>369</v>
      </c>
      <c r="M54" s="82" t="s">
        <v>369</v>
      </c>
      <c r="N54" s="82" t="s">
        <v>369</v>
      </c>
      <c r="O54" s="82" t="s">
        <v>369</v>
      </c>
      <c r="P54" s="61" t="s">
        <v>284</v>
      </c>
      <c r="Q54" s="61" t="s">
        <v>348</v>
      </c>
      <c r="R54" s="61" t="s">
        <v>406</v>
      </c>
      <c r="S54" s="61" t="s">
        <v>412</v>
      </c>
      <c r="T54" s="61" t="s">
        <v>322</v>
      </c>
      <c r="U54" s="61" t="s">
        <v>276</v>
      </c>
      <c r="V54" s="61" t="s">
        <v>287</v>
      </c>
      <c r="W54" s="61" t="s">
        <v>298</v>
      </c>
      <c r="X54" s="82" t="s">
        <v>304</v>
      </c>
      <c r="Y54" s="82" t="s">
        <v>640</v>
      </c>
      <c r="Z54" s="82" t="s">
        <v>422</v>
      </c>
      <c r="AA54" s="82" t="s">
        <v>416</v>
      </c>
      <c r="AB54" s="82" t="s">
        <v>311</v>
      </c>
      <c r="AC54" s="82" t="s">
        <v>376</v>
      </c>
      <c r="AD54" s="82" t="s">
        <v>326</v>
      </c>
      <c r="AE54" s="82" t="str">
        <f t="shared" si="89"/>
        <v>Subdirección de Gestión Corporativa</v>
      </c>
      <c r="AF54" s="61" t="str">
        <f t="shared" si="90"/>
        <v>Atención al Ciudadano</v>
      </c>
      <c r="AG54" s="82" t="str">
        <f t="shared" si="91"/>
        <v xml:space="preserve">Atención al Ciudadano </v>
      </c>
      <c r="AH54" s="61" t="str">
        <f t="shared" si="69"/>
        <v>Plan de Accion por Dependecias</v>
      </c>
      <c r="AI54" s="61" t="s">
        <v>432</v>
      </c>
      <c r="AJ54" s="61" t="s">
        <v>369</v>
      </c>
      <c r="AK54" s="61" t="s">
        <v>369</v>
      </c>
      <c r="AL54" s="61" t="s">
        <v>369</v>
      </c>
      <c r="AM54" s="61" t="s">
        <v>369</v>
      </c>
      <c r="AN54" s="61" t="s">
        <v>491</v>
      </c>
      <c r="AO54" s="61" t="s">
        <v>492</v>
      </c>
      <c r="AP54" s="63">
        <v>1</v>
      </c>
      <c r="AQ54" s="63">
        <f>SUM(AR54:AU54)</f>
        <v>0.95</v>
      </c>
      <c r="AR54" s="63">
        <v>0</v>
      </c>
      <c r="AS54" s="63">
        <v>0.32</v>
      </c>
      <c r="AT54" s="63">
        <v>0.32</v>
      </c>
      <c r="AU54" s="63">
        <v>0.31</v>
      </c>
      <c r="AV54" s="82" t="s">
        <v>450</v>
      </c>
      <c r="AW54" s="82" t="s">
        <v>368</v>
      </c>
      <c r="AX54" s="82" t="s">
        <v>455</v>
      </c>
      <c r="AY54" s="82" t="s">
        <v>369</v>
      </c>
      <c r="AZ54" s="82" t="s">
        <v>369</v>
      </c>
      <c r="BA54" s="59">
        <v>43191</v>
      </c>
      <c r="BB54" s="59">
        <v>43465</v>
      </c>
      <c r="BC54" s="65">
        <f t="shared" si="92"/>
        <v>274</v>
      </c>
      <c r="BD54" s="82">
        <f t="shared" ref="BD54:BD85" si="105">$AR54</f>
        <v>0</v>
      </c>
      <c r="BE54" s="82">
        <v>0</v>
      </c>
      <c r="BF54" s="66">
        <v>0</v>
      </c>
      <c r="BG54" s="62">
        <f t="shared" si="93"/>
        <v>0</v>
      </c>
      <c r="BH54" s="59">
        <v>43209</v>
      </c>
      <c r="BI54" s="80">
        <f t="shared" si="94"/>
        <v>256</v>
      </c>
      <c r="BJ54" s="62" t="str">
        <f t="shared" si="95"/>
        <v>100%</v>
      </c>
      <c r="BK54" s="62">
        <f t="shared" si="96"/>
        <v>6.569343065693431E-2</v>
      </c>
      <c r="BL54" s="59" t="str">
        <f t="shared" si="97"/>
        <v>SIN INICIAR</v>
      </c>
      <c r="BM54" s="59" t="str">
        <f t="shared" si="67"/>
        <v>ATRASADO</v>
      </c>
      <c r="BN54" s="62" t="s">
        <v>520</v>
      </c>
      <c r="BO54" s="62"/>
      <c r="BP54" s="62"/>
      <c r="BQ54" s="82">
        <f t="shared" si="49"/>
        <v>0.32</v>
      </c>
      <c r="BR54" s="82">
        <v>0</v>
      </c>
      <c r="BS54" s="66">
        <f t="shared" si="68"/>
        <v>0</v>
      </c>
      <c r="BT54" s="62">
        <f t="shared" si="98"/>
        <v>0</v>
      </c>
      <c r="BU54" s="59">
        <v>43189</v>
      </c>
      <c r="BV54" s="80">
        <f t="shared" si="99"/>
        <v>276</v>
      </c>
      <c r="BW54" s="62" t="str">
        <f t="shared" si="100"/>
        <v>100%</v>
      </c>
      <c r="BX54" s="62">
        <f t="shared" si="101"/>
        <v>-7.2992700729927005E-3</v>
      </c>
      <c r="BY54" s="59" t="str">
        <f t="shared" si="102"/>
        <v>SIN INICIAR</v>
      </c>
      <c r="BZ54" s="59" t="str">
        <f t="shared" si="103"/>
        <v xml:space="preserve">NO PROGRAMADA EN EL PERIODO </v>
      </c>
      <c r="CA54" s="62" t="s">
        <v>844</v>
      </c>
      <c r="CB54" s="62" t="s">
        <v>369</v>
      </c>
      <c r="CC54" s="62"/>
      <c r="CD54" s="62"/>
      <c r="CE54" s="62"/>
      <c r="CF54" s="62"/>
      <c r="CG54" s="82">
        <f t="shared" si="73"/>
        <v>0.32</v>
      </c>
      <c r="CH54" s="82"/>
      <c r="CI54" s="66">
        <f t="shared" si="74"/>
        <v>0</v>
      </c>
      <c r="CJ54" s="62">
        <f t="shared" si="75"/>
        <v>0</v>
      </c>
      <c r="CK54" s="59"/>
      <c r="CL54" s="80">
        <f t="shared" si="76"/>
        <v>43465</v>
      </c>
      <c r="CM54" s="62" t="str">
        <f t="shared" si="77"/>
        <v>100%</v>
      </c>
      <c r="CN54" s="62">
        <f t="shared" si="78"/>
        <v>-157.63138686131387</v>
      </c>
      <c r="CO54" s="59" t="str">
        <f t="shared" si="79"/>
        <v>SIN INICIAR</v>
      </c>
      <c r="CP54" s="59" t="str">
        <f t="shared" si="80"/>
        <v xml:space="preserve">NO PROGRAMADA EN EL PERIODO </v>
      </c>
      <c r="CQ54" s="62"/>
      <c r="CR54" s="62"/>
      <c r="CS54" s="62"/>
      <c r="CT54" s="62"/>
      <c r="CU54" s="62"/>
      <c r="CV54" s="62"/>
      <c r="CW54" s="62"/>
      <c r="CX54" s="62"/>
      <c r="CY54" s="62"/>
      <c r="CZ54" s="62"/>
      <c r="DA54" s="62"/>
      <c r="DB54" s="62"/>
      <c r="DC54" s="82">
        <f t="shared" si="81"/>
        <v>0.31</v>
      </c>
      <c r="DD54" s="82"/>
      <c r="DE54" s="66">
        <f t="shared" si="82"/>
        <v>0</v>
      </c>
      <c r="DF54" s="62">
        <f t="shared" si="83"/>
        <v>0</v>
      </c>
      <c r="DG54" s="59"/>
      <c r="DH54" s="80">
        <f t="shared" si="84"/>
        <v>43465</v>
      </c>
      <c r="DI54" s="62" t="str">
        <f t="shared" si="85"/>
        <v>100%</v>
      </c>
      <c r="DJ54" s="62">
        <f t="shared" si="86"/>
        <v>-157.63138686131387</v>
      </c>
      <c r="DK54" s="59" t="str">
        <f t="shared" si="87"/>
        <v>SIN INICIAR</v>
      </c>
      <c r="DL54" s="59" t="str">
        <f t="shared" si="88"/>
        <v xml:space="preserve">NO PROGRAMADA EN EL PERIODO </v>
      </c>
      <c r="DM54" s="62"/>
      <c r="DN54" s="62"/>
      <c r="DO54" s="62"/>
      <c r="DP54" s="62"/>
      <c r="DQ54" s="62"/>
      <c r="DR54" s="62"/>
      <c r="DS54" s="60"/>
      <c r="DT54" s="60"/>
      <c r="DU54" s="60"/>
      <c r="DV54" s="82"/>
      <c r="DW54" s="82"/>
    </row>
    <row r="55" spans="1:127" s="58" customFormat="1" ht="39.950000000000003" hidden="1" customHeight="1" x14ac:dyDescent="0.2">
      <c r="A55" s="82" t="s">
        <v>346</v>
      </c>
      <c r="B55" s="82" t="s">
        <v>344</v>
      </c>
      <c r="C55" s="82" t="s">
        <v>279</v>
      </c>
      <c r="D55" s="82">
        <v>0.1</v>
      </c>
      <c r="E55" s="82">
        <v>0.35</v>
      </c>
      <c r="F55" s="82">
        <v>0.5</v>
      </c>
      <c r="G55" s="82">
        <v>0.8</v>
      </c>
      <c r="H55" s="82">
        <v>0.9</v>
      </c>
      <c r="I55" s="82" t="s">
        <v>281</v>
      </c>
      <c r="J55" s="82" t="s">
        <v>368</v>
      </c>
      <c r="K55" s="82" t="s">
        <v>347</v>
      </c>
      <c r="L55" s="82" t="s">
        <v>369</v>
      </c>
      <c r="M55" s="82" t="s">
        <v>369</v>
      </c>
      <c r="N55" s="82" t="s">
        <v>369</v>
      </c>
      <c r="O55" s="82" t="s">
        <v>369</v>
      </c>
      <c r="P55" s="61" t="s">
        <v>284</v>
      </c>
      <c r="Q55" s="61" t="s">
        <v>348</v>
      </c>
      <c r="R55" s="61" t="s">
        <v>406</v>
      </c>
      <c r="S55" s="61" t="s">
        <v>412</v>
      </c>
      <c r="T55" s="61" t="s">
        <v>319</v>
      </c>
      <c r="U55" s="61" t="s">
        <v>275</v>
      </c>
      <c r="V55" s="61" t="s">
        <v>287</v>
      </c>
      <c r="W55" s="61" t="s">
        <v>298</v>
      </c>
      <c r="X55" s="82" t="s">
        <v>304</v>
      </c>
      <c r="Y55" s="82" t="s">
        <v>640</v>
      </c>
      <c r="Z55" s="82" t="s">
        <v>416</v>
      </c>
      <c r="AA55" s="82" t="s">
        <v>416</v>
      </c>
      <c r="AB55" s="82" t="s">
        <v>311</v>
      </c>
      <c r="AC55" s="82" t="s">
        <v>376</v>
      </c>
      <c r="AD55" s="82" t="s">
        <v>340</v>
      </c>
      <c r="AE55" s="82" t="str">
        <f t="shared" si="89"/>
        <v>Subdirección de Gestión Corporativa</v>
      </c>
      <c r="AF55" s="61" t="str">
        <f t="shared" si="90"/>
        <v>Atención al Ciudadano</v>
      </c>
      <c r="AG55" s="82" t="str">
        <f t="shared" si="91"/>
        <v xml:space="preserve">Atención al Ciudadano </v>
      </c>
      <c r="AH55" s="61" t="str">
        <f t="shared" si="69"/>
        <v>Plan de Accion por Dependecias</v>
      </c>
      <c r="AI55" s="61" t="s">
        <v>389</v>
      </c>
      <c r="AJ55" s="61" t="s">
        <v>369</v>
      </c>
      <c r="AK55" s="61" t="s">
        <v>369</v>
      </c>
      <c r="AL55" s="61" t="s">
        <v>369</v>
      </c>
      <c r="AM55" s="61" t="s">
        <v>369</v>
      </c>
      <c r="AN55" s="61" t="s">
        <v>568</v>
      </c>
      <c r="AO55" s="61" t="s">
        <v>615</v>
      </c>
      <c r="AP55" s="82">
        <v>12</v>
      </c>
      <c r="AQ55" s="82">
        <v>12</v>
      </c>
      <c r="AR55" s="82">
        <v>3</v>
      </c>
      <c r="AS55" s="82">
        <v>3</v>
      </c>
      <c r="AT55" s="82">
        <v>3</v>
      </c>
      <c r="AU55" s="82">
        <v>3</v>
      </c>
      <c r="AV55" s="82" t="s">
        <v>448</v>
      </c>
      <c r="AW55" s="82" t="s">
        <v>368</v>
      </c>
      <c r="AX55" s="82" t="s">
        <v>455</v>
      </c>
      <c r="AY55" s="82" t="s">
        <v>419</v>
      </c>
      <c r="AZ55" s="82" t="s">
        <v>419</v>
      </c>
      <c r="BA55" s="59">
        <v>43101</v>
      </c>
      <c r="BB55" s="59">
        <v>43465</v>
      </c>
      <c r="BC55" s="65">
        <f t="shared" si="92"/>
        <v>364</v>
      </c>
      <c r="BD55" s="82">
        <f t="shared" si="105"/>
        <v>3</v>
      </c>
      <c r="BE55" s="82">
        <v>2</v>
      </c>
      <c r="BF55" s="66">
        <f>$BE55/$BD55</f>
        <v>0.66666666666666663</v>
      </c>
      <c r="BG55" s="62">
        <f t="shared" si="93"/>
        <v>0.16666666666666666</v>
      </c>
      <c r="BH55" s="59">
        <v>43209</v>
      </c>
      <c r="BI55" s="80">
        <f t="shared" si="94"/>
        <v>256</v>
      </c>
      <c r="BJ55" s="62" t="str">
        <f t="shared" si="95"/>
        <v>100%</v>
      </c>
      <c r="BK55" s="62">
        <f t="shared" si="96"/>
        <v>0.2967032967032967</v>
      </c>
      <c r="BL55" s="59" t="str">
        <f t="shared" si="97"/>
        <v>EN PROCESO</v>
      </c>
      <c r="BM55" s="59" t="str">
        <f t="shared" si="67"/>
        <v>DENTRO DEL TIEMPO</v>
      </c>
      <c r="BN55" s="62" t="s">
        <v>516</v>
      </c>
      <c r="BO55" s="62" t="s">
        <v>789</v>
      </c>
      <c r="BP55" s="62"/>
      <c r="BQ55" s="82">
        <f t="shared" si="49"/>
        <v>3</v>
      </c>
      <c r="BR55" s="82">
        <v>2.9</v>
      </c>
      <c r="BS55" s="66">
        <f t="shared" si="68"/>
        <v>0.96666666666666667</v>
      </c>
      <c r="BT55" s="62">
        <f t="shared" si="98"/>
        <v>0.40833333333333338</v>
      </c>
      <c r="BU55" s="59">
        <v>43299</v>
      </c>
      <c r="BV55" s="80">
        <f t="shared" si="99"/>
        <v>166</v>
      </c>
      <c r="BW55" s="62" t="str">
        <f t="shared" si="100"/>
        <v>100%</v>
      </c>
      <c r="BX55" s="62">
        <f t="shared" si="101"/>
        <v>0.54395604395604391</v>
      </c>
      <c r="BY55" s="59" t="str">
        <f t="shared" si="102"/>
        <v>EN PROCESO</v>
      </c>
      <c r="BZ55" s="59" t="str">
        <f t="shared" si="103"/>
        <v>DENTRO DEL TIEMPO</v>
      </c>
      <c r="CA55" s="62" t="s">
        <v>846</v>
      </c>
      <c r="CB55" s="62" t="s">
        <v>845</v>
      </c>
      <c r="CC55" s="62"/>
      <c r="CD55" s="62"/>
      <c r="CE55" s="62"/>
      <c r="CF55" s="62"/>
      <c r="CG55" s="82">
        <f t="shared" si="73"/>
        <v>3</v>
      </c>
      <c r="CH55" s="82"/>
      <c r="CI55" s="66">
        <f t="shared" si="74"/>
        <v>0</v>
      </c>
      <c r="CJ55" s="62">
        <f t="shared" si="75"/>
        <v>0.40833333333333338</v>
      </c>
      <c r="CK55" s="59"/>
      <c r="CL55" s="80">
        <f t="shared" si="76"/>
        <v>43465</v>
      </c>
      <c r="CM55" s="62" t="str">
        <f t="shared" si="77"/>
        <v>100%</v>
      </c>
      <c r="CN55" s="62">
        <f t="shared" si="78"/>
        <v>-118.40934065934066</v>
      </c>
      <c r="CO55" s="59" t="str">
        <f t="shared" si="79"/>
        <v>EN PROCESO</v>
      </c>
      <c r="CP55" s="59" t="str">
        <f t="shared" si="80"/>
        <v>DENTRO DEL TIEMPO</v>
      </c>
      <c r="CQ55" s="62"/>
      <c r="CR55" s="62"/>
      <c r="CS55" s="62"/>
      <c r="CT55" s="62"/>
      <c r="CU55" s="62"/>
      <c r="CV55" s="62"/>
      <c r="CW55" s="62"/>
      <c r="CX55" s="62"/>
      <c r="CY55" s="62"/>
      <c r="CZ55" s="62"/>
      <c r="DA55" s="62"/>
      <c r="DB55" s="62"/>
      <c r="DC55" s="82">
        <f t="shared" si="81"/>
        <v>3</v>
      </c>
      <c r="DD55" s="82"/>
      <c r="DE55" s="66">
        <f t="shared" si="82"/>
        <v>0</v>
      </c>
      <c r="DF55" s="62">
        <f t="shared" si="83"/>
        <v>0.40833333333333338</v>
      </c>
      <c r="DG55" s="59"/>
      <c r="DH55" s="80">
        <f t="shared" si="84"/>
        <v>43465</v>
      </c>
      <c r="DI55" s="62" t="str">
        <f t="shared" si="85"/>
        <v>100%</v>
      </c>
      <c r="DJ55" s="62">
        <f t="shared" si="86"/>
        <v>-118.40934065934066</v>
      </c>
      <c r="DK55" s="59" t="str">
        <f t="shared" si="87"/>
        <v>EN PROCESO</v>
      </c>
      <c r="DL55" s="59" t="str">
        <f t="shared" si="88"/>
        <v>DENTRO DEL TIEMPO</v>
      </c>
      <c r="DM55" s="62"/>
      <c r="DN55" s="62"/>
      <c r="DO55" s="62"/>
      <c r="DP55" s="62"/>
      <c r="DQ55" s="62"/>
      <c r="DR55" s="62"/>
      <c r="DS55" s="60"/>
      <c r="DT55" s="60"/>
      <c r="DU55" s="60"/>
      <c r="DV55" s="82"/>
      <c r="DW55" s="82"/>
    </row>
    <row r="56" spans="1:127" s="58" customFormat="1" ht="39.950000000000003" hidden="1" customHeight="1" x14ac:dyDescent="0.2">
      <c r="A56" s="82" t="s">
        <v>346</v>
      </c>
      <c r="B56" s="82" t="s">
        <v>344</v>
      </c>
      <c r="C56" s="82" t="s">
        <v>279</v>
      </c>
      <c r="D56" s="82">
        <v>0.1</v>
      </c>
      <c r="E56" s="82">
        <v>0.35</v>
      </c>
      <c r="F56" s="82">
        <v>0.5</v>
      </c>
      <c r="G56" s="82">
        <v>0.8</v>
      </c>
      <c r="H56" s="82">
        <v>0.9</v>
      </c>
      <c r="I56" s="82" t="s">
        <v>281</v>
      </c>
      <c r="J56" s="82" t="s">
        <v>368</v>
      </c>
      <c r="K56" s="82" t="s">
        <v>347</v>
      </c>
      <c r="L56" s="82" t="s">
        <v>369</v>
      </c>
      <c r="M56" s="82" t="s">
        <v>369</v>
      </c>
      <c r="N56" s="82" t="s">
        <v>369</v>
      </c>
      <c r="O56" s="82" t="s">
        <v>369</v>
      </c>
      <c r="P56" s="61" t="s">
        <v>284</v>
      </c>
      <c r="Q56" s="61" t="s">
        <v>348</v>
      </c>
      <c r="R56" s="61" t="s">
        <v>406</v>
      </c>
      <c r="S56" s="61" t="s">
        <v>412</v>
      </c>
      <c r="T56" s="61" t="s">
        <v>319</v>
      </c>
      <c r="U56" s="61" t="s">
        <v>275</v>
      </c>
      <c r="V56" s="61" t="s">
        <v>286</v>
      </c>
      <c r="W56" s="61" t="s">
        <v>298</v>
      </c>
      <c r="X56" s="82" t="s">
        <v>304</v>
      </c>
      <c r="Y56" s="82" t="s">
        <v>640</v>
      </c>
      <c r="Z56" s="82" t="s">
        <v>416</v>
      </c>
      <c r="AA56" s="82" t="s">
        <v>427</v>
      </c>
      <c r="AB56" s="82" t="s">
        <v>311</v>
      </c>
      <c r="AC56" s="82" t="s">
        <v>376</v>
      </c>
      <c r="AD56" s="82" t="s">
        <v>340</v>
      </c>
      <c r="AE56" s="82" t="str">
        <f t="shared" si="89"/>
        <v>Subdirección de Gestión Corporativa</v>
      </c>
      <c r="AF56" s="61" t="str">
        <f t="shared" si="90"/>
        <v>Atención al Ciudadano</v>
      </c>
      <c r="AG56" s="82" t="str">
        <f t="shared" si="91"/>
        <v xml:space="preserve">Atención al Ciudadano </v>
      </c>
      <c r="AH56" s="61" t="str">
        <f t="shared" si="69"/>
        <v>Plan de Accion por Dependecias</v>
      </c>
      <c r="AI56" s="61" t="s">
        <v>389</v>
      </c>
      <c r="AJ56" s="61" t="s">
        <v>369</v>
      </c>
      <c r="AK56" s="61" t="s">
        <v>369</v>
      </c>
      <c r="AL56" s="61" t="s">
        <v>369</v>
      </c>
      <c r="AM56" s="61" t="s">
        <v>369</v>
      </c>
      <c r="AN56" s="61" t="s">
        <v>569</v>
      </c>
      <c r="AO56" s="61" t="s">
        <v>616</v>
      </c>
      <c r="AP56" s="82">
        <v>0</v>
      </c>
      <c r="AQ56" s="62">
        <f>SUM(AR56:AU56)</f>
        <v>1</v>
      </c>
      <c r="AR56" s="62">
        <v>0.05</v>
      </c>
      <c r="AS56" s="62">
        <v>0.05</v>
      </c>
      <c r="AT56" s="62">
        <v>0.05</v>
      </c>
      <c r="AU56" s="62">
        <v>0.85</v>
      </c>
      <c r="AV56" s="82" t="s">
        <v>450</v>
      </c>
      <c r="AW56" s="82" t="s">
        <v>368</v>
      </c>
      <c r="AX56" s="82" t="s">
        <v>455</v>
      </c>
      <c r="AY56" s="82" t="s">
        <v>310</v>
      </c>
      <c r="AZ56" s="82" t="s">
        <v>442</v>
      </c>
      <c r="BA56" s="59">
        <v>43132</v>
      </c>
      <c r="BB56" s="59">
        <v>43465</v>
      </c>
      <c r="BC56" s="65">
        <f t="shared" si="92"/>
        <v>333</v>
      </c>
      <c r="BD56" s="62">
        <f t="shared" si="105"/>
        <v>0.05</v>
      </c>
      <c r="BE56" s="62">
        <v>0.05</v>
      </c>
      <c r="BF56" s="66">
        <f>$BE56/$BD56</f>
        <v>1</v>
      </c>
      <c r="BG56" s="62">
        <f t="shared" si="93"/>
        <v>0.05</v>
      </c>
      <c r="BH56" s="59">
        <v>43209</v>
      </c>
      <c r="BI56" s="80">
        <f t="shared" si="94"/>
        <v>256</v>
      </c>
      <c r="BJ56" s="62" t="str">
        <f t="shared" si="95"/>
        <v>100%</v>
      </c>
      <c r="BK56" s="62">
        <f t="shared" si="96"/>
        <v>0.23123123123123124</v>
      </c>
      <c r="BL56" s="59" t="str">
        <f t="shared" si="97"/>
        <v>EN PROCESO</v>
      </c>
      <c r="BM56" s="59" t="str">
        <f t="shared" si="67"/>
        <v>DENTRO DEL TIEMPO</v>
      </c>
      <c r="BN56" s="62" t="s">
        <v>517</v>
      </c>
      <c r="BO56" s="62" t="s">
        <v>806</v>
      </c>
      <c r="BP56" s="62"/>
      <c r="BQ56" s="82">
        <f t="shared" si="49"/>
        <v>0.05</v>
      </c>
      <c r="BR56" s="82">
        <v>0</v>
      </c>
      <c r="BS56" s="66">
        <f t="shared" si="68"/>
        <v>0</v>
      </c>
      <c r="BT56" s="62">
        <f t="shared" si="98"/>
        <v>0.05</v>
      </c>
      <c r="BU56" s="59">
        <v>43299</v>
      </c>
      <c r="BV56" s="80">
        <f t="shared" si="99"/>
        <v>166</v>
      </c>
      <c r="BW56" s="62" t="str">
        <f t="shared" si="100"/>
        <v>100%</v>
      </c>
      <c r="BX56" s="62">
        <f t="shared" si="101"/>
        <v>0.50150150150150152</v>
      </c>
      <c r="BY56" s="59" t="str">
        <f t="shared" si="102"/>
        <v>EN PROCESO</v>
      </c>
      <c r="BZ56" s="59" t="str">
        <f t="shared" si="103"/>
        <v>ATRASADO</v>
      </c>
      <c r="CA56" s="62" t="s">
        <v>847</v>
      </c>
      <c r="CB56" s="62" t="s">
        <v>848</v>
      </c>
      <c r="CC56" s="62"/>
      <c r="CD56" s="62"/>
      <c r="CE56" s="62"/>
      <c r="CF56" s="62"/>
      <c r="CG56" s="82">
        <f t="shared" si="73"/>
        <v>0.05</v>
      </c>
      <c r="CH56" s="82"/>
      <c r="CI56" s="66">
        <f t="shared" si="74"/>
        <v>0</v>
      </c>
      <c r="CJ56" s="62">
        <f t="shared" si="75"/>
        <v>0.05</v>
      </c>
      <c r="CK56" s="59"/>
      <c r="CL56" s="80">
        <f t="shared" si="76"/>
        <v>43465</v>
      </c>
      <c r="CM56" s="62" t="str">
        <f t="shared" si="77"/>
        <v>100%</v>
      </c>
      <c r="CN56" s="62">
        <f t="shared" si="78"/>
        <v>-129.52552552552552</v>
      </c>
      <c r="CO56" s="59" t="str">
        <f t="shared" si="79"/>
        <v>EN PROCESO</v>
      </c>
      <c r="CP56" s="59" t="str">
        <f t="shared" si="80"/>
        <v>DENTRO DEL TIEMPO</v>
      </c>
      <c r="CQ56" s="62"/>
      <c r="CR56" s="62"/>
      <c r="CS56" s="62"/>
      <c r="CT56" s="62"/>
      <c r="CU56" s="62"/>
      <c r="CV56" s="62"/>
      <c r="CW56" s="62"/>
      <c r="CX56" s="62"/>
      <c r="CY56" s="62"/>
      <c r="CZ56" s="62"/>
      <c r="DA56" s="62"/>
      <c r="DB56" s="62"/>
      <c r="DC56" s="82">
        <f t="shared" si="81"/>
        <v>0.85</v>
      </c>
      <c r="DD56" s="82"/>
      <c r="DE56" s="66">
        <f t="shared" si="82"/>
        <v>0</v>
      </c>
      <c r="DF56" s="62">
        <f t="shared" si="83"/>
        <v>0.05</v>
      </c>
      <c r="DG56" s="59"/>
      <c r="DH56" s="80">
        <f t="shared" si="84"/>
        <v>43465</v>
      </c>
      <c r="DI56" s="62" t="str">
        <f t="shared" si="85"/>
        <v>100%</v>
      </c>
      <c r="DJ56" s="62">
        <f t="shared" si="86"/>
        <v>-129.52552552552552</v>
      </c>
      <c r="DK56" s="59" t="str">
        <f t="shared" si="87"/>
        <v>EN PROCESO</v>
      </c>
      <c r="DL56" s="59" t="str">
        <f t="shared" si="88"/>
        <v>DENTRO DEL TIEMPO</v>
      </c>
      <c r="DM56" s="62"/>
      <c r="DN56" s="62"/>
      <c r="DO56" s="62"/>
      <c r="DP56" s="62"/>
      <c r="DQ56" s="62"/>
      <c r="DR56" s="62"/>
      <c r="DS56" s="60"/>
      <c r="DT56" s="60"/>
      <c r="DU56" s="60"/>
      <c r="DV56" s="82"/>
      <c r="DW56" s="82"/>
    </row>
    <row r="57" spans="1:127" s="58" customFormat="1" ht="39.950000000000003" hidden="1" customHeight="1" x14ac:dyDescent="0.2">
      <c r="A57" s="82" t="s">
        <v>346</v>
      </c>
      <c r="B57" s="82" t="s">
        <v>344</v>
      </c>
      <c r="C57" s="82" t="s">
        <v>279</v>
      </c>
      <c r="D57" s="82">
        <v>0.1</v>
      </c>
      <c r="E57" s="82">
        <v>0.35</v>
      </c>
      <c r="F57" s="82">
        <v>0.5</v>
      </c>
      <c r="G57" s="82">
        <v>0.8</v>
      </c>
      <c r="H57" s="82">
        <v>0.9</v>
      </c>
      <c r="I57" s="82" t="s">
        <v>281</v>
      </c>
      <c r="J57" s="82" t="s">
        <v>368</v>
      </c>
      <c r="K57" s="82" t="s">
        <v>347</v>
      </c>
      <c r="L57" s="82" t="s">
        <v>369</v>
      </c>
      <c r="M57" s="82" t="s">
        <v>369</v>
      </c>
      <c r="N57" s="82" t="s">
        <v>369</v>
      </c>
      <c r="O57" s="82" t="s">
        <v>369</v>
      </c>
      <c r="P57" s="61" t="s">
        <v>284</v>
      </c>
      <c r="Q57" s="61" t="s">
        <v>348</v>
      </c>
      <c r="R57" s="61" t="s">
        <v>406</v>
      </c>
      <c r="S57" s="61" t="s">
        <v>412</v>
      </c>
      <c r="T57" s="61" t="s">
        <v>319</v>
      </c>
      <c r="U57" s="61" t="s">
        <v>275</v>
      </c>
      <c r="V57" s="61" t="s">
        <v>286</v>
      </c>
      <c r="W57" s="61" t="s">
        <v>298</v>
      </c>
      <c r="X57" s="82" t="s">
        <v>304</v>
      </c>
      <c r="Y57" s="82" t="s">
        <v>640</v>
      </c>
      <c r="Z57" s="82" t="s">
        <v>416</v>
      </c>
      <c r="AA57" s="82" t="s">
        <v>424</v>
      </c>
      <c r="AB57" s="82" t="s">
        <v>311</v>
      </c>
      <c r="AC57" s="82" t="s">
        <v>376</v>
      </c>
      <c r="AD57" s="82" t="s">
        <v>340</v>
      </c>
      <c r="AE57" s="82" t="str">
        <f t="shared" si="89"/>
        <v>Subdirección de Gestión Corporativa</v>
      </c>
      <c r="AF57" s="61" t="str">
        <f t="shared" si="90"/>
        <v>Atención al Ciudadano</v>
      </c>
      <c r="AG57" s="82" t="str">
        <f t="shared" si="91"/>
        <v xml:space="preserve">Atención al Ciudadano </v>
      </c>
      <c r="AH57" s="61" t="str">
        <f t="shared" si="69"/>
        <v>Plan de Accion por Dependecias</v>
      </c>
      <c r="AI57" s="61" t="s">
        <v>389</v>
      </c>
      <c r="AJ57" s="61" t="s">
        <v>369</v>
      </c>
      <c r="AK57" s="61" t="s">
        <v>369</v>
      </c>
      <c r="AL57" s="61" t="s">
        <v>369</v>
      </c>
      <c r="AM57" s="61" t="s">
        <v>369</v>
      </c>
      <c r="AN57" s="61" t="s">
        <v>570</v>
      </c>
      <c r="AO57" s="61" t="s">
        <v>617</v>
      </c>
      <c r="AP57" s="82">
        <v>0</v>
      </c>
      <c r="AQ57" s="82">
        <f>SUM(AR57:AU57)</f>
        <v>1</v>
      </c>
      <c r="AR57" s="82">
        <v>0</v>
      </c>
      <c r="AS57" s="82">
        <v>0</v>
      </c>
      <c r="AT57" s="82">
        <v>1</v>
      </c>
      <c r="AU57" s="82">
        <v>0</v>
      </c>
      <c r="AV57" s="82" t="s">
        <v>448</v>
      </c>
      <c r="AW57" s="82" t="s">
        <v>368</v>
      </c>
      <c r="AX57" s="82" t="s">
        <v>455</v>
      </c>
      <c r="AY57" s="82" t="s">
        <v>419</v>
      </c>
      <c r="AZ57" s="82" t="s">
        <v>419</v>
      </c>
      <c r="BA57" s="59">
        <v>43282</v>
      </c>
      <c r="BB57" s="59">
        <v>43312</v>
      </c>
      <c r="BC57" s="65">
        <f t="shared" si="92"/>
        <v>30</v>
      </c>
      <c r="BD57" s="82">
        <f t="shared" si="105"/>
        <v>0</v>
      </c>
      <c r="BE57" s="82">
        <v>0</v>
      </c>
      <c r="BF57" s="66">
        <v>0</v>
      </c>
      <c r="BG57" s="62">
        <f t="shared" si="93"/>
        <v>0</v>
      </c>
      <c r="BH57" s="59">
        <v>43209</v>
      </c>
      <c r="BI57" s="80">
        <f t="shared" si="94"/>
        <v>103</v>
      </c>
      <c r="BJ57" s="62" t="str">
        <f t="shared" si="95"/>
        <v>100%</v>
      </c>
      <c r="BK57" s="62">
        <f t="shared" si="96"/>
        <v>-2.4333333333333331</v>
      </c>
      <c r="BL57" s="59" t="str">
        <f t="shared" si="97"/>
        <v>SIN INICIAR</v>
      </c>
      <c r="BM57" s="59" t="str">
        <f t="shared" si="67"/>
        <v xml:space="preserve">NO PROGRAMADA EN EL PERIODO </v>
      </c>
      <c r="BN57" s="62" t="s">
        <v>496</v>
      </c>
      <c r="BO57" s="62"/>
      <c r="BP57" s="62"/>
      <c r="BQ57" s="82">
        <f t="shared" si="49"/>
        <v>0</v>
      </c>
      <c r="BR57" s="82">
        <v>0</v>
      </c>
      <c r="BS57" s="66">
        <v>0</v>
      </c>
      <c r="BT57" s="62">
        <f t="shared" si="98"/>
        <v>0</v>
      </c>
      <c r="BU57" s="59">
        <v>43299</v>
      </c>
      <c r="BV57" s="80">
        <f t="shared" si="99"/>
        <v>13</v>
      </c>
      <c r="BW57" s="62" t="str">
        <f t="shared" si="100"/>
        <v>100%</v>
      </c>
      <c r="BX57" s="62">
        <f t="shared" si="101"/>
        <v>0.56666666666666665</v>
      </c>
      <c r="BY57" s="59" t="str">
        <f t="shared" si="102"/>
        <v>SIN INICIAR</v>
      </c>
      <c r="BZ57" s="59" t="str">
        <f t="shared" si="103"/>
        <v>ATRASADO</v>
      </c>
      <c r="CA57" s="62" t="s">
        <v>851</v>
      </c>
      <c r="CB57" s="58" t="s">
        <v>852</v>
      </c>
      <c r="CF57" s="62"/>
      <c r="CG57" s="82">
        <f t="shared" si="73"/>
        <v>1</v>
      </c>
      <c r="CH57" s="82">
        <v>1</v>
      </c>
      <c r="CI57" s="66">
        <f t="shared" si="74"/>
        <v>1</v>
      </c>
      <c r="CJ57" s="62">
        <f t="shared" si="75"/>
        <v>1</v>
      </c>
      <c r="CK57" s="59">
        <v>43299</v>
      </c>
      <c r="CL57" s="80">
        <f t="shared" si="76"/>
        <v>13</v>
      </c>
      <c r="CM57" s="62" t="str">
        <f t="shared" si="77"/>
        <v>100%</v>
      </c>
      <c r="CN57" s="62">
        <f t="shared" si="78"/>
        <v>0.56666666666666665</v>
      </c>
      <c r="CO57" s="59" t="str">
        <f t="shared" si="79"/>
        <v>TERMINADO</v>
      </c>
      <c r="CP57" s="59" t="str">
        <f t="shared" si="80"/>
        <v>OPORTUNO</v>
      </c>
      <c r="CQ57" s="62" t="s">
        <v>849</v>
      </c>
      <c r="CR57" s="62" t="s">
        <v>850</v>
      </c>
      <c r="CS57" s="62"/>
      <c r="CT57" s="62"/>
      <c r="CU57" s="62"/>
      <c r="CV57" s="62"/>
      <c r="CW57" s="62"/>
      <c r="CX57" s="62"/>
      <c r="CY57" s="62"/>
      <c r="CZ57" s="62"/>
      <c r="DA57" s="62"/>
      <c r="DB57" s="62"/>
      <c r="DC57" s="82">
        <f t="shared" si="81"/>
        <v>0</v>
      </c>
      <c r="DD57" s="82"/>
      <c r="DE57" s="66" t="e">
        <f t="shared" si="82"/>
        <v>#DIV/0!</v>
      </c>
      <c r="DF57" s="62">
        <f t="shared" si="83"/>
        <v>1</v>
      </c>
      <c r="DG57" s="59"/>
      <c r="DH57" s="80">
        <f t="shared" si="84"/>
        <v>43312</v>
      </c>
      <c r="DI57" s="62" t="str">
        <f t="shared" si="85"/>
        <v>100%</v>
      </c>
      <c r="DJ57" s="62">
        <f t="shared" si="86"/>
        <v>-1442.7333333333333</v>
      </c>
      <c r="DK57" s="59" t="str">
        <f t="shared" si="87"/>
        <v>TERMINADO</v>
      </c>
      <c r="DL57" s="59" t="str">
        <f t="shared" si="88"/>
        <v>OPORTUNO</v>
      </c>
      <c r="DM57" s="62"/>
      <c r="DN57" s="62"/>
      <c r="DO57" s="62"/>
      <c r="DP57" s="62"/>
      <c r="DQ57" s="62"/>
      <c r="DR57" s="62"/>
      <c r="DS57" s="60"/>
      <c r="DT57" s="60"/>
      <c r="DU57" s="60"/>
      <c r="DV57" s="82"/>
      <c r="DW57" s="82"/>
    </row>
    <row r="58" spans="1:127" s="58" customFormat="1" ht="39.950000000000003" hidden="1" customHeight="1" x14ac:dyDescent="0.2">
      <c r="A58" s="82" t="s">
        <v>346</v>
      </c>
      <c r="B58" s="82" t="s">
        <v>344</v>
      </c>
      <c r="C58" s="82" t="s">
        <v>279</v>
      </c>
      <c r="D58" s="82">
        <v>0.1</v>
      </c>
      <c r="E58" s="82">
        <v>0.35</v>
      </c>
      <c r="F58" s="82">
        <v>0.5</v>
      </c>
      <c r="G58" s="82">
        <v>0.8</v>
      </c>
      <c r="H58" s="82">
        <v>0.9</v>
      </c>
      <c r="I58" s="82" t="s">
        <v>281</v>
      </c>
      <c r="J58" s="82" t="s">
        <v>368</v>
      </c>
      <c r="K58" s="82" t="s">
        <v>347</v>
      </c>
      <c r="L58" s="82" t="s">
        <v>369</v>
      </c>
      <c r="M58" s="82" t="s">
        <v>369</v>
      </c>
      <c r="N58" s="82" t="s">
        <v>369</v>
      </c>
      <c r="O58" s="82" t="s">
        <v>369</v>
      </c>
      <c r="P58" s="61" t="s">
        <v>284</v>
      </c>
      <c r="Q58" s="61" t="s">
        <v>348</v>
      </c>
      <c r="R58" s="61" t="s">
        <v>406</v>
      </c>
      <c r="S58" s="61" t="s">
        <v>412</v>
      </c>
      <c r="T58" s="61" t="s">
        <v>319</v>
      </c>
      <c r="U58" s="61" t="s">
        <v>275</v>
      </c>
      <c r="V58" s="61" t="s">
        <v>287</v>
      </c>
      <c r="W58" s="61" t="s">
        <v>298</v>
      </c>
      <c r="X58" s="82" t="s">
        <v>304</v>
      </c>
      <c r="Y58" s="82" t="s">
        <v>640</v>
      </c>
      <c r="Z58" s="82" t="s">
        <v>422</v>
      </c>
      <c r="AA58" s="82" t="s">
        <v>428</v>
      </c>
      <c r="AB58" s="82" t="s">
        <v>311</v>
      </c>
      <c r="AC58" s="82" t="s">
        <v>376</v>
      </c>
      <c r="AD58" s="82" t="s">
        <v>340</v>
      </c>
      <c r="AE58" s="82" t="str">
        <f t="shared" si="89"/>
        <v>Subdirección de Gestión Corporativa</v>
      </c>
      <c r="AF58" s="61" t="str">
        <f t="shared" si="90"/>
        <v>Atención al Ciudadano</v>
      </c>
      <c r="AG58" s="82" t="str">
        <f t="shared" si="91"/>
        <v xml:space="preserve">Atención al Ciudadano </v>
      </c>
      <c r="AH58" s="61" t="str">
        <f t="shared" si="69"/>
        <v>Plan de Accion por Dependecias</v>
      </c>
      <c r="AI58" s="61" t="s">
        <v>433</v>
      </c>
      <c r="AJ58" s="61" t="s">
        <v>369</v>
      </c>
      <c r="AK58" s="61" t="s">
        <v>369</v>
      </c>
      <c r="AL58" s="61" t="s">
        <v>369</v>
      </c>
      <c r="AM58" s="61" t="s">
        <v>369</v>
      </c>
      <c r="AN58" s="61" t="s">
        <v>567</v>
      </c>
      <c r="AO58" s="61" t="s">
        <v>614</v>
      </c>
      <c r="AP58" s="82">
        <v>12</v>
      </c>
      <c r="AQ58" s="82">
        <v>12</v>
      </c>
      <c r="AR58" s="82">
        <v>3</v>
      </c>
      <c r="AS58" s="82">
        <v>3</v>
      </c>
      <c r="AT58" s="82">
        <v>3</v>
      </c>
      <c r="AU58" s="82">
        <v>3</v>
      </c>
      <c r="AV58" s="82" t="s">
        <v>448</v>
      </c>
      <c r="AW58" s="82" t="s">
        <v>368</v>
      </c>
      <c r="AX58" s="82" t="s">
        <v>455</v>
      </c>
      <c r="AY58" s="82" t="s">
        <v>419</v>
      </c>
      <c r="AZ58" s="82" t="s">
        <v>419</v>
      </c>
      <c r="BA58" s="59">
        <v>43101</v>
      </c>
      <c r="BB58" s="59">
        <v>43465</v>
      </c>
      <c r="BC58" s="65">
        <f t="shared" si="92"/>
        <v>364</v>
      </c>
      <c r="BD58" s="82">
        <f t="shared" si="105"/>
        <v>3</v>
      </c>
      <c r="BE58" s="82">
        <v>2</v>
      </c>
      <c r="BF58" s="66">
        <f>$BE58/$BD58</f>
        <v>0.66666666666666663</v>
      </c>
      <c r="BG58" s="62">
        <f t="shared" si="93"/>
        <v>0.16666666666666666</v>
      </c>
      <c r="BH58" s="59">
        <v>43209</v>
      </c>
      <c r="BI58" s="80">
        <f t="shared" si="94"/>
        <v>256</v>
      </c>
      <c r="BJ58" s="62" t="str">
        <f t="shared" si="95"/>
        <v>100%</v>
      </c>
      <c r="BK58" s="62">
        <f t="shared" si="96"/>
        <v>0.2967032967032967</v>
      </c>
      <c r="BL58" s="59" t="str">
        <f t="shared" si="97"/>
        <v>EN PROCESO</v>
      </c>
      <c r="BM58" s="59" t="str">
        <f t="shared" si="67"/>
        <v>DENTRO DEL TIEMPO</v>
      </c>
      <c r="BN58" s="62" t="s">
        <v>515</v>
      </c>
      <c r="BO58" s="62" t="s">
        <v>807</v>
      </c>
      <c r="BP58" s="62"/>
      <c r="BQ58" s="82">
        <f t="shared" si="49"/>
        <v>3</v>
      </c>
      <c r="BR58" s="82">
        <v>3</v>
      </c>
      <c r="BS58" s="66">
        <f>$BR58/$BQ58</f>
        <v>1</v>
      </c>
      <c r="BT58" s="62">
        <f t="shared" si="98"/>
        <v>0.41666666666666669</v>
      </c>
      <c r="BU58" s="59">
        <v>43299</v>
      </c>
      <c r="BV58" s="80">
        <f t="shared" si="99"/>
        <v>166</v>
      </c>
      <c r="BW58" s="62" t="str">
        <f t="shared" si="100"/>
        <v>100%</v>
      </c>
      <c r="BX58" s="62">
        <f t="shared" si="101"/>
        <v>0.54395604395604391</v>
      </c>
      <c r="BY58" s="59" t="str">
        <f t="shared" si="102"/>
        <v>EN PROCESO</v>
      </c>
      <c r="BZ58" s="59" t="str">
        <f t="shared" si="103"/>
        <v>DENTRO DEL TIEMPO</v>
      </c>
      <c r="CA58" s="62" t="s">
        <v>854</v>
      </c>
      <c r="CB58" s="62" t="s">
        <v>855</v>
      </c>
      <c r="CC58" s="62"/>
      <c r="CD58" s="62"/>
      <c r="CE58" s="62"/>
      <c r="CF58" s="62"/>
      <c r="CG58" s="82">
        <f t="shared" si="73"/>
        <v>3</v>
      </c>
      <c r="CH58" s="82"/>
      <c r="CI58" s="66">
        <f t="shared" si="74"/>
        <v>0</v>
      </c>
      <c r="CJ58" s="62">
        <f t="shared" si="75"/>
        <v>0.41666666666666669</v>
      </c>
      <c r="CK58" s="59"/>
      <c r="CL58" s="80">
        <f t="shared" si="76"/>
        <v>43465</v>
      </c>
      <c r="CM58" s="62" t="str">
        <f t="shared" si="77"/>
        <v>100%</v>
      </c>
      <c r="CN58" s="62">
        <f t="shared" si="78"/>
        <v>-118.40934065934066</v>
      </c>
      <c r="CO58" s="59" t="str">
        <f t="shared" si="79"/>
        <v>EN PROCESO</v>
      </c>
      <c r="CP58" s="59" t="str">
        <f t="shared" si="80"/>
        <v>DENTRO DEL TIEMPO</v>
      </c>
      <c r="CQ58" s="62"/>
      <c r="CR58" s="62"/>
      <c r="CS58" s="62"/>
      <c r="CT58" s="62"/>
      <c r="CU58" s="62"/>
      <c r="CV58" s="62"/>
      <c r="CW58" s="62"/>
      <c r="CX58" s="62"/>
      <c r="CY58" s="62"/>
      <c r="CZ58" s="62"/>
      <c r="DA58" s="62"/>
      <c r="DB58" s="62"/>
      <c r="DC58" s="82">
        <f t="shared" si="81"/>
        <v>3</v>
      </c>
      <c r="DD58" s="82"/>
      <c r="DE58" s="66">
        <f t="shared" si="82"/>
        <v>0</v>
      </c>
      <c r="DF58" s="62">
        <f t="shared" si="83"/>
        <v>0.41666666666666669</v>
      </c>
      <c r="DG58" s="59"/>
      <c r="DH58" s="80">
        <f t="shared" si="84"/>
        <v>43465</v>
      </c>
      <c r="DI58" s="62" t="str">
        <f t="shared" si="85"/>
        <v>100%</v>
      </c>
      <c r="DJ58" s="62">
        <f t="shared" si="86"/>
        <v>-118.40934065934066</v>
      </c>
      <c r="DK58" s="59" t="str">
        <f t="shared" si="87"/>
        <v>EN PROCESO</v>
      </c>
      <c r="DL58" s="59" t="str">
        <f t="shared" si="88"/>
        <v>DENTRO DEL TIEMPO</v>
      </c>
      <c r="DM58" s="62"/>
      <c r="DN58" s="62"/>
      <c r="DO58" s="62"/>
      <c r="DP58" s="62"/>
      <c r="DQ58" s="62"/>
      <c r="DR58" s="62"/>
      <c r="DS58" s="60"/>
      <c r="DT58" s="60"/>
      <c r="DU58" s="60"/>
      <c r="DV58" s="82"/>
      <c r="DW58" s="82"/>
    </row>
    <row r="59" spans="1:127" s="58" customFormat="1" ht="39.950000000000003" hidden="1" customHeight="1" x14ac:dyDescent="0.2">
      <c r="A59" s="82" t="s">
        <v>346</v>
      </c>
      <c r="B59" s="82" t="s">
        <v>344</v>
      </c>
      <c r="C59" s="82" t="s">
        <v>279</v>
      </c>
      <c r="D59" s="82">
        <v>0.1</v>
      </c>
      <c r="E59" s="82">
        <v>0.35</v>
      </c>
      <c r="F59" s="82">
        <v>0.5</v>
      </c>
      <c r="G59" s="82">
        <v>0.8</v>
      </c>
      <c r="H59" s="82">
        <v>0.9</v>
      </c>
      <c r="I59" s="82" t="s">
        <v>281</v>
      </c>
      <c r="J59" s="82" t="s">
        <v>368</v>
      </c>
      <c r="K59" s="82" t="s">
        <v>347</v>
      </c>
      <c r="L59" s="82" t="s">
        <v>369</v>
      </c>
      <c r="M59" s="82" t="s">
        <v>369</v>
      </c>
      <c r="N59" s="82" t="s">
        <v>369</v>
      </c>
      <c r="O59" s="82" t="s">
        <v>369</v>
      </c>
      <c r="P59" s="61" t="s">
        <v>284</v>
      </c>
      <c r="Q59" s="61" t="s">
        <v>348</v>
      </c>
      <c r="R59" s="61" t="s">
        <v>406</v>
      </c>
      <c r="S59" s="61" t="s">
        <v>412</v>
      </c>
      <c r="T59" s="61" t="s">
        <v>319</v>
      </c>
      <c r="U59" s="61" t="s">
        <v>275</v>
      </c>
      <c r="V59" s="61" t="s">
        <v>286</v>
      </c>
      <c r="W59" s="61" t="s">
        <v>298</v>
      </c>
      <c r="X59" s="82" t="s">
        <v>304</v>
      </c>
      <c r="Y59" s="82" t="s">
        <v>640</v>
      </c>
      <c r="Z59" s="82" t="s">
        <v>416</v>
      </c>
      <c r="AA59" s="82" t="s">
        <v>416</v>
      </c>
      <c r="AB59" s="82" t="s">
        <v>311</v>
      </c>
      <c r="AC59" s="82" t="s">
        <v>376</v>
      </c>
      <c r="AD59" s="82" t="s">
        <v>340</v>
      </c>
      <c r="AE59" s="82" t="str">
        <f t="shared" si="89"/>
        <v>Subdirección de Gestión Corporativa</v>
      </c>
      <c r="AF59" s="61" t="str">
        <f t="shared" si="90"/>
        <v>Atención al Ciudadano</v>
      </c>
      <c r="AG59" s="82" t="str">
        <f t="shared" si="91"/>
        <v xml:space="preserve">Atención al Ciudadano </v>
      </c>
      <c r="AH59" s="61" t="str">
        <f t="shared" si="69"/>
        <v>Plan de Accion por Dependecias</v>
      </c>
      <c r="AI59" s="61" t="s">
        <v>433</v>
      </c>
      <c r="AJ59" s="61" t="s">
        <v>369</v>
      </c>
      <c r="AK59" s="61" t="s">
        <v>369</v>
      </c>
      <c r="AL59" s="61" t="s">
        <v>369</v>
      </c>
      <c r="AM59" s="61" t="s">
        <v>369</v>
      </c>
      <c r="AN59" s="61" t="s">
        <v>571</v>
      </c>
      <c r="AO59" s="61" t="s">
        <v>618</v>
      </c>
      <c r="AP59" s="82">
        <v>0</v>
      </c>
      <c r="AQ59" s="82">
        <f t="shared" ref="AQ59:AQ67" si="106">SUM(AR59:AU59)</f>
        <v>96</v>
      </c>
      <c r="AR59" s="82">
        <v>24</v>
      </c>
      <c r="AS59" s="82">
        <v>24</v>
      </c>
      <c r="AT59" s="82">
        <v>24</v>
      </c>
      <c r="AU59" s="82">
        <v>24</v>
      </c>
      <c r="AV59" s="82" t="s">
        <v>448</v>
      </c>
      <c r="AW59" s="82" t="s">
        <v>368</v>
      </c>
      <c r="AX59" s="82" t="s">
        <v>455</v>
      </c>
      <c r="AY59" s="82" t="s">
        <v>419</v>
      </c>
      <c r="AZ59" s="82" t="s">
        <v>419</v>
      </c>
      <c r="BA59" s="59">
        <v>43101</v>
      </c>
      <c r="BB59" s="59">
        <v>43465</v>
      </c>
      <c r="BC59" s="65">
        <f t="shared" si="92"/>
        <v>364</v>
      </c>
      <c r="BD59" s="82">
        <f t="shared" si="105"/>
        <v>24</v>
      </c>
      <c r="BE59" s="82">
        <v>24</v>
      </c>
      <c r="BF59" s="66">
        <f>$BE59/$BD59</f>
        <v>1</v>
      </c>
      <c r="BG59" s="62">
        <f t="shared" si="93"/>
        <v>0.25</v>
      </c>
      <c r="BH59" s="59">
        <v>43209</v>
      </c>
      <c r="BI59" s="80">
        <f t="shared" si="94"/>
        <v>256</v>
      </c>
      <c r="BJ59" s="62" t="str">
        <f t="shared" si="95"/>
        <v>100%</v>
      </c>
      <c r="BK59" s="62">
        <f t="shared" si="96"/>
        <v>0.2967032967032967</v>
      </c>
      <c r="BL59" s="59" t="str">
        <f t="shared" si="97"/>
        <v>EN PROCESO</v>
      </c>
      <c r="BM59" s="59" t="str">
        <f t="shared" si="67"/>
        <v>DENTRO DEL TIEMPO</v>
      </c>
      <c r="BN59" s="62" t="s">
        <v>518</v>
      </c>
      <c r="BO59" s="62"/>
      <c r="BP59" s="62"/>
      <c r="BQ59" s="82">
        <f t="shared" si="49"/>
        <v>24</v>
      </c>
      <c r="BR59" s="82">
        <v>24</v>
      </c>
      <c r="BS59" s="66">
        <f>$BR59/$BQ59</f>
        <v>1</v>
      </c>
      <c r="BT59" s="62">
        <f t="shared" si="98"/>
        <v>0.5</v>
      </c>
      <c r="BU59" s="59">
        <v>43299</v>
      </c>
      <c r="BV59" s="80">
        <f t="shared" si="99"/>
        <v>166</v>
      </c>
      <c r="BW59" s="62" t="str">
        <f t="shared" si="100"/>
        <v>100%</v>
      </c>
      <c r="BX59" s="62">
        <f t="shared" si="101"/>
        <v>0.54395604395604391</v>
      </c>
      <c r="BY59" s="59" t="str">
        <f t="shared" si="102"/>
        <v>EN PROCESO</v>
      </c>
      <c r="BZ59" s="59" t="str">
        <f t="shared" si="103"/>
        <v>DENTRO DEL TIEMPO</v>
      </c>
      <c r="CA59" s="62" t="s">
        <v>856</v>
      </c>
      <c r="CB59" s="62" t="s">
        <v>857</v>
      </c>
      <c r="CC59" s="62"/>
      <c r="CD59" s="62"/>
      <c r="CE59" s="62"/>
      <c r="CF59" s="62"/>
      <c r="CG59" s="82">
        <f t="shared" si="73"/>
        <v>24</v>
      </c>
      <c r="CH59" s="82"/>
      <c r="CI59" s="66">
        <f t="shared" si="74"/>
        <v>0</v>
      </c>
      <c r="CJ59" s="62">
        <f t="shared" si="75"/>
        <v>0.5</v>
      </c>
      <c r="CK59" s="59"/>
      <c r="CL59" s="80">
        <f t="shared" si="76"/>
        <v>43465</v>
      </c>
      <c r="CM59" s="62" t="str">
        <f t="shared" si="77"/>
        <v>100%</v>
      </c>
      <c r="CN59" s="62">
        <f t="shared" si="78"/>
        <v>-118.40934065934066</v>
      </c>
      <c r="CO59" s="59" t="str">
        <f t="shared" si="79"/>
        <v>EN PROCESO</v>
      </c>
      <c r="CP59" s="59" t="str">
        <f t="shared" si="80"/>
        <v>DENTRO DEL TIEMPO</v>
      </c>
      <c r="CQ59" s="62"/>
      <c r="CR59" s="62"/>
      <c r="CS59" s="62"/>
      <c r="CT59" s="62"/>
      <c r="CU59" s="62"/>
      <c r="CV59" s="62"/>
      <c r="CW59" s="62"/>
      <c r="CX59" s="62"/>
      <c r="CY59" s="62"/>
      <c r="CZ59" s="62"/>
      <c r="DA59" s="62"/>
      <c r="DB59" s="62"/>
      <c r="DC59" s="82">
        <f t="shared" si="81"/>
        <v>24</v>
      </c>
      <c r="DD59" s="82"/>
      <c r="DE59" s="66">
        <f t="shared" si="82"/>
        <v>0</v>
      </c>
      <c r="DF59" s="62">
        <f t="shared" si="83"/>
        <v>0.5</v>
      </c>
      <c r="DG59" s="59"/>
      <c r="DH59" s="80">
        <f t="shared" si="84"/>
        <v>43465</v>
      </c>
      <c r="DI59" s="62" t="str">
        <f t="shared" si="85"/>
        <v>100%</v>
      </c>
      <c r="DJ59" s="62">
        <f t="shared" si="86"/>
        <v>-118.40934065934066</v>
      </c>
      <c r="DK59" s="59" t="str">
        <f t="shared" si="87"/>
        <v>EN PROCESO</v>
      </c>
      <c r="DL59" s="59" t="str">
        <f t="shared" si="88"/>
        <v>DENTRO DEL TIEMPO</v>
      </c>
      <c r="DM59" s="62"/>
      <c r="DN59" s="62"/>
      <c r="DO59" s="62"/>
      <c r="DP59" s="62"/>
      <c r="DQ59" s="62"/>
      <c r="DR59" s="62"/>
      <c r="DS59" s="60"/>
      <c r="DT59" s="60"/>
      <c r="DU59" s="60"/>
      <c r="DV59" s="82"/>
      <c r="DW59" s="82"/>
    </row>
    <row r="60" spans="1:127" s="58" customFormat="1" ht="39.950000000000003" hidden="1" customHeight="1" x14ac:dyDescent="0.2">
      <c r="A60" s="82" t="s">
        <v>346</v>
      </c>
      <c r="B60" s="82" t="s">
        <v>344</v>
      </c>
      <c r="C60" s="82" t="s">
        <v>279</v>
      </c>
      <c r="D60" s="82">
        <v>0.1</v>
      </c>
      <c r="E60" s="82">
        <v>0.35</v>
      </c>
      <c r="F60" s="82">
        <v>0.5</v>
      </c>
      <c r="G60" s="82">
        <v>0.8</v>
      </c>
      <c r="H60" s="82">
        <v>0.9</v>
      </c>
      <c r="I60" s="82" t="s">
        <v>281</v>
      </c>
      <c r="J60" s="82" t="s">
        <v>368</v>
      </c>
      <c r="K60" s="82" t="s">
        <v>347</v>
      </c>
      <c r="L60" s="82" t="s">
        <v>369</v>
      </c>
      <c r="M60" s="82" t="s">
        <v>369</v>
      </c>
      <c r="N60" s="82" t="s">
        <v>369</v>
      </c>
      <c r="O60" s="82" t="s">
        <v>369</v>
      </c>
      <c r="P60" s="61" t="s">
        <v>284</v>
      </c>
      <c r="Q60" s="61" t="s">
        <v>348</v>
      </c>
      <c r="R60" s="61" t="s">
        <v>406</v>
      </c>
      <c r="S60" s="61" t="s">
        <v>412</v>
      </c>
      <c r="T60" s="61" t="s">
        <v>319</v>
      </c>
      <c r="U60" s="61" t="s">
        <v>275</v>
      </c>
      <c r="V60" s="61" t="s">
        <v>286</v>
      </c>
      <c r="W60" s="61" t="s">
        <v>298</v>
      </c>
      <c r="X60" s="82" t="s">
        <v>304</v>
      </c>
      <c r="Y60" s="82" t="s">
        <v>640</v>
      </c>
      <c r="Z60" s="82" t="s">
        <v>416</v>
      </c>
      <c r="AA60" s="82" t="s">
        <v>416</v>
      </c>
      <c r="AB60" s="82" t="s">
        <v>311</v>
      </c>
      <c r="AC60" s="82" t="s">
        <v>376</v>
      </c>
      <c r="AD60" s="82" t="s">
        <v>340</v>
      </c>
      <c r="AE60" s="82" t="str">
        <f t="shared" si="89"/>
        <v>Subdirección de Gestión Corporativa</v>
      </c>
      <c r="AF60" s="61" t="str">
        <f t="shared" si="90"/>
        <v>Atención al Ciudadano</v>
      </c>
      <c r="AG60" s="82" t="str">
        <f t="shared" si="91"/>
        <v xml:space="preserve">Atención al Ciudadano </v>
      </c>
      <c r="AH60" s="61" t="str">
        <f t="shared" si="69"/>
        <v>Plan de Accion por Dependecias</v>
      </c>
      <c r="AI60" s="61" t="s">
        <v>433</v>
      </c>
      <c r="AJ60" s="61" t="s">
        <v>369</v>
      </c>
      <c r="AK60" s="61" t="s">
        <v>369</v>
      </c>
      <c r="AL60" s="61" t="s">
        <v>369</v>
      </c>
      <c r="AM60" s="61" t="s">
        <v>369</v>
      </c>
      <c r="AN60" s="61" t="s">
        <v>572</v>
      </c>
      <c r="AO60" s="61" t="s">
        <v>619</v>
      </c>
      <c r="AP60" s="82">
        <v>0</v>
      </c>
      <c r="AQ60" s="82">
        <f t="shared" si="106"/>
        <v>1</v>
      </c>
      <c r="AR60" s="82">
        <v>0</v>
      </c>
      <c r="AS60" s="82">
        <v>0</v>
      </c>
      <c r="AT60" s="82">
        <v>0</v>
      </c>
      <c r="AU60" s="82">
        <v>1</v>
      </c>
      <c r="AV60" s="82" t="s">
        <v>450</v>
      </c>
      <c r="AW60" s="82" t="s">
        <v>368</v>
      </c>
      <c r="AX60" s="82" t="s">
        <v>455</v>
      </c>
      <c r="AY60" s="82" t="s">
        <v>419</v>
      </c>
      <c r="AZ60" s="82" t="s">
        <v>419</v>
      </c>
      <c r="BA60" s="59">
        <v>43252</v>
      </c>
      <c r="BB60" s="59">
        <v>43403</v>
      </c>
      <c r="BC60" s="65">
        <f t="shared" si="92"/>
        <v>151</v>
      </c>
      <c r="BD60" s="82">
        <f t="shared" si="105"/>
        <v>0</v>
      </c>
      <c r="BE60" s="82">
        <v>0</v>
      </c>
      <c r="BF60" s="66">
        <v>0</v>
      </c>
      <c r="BG60" s="62">
        <f t="shared" si="93"/>
        <v>0</v>
      </c>
      <c r="BH60" s="59">
        <v>43209</v>
      </c>
      <c r="BI60" s="80">
        <f t="shared" si="94"/>
        <v>194</v>
      </c>
      <c r="BJ60" s="62" t="str">
        <f t="shared" si="95"/>
        <v>100%</v>
      </c>
      <c r="BK60" s="62">
        <f t="shared" si="96"/>
        <v>-0.28476821192052981</v>
      </c>
      <c r="BL60" s="59" t="str">
        <f t="shared" si="97"/>
        <v>SIN INICIAR</v>
      </c>
      <c r="BM60" s="59" t="str">
        <f t="shared" si="67"/>
        <v xml:space="preserve">NO PROGRAMADA EN EL PERIODO </v>
      </c>
      <c r="BN60" s="62" t="s">
        <v>519</v>
      </c>
      <c r="BO60" s="62"/>
      <c r="BP60" s="62"/>
      <c r="BQ60" s="82">
        <f t="shared" si="49"/>
        <v>0</v>
      </c>
      <c r="BR60" s="82">
        <v>0</v>
      </c>
      <c r="BS60" s="66">
        <v>0</v>
      </c>
      <c r="BT60" s="62">
        <f t="shared" si="98"/>
        <v>0</v>
      </c>
      <c r="BU60" s="59">
        <v>43299</v>
      </c>
      <c r="BV60" s="80">
        <f t="shared" si="99"/>
        <v>104</v>
      </c>
      <c r="BW60" s="62" t="str">
        <f t="shared" si="100"/>
        <v>100%</v>
      </c>
      <c r="BX60" s="62">
        <f t="shared" si="101"/>
        <v>0.31125827814569534</v>
      </c>
      <c r="BY60" s="59" t="str">
        <f t="shared" si="102"/>
        <v>SIN INICIAR</v>
      </c>
      <c r="BZ60" s="59" t="str">
        <f t="shared" si="103"/>
        <v>ATRASADO</v>
      </c>
      <c r="CA60" s="62" t="s">
        <v>858</v>
      </c>
      <c r="CB60" s="62" t="s">
        <v>369</v>
      </c>
      <c r="CC60" s="62"/>
      <c r="CD60" s="62"/>
      <c r="CE60" s="62"/>
      <c r="CF60" s="62"/>
      <c r="CG60" s="82">
        <f t="shared" si="73"/>
        <v>0</v>
      </c>
      <c r="CH60" s="82"/>
      <c r="CI60" s="66" t="e">
        <f t="shared" si="74"/>
        <v>#DIV/0!</v>
      </c>
      <c r="CJ60" s="62">
        <f t="shared" si="75"/>
        <v>0</v>
      </c>
      <c r="CK60" s="59"/>
      <c r="CL60" s="80">
        <f t="shared" si="76"/>
        <v>43403</v>
      </c>
      <c r="CM60" s="62" t="str">
        <f t="shared" si="77"/>
        <v>100%</v>
      </c>
      <c r="CN60" s="62">
        <f t="shared" si="78"/>
        <v>-286.43708609271522</v>
      </c>
      <c r="CO60" s="59" t="str">
        <f t="shared" si="79"/>
        <v>SIN INICIAR</v>
      </c>
      <c r="CP60" s="59" t="str">
        <f t="shared" si="80"/>
        <v xml:space="preserve">NO PROGRAMADA EN EL PERIODO </v>
      </c>
      <c r="CQ60" s="62"/>
      <c r="CR60" s="62"/>
      <c r="CS60" s="62"/>
      <c r="CT60" s="62"/>
      <c r="CU60" s="62"/>
      <c r="CV60" s="62"/>
      <c r="CW60" s="62"/>
      <c r="CX60" s="62"/>
      <c r="CY60" s="62"/>
      <c r="CZ60" s="62"/>
      <c r="DA60" s="62"/>
      <c r="DB60" s="62"/>
      <c r="DC60" s="82">
        <f t="shared" si="81"/>
        <v>1</v>
      </c>
      <c r="DD60" s="82"/>
      <c r="DE60" s="66">
        <f t="shared" si="82"/>
        <v>0</v>
      </c>
      <c r="DF60" s="62">
        <f t="shared" si="83"/>
        <v>0</v>
      </c>
      <c r="DG60" s="59"/>
      <c r="DH60" s="80">
        <f t="shared" si="84"/>
        <v>43403</v>
      </c>
      <c r="DI60" s="62" t="str">
        <f t="shared" si="85"/>
        <v>100%</v>
      </c>
      <c r="DJ60" s="62">
        <f t="shared" si="86"/>
        <v>-286.43708609271522</v>
      </c>
      <c r="DK60" s="59" t="str">
        <f t="shared" si="87"/>
        <v>SIN INICIAR</v>
      </c>
      <c r="DL60" s="59" t="str">
        <f t="shared" si="88"/>
        <v xml:space="preserve">NO PROGRAMADA EN EL PERIODO </v>
      </c>
      <c r="DM60" s="62"/>
      <c r="DN60" s="62"/>
      <c r="DO60" s="62"/>
      <c r="DP60" s="62"/>
      <c r="DQ60" s="62"/>
      <c r="DR60" s="62"/>
      <c r="DS60" s="60"/>
      <c r="DT60" s="60"/>
      <c r="DU60" s="60"/>
      <c r="DV60" s="82"/>
      <c r="DW60" s="82"/>
    </row>
    <row r="61" spans="1:127" s="58" customFormat="1" ht="39.950000000000003" hidden="1" customHeight="1" x14ac:dyDescent="0.2">
      <c r="A61" s="82" t="s">
        <v>346</v>
      </c>
      <c r="B61" s="82" t="s">
        <v>344</v>
      </c>
      <c r="C61" s="82" t="s">
        <v>279</v>
      </c>
      <c r="D61" s="82">
        <v>0.1</v>
      </c>
      <c r="E61" s="82">
        <v>0.35</v>
      </c>
      <c r="F61" s="82">
        <v>0.5</v>
      </c>
      <c r="G61" s="82">
        <v>0.8</v>
      </c>
      <c r="H61" s="82">
        <v>0.9</v>
      </c>
      <c r="I61" s="82" t="s">
        <v>281</v>
      </c>
      <c r="J61" s="82" t="s">
        <v>368</v>
      </c>
      <c r="K61" s="82" t="s">
        <v>347</v>
      </c>
      <c r="L61" s="82" t="s">
        <v>369</v>
      </c>
      <c r="M61" s="82" t="s">
        <v>369</v>
      </c>
      <c r="N61" s="82" t="s">
        <v>369</v>
      </c>
      <c r="O61" s="82" t="s">
        <v>369</v>
      </c>
      <c r="P61" s="61" t="s">
        <v>284</v>
      </c>
      <c r="Q61" s="61" t="s">
        <v>348</v>
      </c>
      <c r="R61" s="61" t="s">
        <v>406</v>
      </c>
      <c r="S61" s="61" t="s">
        <v>412</v>
      </c>
      <c r="T61" s="61" t="s">
        <v>315</v>
      </c>
      <c r="U61" s="61" t="s">
        <v>273</v>
      </c>
      <c r="V61" s="61" t="s">
        <v>287</v>
      </c>
      <c r="W61" s="61" t="s">
        <v>296</v>
      </c>
      <c r="X61" s="82" t="s">
        <v>297</v>
      </c>
      <c r="Y61" s="82" t="s">
        <v>640</v>
      </c>
      <c r="Z61" s="82" t="s">
        <v>416</v>
      </c>
      <c r="AA61" s="82" t="s">
        <v>416</v>
      </c>
      <c r="AB61" s="82" t="s">
        <v>311</v>
      </c>
      <c r="AC61" s="82" t="s">
        <v>377</v>
      </c>
      <c r="AD61" s="82" t="s">
        <v>350</v>
      </c>
      <c r="AE61" s="82" t="str">
        <f t="shared" si="89"/>
        <v>Subdirección de Gestión Corporativa</v>
      </c>
      <c r="AF61" s="61" t="str">
        <f t="shared" si="90"/>
        <v>Control Disciplinario</v>
      </c>
      <c r="AG61" s="82" t="str">
        <f t="shared" si="91"/>
        <v xml:space="preserve">Control, Evaluación y Mejora </v>
      </c>
      <c r="AH61" s="61" t="str">
        <f t="shared" si="69"/>
        <v>Plan de Accion por Dependecias</v>
      </c>
      <c r="AI61" s="61" t="s">
        <v>433</v>
      </c>
      <c r="AJ61" s="61" t="s">
        <v>369</v>
      </c>
      <c r="AK61" s="61" t="s">
        <v>369</v>
      </c>
      <c r="AL61" s="61" t="s">
        <v>369</v>
      </c>
      <c r="AM61" s="61" t="s">
        <v>369</v>
      </c>
      <c r="AN61" s="61" t="s">
        <v>574</v>
      </c>
      <c r="AO61" s="61" t="s">
        <v>621</v>
      </c>
      <c r="AP61" s="82">
        <v>2</v>
      </c>
      <c r="AQ61" s="82">
        <f t="shared" si="106"/>
        <v>2</v>
      </c>
      <c r="AR61" s="61">
        <v>1</v>
      </c>
      <c r="AS61" s="104">
        <v>0</v>
      </c>
      <c r="AT61" s="82">
        <v>1</v>
      </c>
      <c r="AU61" s="82">
        <v>0</v>
      </c>
      <c r="AV61" s="82" t="s">
        <v>448</v>
      </c>
      <c r="AW61" s="82" t="s">
        <v>368</v>
      </c>
      <c r="AX61" s="82" t="s">
        <v>459</v>
      </c>
      <c r="AY61" s="82" t="s">
        <v>369</v>
      </c>
      <c r="AZ61" s="82" t="s">
        <v>442</v>
      </c>
      <c r="BA61" s="64">
        <v>43132</v>
      </c>
      <c r="BB61" s="64">
        <v>43373</v>
      </c>
      <c r="BC61" s="65">
        <f t="shared" si="92"/>
        <v>241</v>
      </c>
      <c r="BD61" s="82">
        <f t="shared" si="105"/>
        <v>1</v>
      </c>
      <c r="BE61" s="82">
        <v>1</v>
      </c>
      <c r="BF61" s="66">
        <f>$BE61/$BD61</f>
        <v>1</v>
      </c>
      <c r="BG61" s="62">
        <f t="shared" si="93"/>
        <v>0.5</v>
      </c>
      <c r="BH61" s="59">
        <v>43209</v>
      </c>
      <c r="BI61" s="80">
        <f t="shared" si="94"/>
        <v>164</v>
      </c>
      <c r="BJ61" s="62" t="str">
        <f t="shared" si="95"/>
        <v>100%</v>
      </c>
      <c r="BK61" s="62">
        <f t="shared" si="96"/>
        <v>0.31950207468879666</v>
      </c>
      <c r="BL61" s="59" t="str">
        <f t="shared" si="97"/>
        <v>EN PROCESO</v>
      </c>
      <c r="BM61" s="59" t="str">
        <f t="shared" si="67"/>
        <v>DENTRO DEL TIEMPO</v>
      </c>
      <c r="BN61" s="62" t="s">
        <v>521</v>
      </c>
      <c r="BO61" s="62" t="s">
        <v>793</v>
      </c>
      <c r="BP61" s="62"/>
      <c r="BQ61" s="82">
        <v>0</v>
      </c>
      <c r="BR61" s="82">
        <v>1</v>
      </c>
      <c r="BS61" s="66">
        <v>0</v>
      </c>
      <c r="BT61" s="62">
        <f t="shared" si="98"/>
        <v>1</v>
      </c>
      <c r="BU61" s="59">
        <v>43209</v>
      </c>
      <c r="BV61" s="80">
        <f t="shared" si="99"/>
        <v>164</v>
      </c>
      <c r="BW61" s="62" t="str">
        <f t="shared" si="100"/>
        <v>100%</v>
      </c>
      <c r="BX61" s="62">
        <f t="shared" si="101"/>
        <v>0.31950207468879666</v>
      </c>
      <c r="BY61" s="59" t="str">
        <f t="shared" si="102"/>
        <v>TERMINADO</v>
      </c>
      <c r="BZ61" s="59" t="str">
        <f t="shared" si="103"/>
        <v>OPORTUNO</v>
      </c>
      <c r="CA61" s="62" t="s">
        <v>790</v>
      </c>
      <c r="CB61" s="62" t="s">
        <v>369</v>
      </c>
      <c r="CC61" s="62"/>
      <c r="CD61" s="62"/>
      <c r="CE61" s="62"/>
      <c r="CF61" s="62"/>
      <c r="CG61" s="82">
        <f t="shared" si="73"/>
        <v>1</v>
      </c>
      <c r="CH61" s="82"/>
      <c r="CI61" s="66">
        <f t="shared" si="74"/>
        <v>0</v>
      </c>
      <c r="CJ61" s="62">
        <f t="shared" si="75"/>
        <v>1</v>
      </c>
      <c r="CK61" s="59"/>
      <c r="CL61" s="80">
        <f t="shared" si="76"/>
        <v>43373</v>
      </c>
      <c r="CM61" s="62" t="str">
        <f t="shared" si="77"/>
        <v>100%</v>
      </c>
      <c r="CN61" s="62">
        <f t="shared" si="78"/>
        <v>-178.97095435684648</v>
      </c>
      <c r="CO61" s="59" t="str">
        <f t="shared" si="79"/>
        <v>TERMINADO</v>
      </c>
      <c r="CP61" s="59" t="str">
        <f t="shared" si="80"/>
        <v>OPORTUNO</v>
      </c>
      <c r="CQ61" s="62"/>
      <c r="CR61" s="62"/>
      <c r="CS61" s="62"/>
      <c r="CT61" s="62"/>
      <c r="CU61" s="62"/>
      <c r="CV61" s="62"/>
      <c r="CW61" s="62"/>
      <c r="CX61" s="62"/>
      <c r="CY61" s="62"/>
      <c r="CZ61" s="62"/>
      <c r="DA61" s="62"/>
      <c r="DB61" s="62"/>
      <c r="DC61" s="82">
        <f t="shared" si="81"/>
        <v>0</v>
      </c>
      <c r="DD61" s="82"/>
      <c r="DE61" s="66" t="e">
        <f t="shared" si="82"/>
        <v>#DIV/0!</v>
      </c>
      <c r="DF61" s="62">
        <f t="shared" si="83"/>
        <v>1</v>
      </c>
      <c r="DG61" s="59"/>
      <c r="DH61" s="80">
        <f t="shared" si="84"/>
        <v>43373</v>
      </c>
      <c r="DI61" s="62" t="str">
        <f t="shared" si="85"/>
        <v>100%</v>
      </c>
      <c r="DJ61" s="62">
        <f t="shared" si="86"/>
        <v>-178.97095435684648</v>
      </c>
      <c r="DK61" s="59" t="str">
        <f t="shared" si="87"/>
        <v>TERMINADO</v>
      </c>
      <c r="DL61" s="59" t="str">
        <f t="shared" si="88"/>
        <v>OPORTUNO</v>
      </c>
      <c r="DM61" s="62"/>
      <c r="DN61" s="62"/>
      <c r="DO61" s="62"/>
      <c r="DP61" s="62"/>
      <c r="DQ61" s="62"/>
      <c r="DR61" s="62"/>
      <c r="DS61" s="60"/>
      <c r="DT61" s="60"/>
      <c r="DU61" s="60"/>
      <c r="DV61" s="82"/>
      <c r="DW61" s="82"/>
    </row>
    <row r="62" spans="1:127" s="58" customFormat="1" ht="39.950000000000003" hidden="1" customHeight="1" x14ac:dyDescent="0.2">
      <c r="A62" s="82" t="s">
        <v>346</v>
      </c>
      <c r="B62" s="82" t="s">
        <v>344</v>
      </c>
      <c r="C62" s="82" t="s">
        <v>279</v>
      </c>
      <c r="D62" s="82">
        <v>0.1</v>
      </c>
      <c r="E62" s="82">
        <v>0.35</v>
      </c>
      <c r="F62" s="82">
        <v>0.5</v>
      </c>
      <c r="G62" s="82">
        <v>0.8</v>
      </c>
      <c r="H62" s="82">
        <v>0.9</v>
      </c>
      <c r="I62" s="82" t="s">
        <v>281</v>
      </c>
      <c r="J62" s="82" t="s">
        <v>368</v>
      </c>
      <c r="K62" s="82" t="s">
        <v>347</v>
      </c>
      <c r="L62" s="82" t="s">
        <v>369</v>
      </c>
      <c r="M62" s="82" t="s">
        <v>369</v>
      </c>
      <c r="N62" s="82" t="s">
        <v>369</v>
      </c>
      <c r="O62" s="82" t="s">
        <v>369</v>
      </c>
      <c r="P62" s="61" t="s">
        <v>284</v>
      </c>
      <c r="Q62" s="61" t="s">
        <v>348</v>
      </c>
      <c r="R62" s="61" t="s">
        <v>406</v>
      </c>
      <c r="S62" s="61" t="s">
        <v>412</v>
      </c>
      <c r="T62" s="61" t="s">
        <v>315</v>
      </c>
      <c r="U62" s="61" t="s">
        <v>273</v>
      </c>
      <c r="V62" s="61" t="s">
        <v>287</v>
      </c>
      <c r="W62" s="61" t="s">
        <v>296</v>
      </c>
      <c r="X62" s="82" t="s">
        <v>297</v>
      </c>
      <c r="Y62" s="82" t="s">
        <v>640</v>
      </c>
      <c r="Z62" s="82" t="s">
        <v>416</v>
      </c>
      <c r="AA62" s="82" t="s">
        <v>416</v>
      </c>
      <c r="AB62" s="82" t="s">
        <v>311</v>
      </c>
      <c r="AC62" s="82" t="s">
        <v>377</v>
      </c>
      <c r="AD62" s="82" t="s">
        <v>350</v>
      </c>
      <c r="AE62" s="82" t="str">
        <f t="shared" si="89"/>
        <v>Subdirección de Gestión Corporativa</v>
      </c>
      <c r="AF62" s="61" t="str">
        <f t="shared" si="90"/>
        <v>Control Disciplinario</v>
      </c>
      <c r="AG62" s="82" t="str">
        <f t="shared" si="91"/>
        <v xml:space="preserve">Control, Evaluación y Mejora </v>
      </c>
      <c r="AH62" s="61" t="str">
        <f t="shared" si="69"/>
        <v>Plan de Accion por Dependecias</v>
      </c>
      <c r="AI62" s="61" t="s">
        <v>433</v>
      </c>
      <c r="AJ62" s="61" t="s">
        <v>369</v>
      </c>
      <c r="AK62" s="61" t="s">
        <v>369</v>
      </c>
      <c r="AL62" s="61" t="s">
        <v>369</v>
      </c>
      <c r="AM62" s="61" t="s">
        <v>369</v>
      </c>
      <c r="AN62" s="61" t="s">
        <v>575</v>
      </c>
      <c r="AO62" s="61" t="s">
        <v>622</v>
      </c>
      <c r="AP62" s="82">
        <v>10</v>
      </c>
      <c r="AQ62" s="82">
        <f t="shared" si="106"/>
        <v>11</v>
      </c>
      <c r="AR62" s="82">
        <v>2</v>
      </c>
      <c r="AS62" s="82">
        <v>3</v>
      </c>
      <c r="AT62" s="82">
        <v>3</v>
      </c>
      <c r="AU62" s="82">
        <v>3</v>
      </c>
      <c r="AV62" s="82" t="s">
        <v>448</v>
      </c>
      <c r="AW62" s="82" t="s">
        <v>368</v>
      </c>
      <c r="AX62" s="82" t="s">
        <v>459</v>
      </c>
      <c r="AY62" s="82" t="s">
        <v>369</v>
      </c>
      <c r="AZ62" s="82" t="s">
        <v>442</v>
      </c>
      <c r="BA62" s="59">
        <v>43101</v>
      </c>
      <c r="BB62" s="59">
        <v>43465</v>
      </c>
      <c r="BC62" s="65">
        <f t="shared" si="92"/>
        <v>364</v>
      </c>
      <c r="BD62" s="82">
        <f t="shared" si="105"/>
        <v>2</v>
      </c>
      <c r="BE62" s="82">
        <v>2</v>
      </c>
      <c r="BF62" s="66">
        <f>$BE62/$BD62</f>
        <v>1</v>
      </c>
      <c r="BG62" s="62">
        <f t="shared" si="93"/>
        <v>0.18181818181818182</v>
      </c>
      <c r="BH62" s="59">
        <v>43209</v>
      </c>
      <c r="BI62" s="80">
        <f t="shared" si="94"/>
        <v>256</v>
      </c>
      <c r="BJ62" s="62" t="str">
        <f t="shared" si="95"/>
        <v>100%</v>
      </c>
      <c r="BK62" s="62">
        <f t="shared" si="96"/>
        <v>0.2967032967032967</v>
      </c>
      <c r="BL62" s="59" t="str">
        <f t="shared" si="97"/>
        <v>EN PROCESO</v>
      </c>
      <c r="BM62" s="59" t="str">
        <f t="shared" si="67"/>
        <v>DENTRO DEL TIEMPO</v>
      </c>
      <c r="BN62" s="62" t="s">
        <v>522</v>
      </c>
      <c r="BO62" s="62" t="s">
        <v>792</v>
      </c>
      <c r="BP62" s="62"/>
      <c r="BQ62" s="82">
        <f t="shared" ref="BQ62:BQ75" si="107">$AS62</f>
        <v>3</v>
      </c>
      <c r="BR62" s="82">
        <v>3</v>
      </c>
      <c r="BS62" s="66">
        <f t="shared" ref="BS62:BS75" si="108">$BR62/$BQ62</f>
        <v>1</v>
      </c>
      <c r="BT62" s="62">
        <f t="shared" si="98"/>
        <v>0.45454545454545453</v>
      </c>
      <c r="BU62" s="59">
        <v>43293</v>
      </c>
      <c r="BV62" s="80">
        <f t="shared" si="99"/>
        <v>172</v>
      </c>
      <c r="BW62" s="62" t="str">
        <f t="shared" si="100"/>
        <v>100%</v>
      </c>
      <c r="BX62" s="62">
        <f t="shared" si="101"/>
        <v>0.52747252747252749</v>
      </c>
      <c r="BY62" s="59" t="str">
        <f t="shared" si="102"/>
        <v>EN PROCESO</v>
      </c>
      <c r="BZ62" s="59" t="str">
        <f t="shared" si="103"/>
        <v>DENTRO DEL TIEMPO</v>
      </c>
      <c r="CA62" s="62" t="s">
        <v>794</v>
      </c>
      <c r="CB62" s="62" t="s">
        <v>791</v>
      </c>
      <c r="CC62" s="62"/>
      <c r="CD62" s="62"/>
      <c r="CE62" s="62"/>
      <c r="CF62" s="62"/>
      <c r="CG62" s="82">
        <f t="shared" si="73"/>
        <v>3</v>
      </c>
      <c r="CH62" s="82"/>
      <c r="CI62" s="66">
        <f t="shared" si="74"/>
        <v>0</v>
      </c>
      <c r="CJ62" s="62">
        <f t="shared" si="75"/>
        <v>0.45454545454545453</v>
      </c>
      <c r="CK62" s="59"/>
      <c r="CL62" s="80">
        <f t="shared" si="76"/>
        <v>43465</v>
      </c>
      <c r="CM62" s="62" t="str">
        <f t="shared" si="77"/>
        <v>100%</v>
      </c>
      <c r="CN62" s="62">
        <f t="shared" si="78"/>
        <v>-118.40934065934066</v>
      </c>
      <c r="CO62" s="59" t="str">
        <f t="shared" si="79"/>
        <v>EN PROCESO</v>
      </c>
      <c r="CP62" s="59" t="str">
        <f t="shared" si="80"/>
        <v>DENTRO DEL TIEMPO</v>
      </c>
      <c r="CQ62" s="62"/>
      <c r="CR62" s="62"/>
      <c r="CS62" s="62"/>
      <c r="CT62" s="62"/>
      <c r="CU62" s="62"/>
      <c r="CV62" s="62"/>
      <c r="CW62" s="62"/>
      <c r="CX62" s="62"/>
      <c r="CY62" s="62"/>
      <c r="CZ62" s="62"/>
      <c r="DA62" s="62"/>
      <c r="DB62" s="62"/>
      <c r="DC62" s="82">
        <f t="shared" si="81"/>
        <v>3</v>
      </c>
      <c r="DD62" s="82"/>
      <c r="DE62" s="66">
        <f t="shared" si="82"/>
        <v>0</v>
      </c>
      <c r="DF62" s="62">
        <f t="shared" si="83"/>
        <v>0.45454545454545453</v>
      </c>
      <c r="DG62" s="59"/>
      <c r="DH62" s="80">
        <f t="shared" si="84"/>
        <v>43465</v>
      </c>
      <c r="DI62" s="62" t="str">
        <f t="shared" si="85"/>
        <v>100%</v>
      </c>
      <c r="DJ62" s="62">
        <f t="shared" si="86"/>
        <v>-118.40934065934066</v>
      </c>
      <c r="DK62" s="59" t="str">
        <f t="shared" si="87"/>
        <v>EN PROCESO</v>
      </c>
      <c r="DL62" s="59" t="str">
        <f t="shared" si="88"/>
        <v>DENTRO DEL TIEMPO</v>
      </c>
      <c r="DM62" s="62"/>
      <c r="DN62" s="62"/>
      <c r="DO62" s="62"/>
      <c r="DP62" s="62"/>
      <c r="DQ62" s="62"/>
      <c r="DR62" s="62"/>
      <c r="DS62" s="60"/>
      <c r="DT62" s="60"/>
      <c r="DU62" s="60"/>
      <c r="DV62" s="82"/>
      <c r="DW62" s="82"/>
    </row>
    <row r="63" spans="1:127" s="58" customFormat="1" ht="39.950000000000003" hidden="1" customHeight="1" x14ac:dyDescent="0.2">
      <c r="A63" s="82" t="s">
        <v>346</v>
      </c>
      <c r="B63" s="82" t="s">
        <v>344</v>
      </c>
      <c r="C63" s="82" t="s">
        <v>279</v>
      </c>
      <c r="D63" s="82">
        <v>0.1</v>
      </c>
      <c r="E63" s="82">
        <v>0.35</v>
      </c>
      <c r="F63" s="82">
        <v>0.5</v>
      </c>
      <c r="G63" s="82">
        <v>0.8</v>
      </c>
      <c r="H63" s="82">
        <v>0.9</v>
      </c>
      <c r="I63" s="82" t="s">
        <v>281</v>
      </c>
      <c r="J63" s="82" t="s">
        <v>368</v>
      </c>
      <c r="K63" s="82" t="s">
        <v>347</v>
      </c>
      <c r="L63" s="82" t="s">
        <v>369</v>
      </c>
      <c r="M63" s="82" t="s">
        <v>369</v>
      </c>
      <c r="N63" s="82" t="s">
        <v>369</v>
      </c>
      <c r="O63" s="82" t="s">
        <v>369</v>
      </c>
      <c r="P63" s="61" t="s">
        <v>284</v>
      </c>
      <c r="Q63" s="61" t="s">
        <v>348</v>
      </c>
      <c r="R63" s="61" t="s">
        <v>406</v>
      </c>
      <c r="S63" s="61" t="s">
        <v>412</v>
      </c>
      <c r="T63" s="61" t="s">
        <v>322</v>
      </c>
      <c r="U63" s="61" t="s">
        <v>276</v>
      </c>
      <c r="V63" s="61" t="s">
        <v>287</v>
      </c>
      <c r="W63" s="61" t="s">
        <v>299</v>
      </c>
      <c r="X63" s="82" t="s">
        <v>305</v>
      </c>
      <c r="Y63" s="82" t="s">
        <v>640</v>
      </c>
      <c r="Z63" s="82" t="s">
        <v>422</v>
      </c>
      <c r="AA63" s="82" t="s">
        <v>416</v>
      </c>
      <c r="AB63" s="82" t="s">
        <v>311</v>
      </c>
      <c r="AC63" s="82" t="s">
        <v>378</v>
      </c>
      <c r="AD63" s="82" t="s">
        <v>326</v>
      </c>
      <c r="AE63" s="82" t="str">
        <f t="shared" si="89"/>
        <v>Subdirección de Gestión Corporativa</v>
      </c>
      <c r="AF63" s="61" t="str">
        <f t="shared" si="90"/>
        <v>Recursos Físicos</v>
      </c>
      <c r="AG63" s="82" t="str">
        <f t="shared" si="91"/>
        <v>Gestión de Recursos Físicos</v>
      </c>
      <c r="AH63" s="61" t="str">
        <f t="shared" si="69"/>
        <v>Plan de Accion por Dependecias</v>
      </c>
      <c r="AI63" s="61" t="s">
        <v>431</v>
      </c>
      <c r="AJ63" s="61" t="s">
        <v>369</v>
      </c>
      <c r="AK63" s="61" t="s">
        <v>369</v>
      </c>
      <c r="AL63" s="61" t="s">
        <v>369</v>
      </c>
      <c r="AM63" s="61" t="s">
        <v>369</v>
      </c>
      <c r="AN63" s="61" t="s">
        <v>493</v>
      </c>
      <c r="AO63" s="61" t="s">
        <v>629</v>
      </c>
      <c r="AP63" s="82">
        <v>1</v>
      </c>
      <c r="AQ63" s="82">
        <f t="shared" si="106"/>
        <v>4</v>
      </c>
      <c r="AR63" s="82">
        <v>1</v>
      </c>
      <c r="AS63" s="82">
        <v>1</v>
      </c>
      <c r="AT63" s="82">
        <v>1</v>
      </c>
      <c r="AU63" s="82">
        <v>1</v>
      </c>
      <c r="AV63" s="82" t="s">
        <v>448</v>
      </c>
      <c r="AW63" s="82" t="s">
        <v>368</v>
      </c>
      <c r="AX63" s="82" t="s">
        <v>461</v>
      </c>
      <c r="AY63" s="82" t="s">
        <v>369</v>
      </c>
      <c r="AZ63" s="82" t="s">
        <v>369</v>
      </c>
      <c r="BA63" s="59">
        <v>43101</v>
      </c>
      <c r="BB63" s="59">
        <v>43465</v>
      </c>
      <c r="BC63" s="65">
        <f t="shared" si="92"/>
        <v>364</v>
      </c>
      <c r="BD63" s="82">
        <f t="shared" si="105"/>
        <v>1</v>
      </c>
      <c r="BE63" s="82">
        <v>0.28000000000000003</v>
      </c>
      <c r="BF63" s="66">
        <f>$BE63/$BD63</f>
        <v>0.28000000000000003</v>
      </c>
      <c r="BG63" s="62">
        <f t="shared" si="93"/>
        <v>7.0000000000000007E-2</v>
      </c>
      <c r="BH63" s="59">
        <v>43209</v>
      </c>
      <c r="BI63" s="80">
        <f t="shared" si="94"/>
        <v>256</v>
      </c>
      <c r="BJ63" s="62" t="str">
        <f t="shared" si="95"/>
        <v>100%</v>
      </c>
      <c r="BK63" s="62">
        <f t="shared" si="96"/>
        <v>0.2967032967032967</v>
      </c>
      <c r="BL63" s="59" t="str">
        <f t="shared" si="97"/>
        <v>EN PROCESO</v>
      </c>
      <c r="BM63" s="59" t="str">
        <f t="shared" si="67"/>
        <v>ATRASADO</v>
      </c>
      <c r="BN63" s="62" t="s">
        <v>669</v>
      </c>
      <c r="BO63" s="83" t="s">
        <v>670</v>
      </c>
      <c r="BP63" s="62"/>
      <c r="BQ63" s="82">
        <f t="shared" si="107"/>
        <v>1</v>
      </c>
      <c r="BR63" s="82">
        <v>1</v>
      </c>
      <c r="BS63" s="66">
        <f t="shared" si="108"/>
        <v>1</v>
      </c>
      <c r="BT63" s="62">
        <f t="shared" si="98"/>
        <v>0.32</v>
      </c>
      <c r="BU63" s="59">
        <v>43293</v>
      </c>
      <c r="BV63" s="80">
        <f t="shared" si="99"/>
        <v>172</v>
      </c>
      <c r="BW63" s="62" t="str">
        <f t="shared" si="100"/>
        <v>100%</v>
      </c>
      <c r="BX63" s="62">
        <f t="shared" si="101"/>
        <v>0.52747252747252749</v>
      </c>
      <c r="BY63" s="59" t="str">
        <f t="shared" si="102"/>
        <v>EN PROCESO</v>
      </c>
      <c r="BZ63" s="59" t="str">
        <f t="shared" si="103"/>
        <v>DENTRO DEL TIEMPO</v>
      </c>
      <c r="CA63" s="62" t="s">
        <v>795</v>
      </c>
      <c r="CB63" s="62" t="s">
        <v>796</v>
      </c>
      <c r="CC63" s="62"/>
      <c r="CD63" s="62"/>
      <c r="CE63" s="62"/>
      <c r="CF63" s="62"/>
      <c r="CG63" s="82">
        <f t="shared" si="73"/>
        <v>1</v>
      </c>
      <c r="CH63" s="82"/>
      <c r="CI63" s="66">
        <f t="shared" si="74"/>
        <v>0</v>
      </c>
      <c r="CJ63" s="62">
        <f t="shared" si="75"/>
        <v>0.32</v>
      </c>
      <c r="CK63" s="59"/>
      <c r="CL63" s="80">
        <f t="shared" si="76"/>
        <v>43465</v>
      </c>
      <c r="CM63" s="62" t="str">
        <f t="shared" si="77"/>
        <v>100%</v>
      </c>
      <c r="CN63" s="62">
        <f t="shared" si="78"/>
        <v>-118.40934065934066</v>
      </c>
      <c r="CO63" s="59" t="str">
        <f t="shared" si="79"/>
        <v>EN PROCESO</v>
      </c>
      <c r="CP63" s="59" t="str">
        <f t="shared" si="80"/>
        <v>DENTRO DEL TIEMPO</v>
      </c>
      <c r="CQ63" s="62"/>
      <c r="CR63" s="62"/>
      <c r="CS63" s="62"/>
      <c r="CT63" s="62"/>
      <c r="CU63" s="62"/>
      <c r="CV63" s="62"/>
      <c r="CW63" s="62"/>
      <c r="CX63" s="62"/>
      <c r="CY63" s="62"/>
      <c r="CZ63" s="62"/>
      <c r="DA63" s="62"/>
      <c r="DB63" s="62"/>
      <c r="DC63" s="82">
        <f t="shared" si="81"/>
        <v>1</v>
      </c>
      <c r="DD63" s="82"/>
      <c r="DE63" s="66">
        <f t="shared" si="82"/>
        <v>0</v>
      </c>
      <c r="DF63" s="62">
        <f t="shared" si="83"/>
        <v>0.32</v>
      </c>
      <c r="DG63" s="59"/>
      <c r="DH63" s="80">
        <f t="shared" si="84"/>
        <v>43465</v>
      </c>
      <c r="DI63" s="62" t="str">
        <f t="shared" si="85"/>
        <v>100%</v>
      </c>
      <c r="DJ63" s="62">
        <f t="shared" si="86"/>
        <v>-118.40934065934066</v>
      </c>
      <c r="DK63" s="59" t="str">
        <f t="shared" si="87"/>
        <v>EN PROCESO</v>
      </c>
      <c r="DL63" s="59" t="str">
        <f t="shared" si="88"/>
        <v>DENTRO DEL TIEMPO</v>
      </c>
      <c r="DM63" s="62"/>
      <c r="DN63" s="62"/>
      <c r="DO63" s="62"/>
      <c r="DP63" s="62"/>
      <c r="DQ63" s="62"/>
      <c r="DR63" s="62"/>
      <c r="DS63" s="60"/>
      <c r="DT63" s="60"/>
      <c r="DU63" s="60"/>
      <c r="DV63" s="82"/>
      <c r="DW63" s="82"/>
    </row>
    <row r="64" spans="1:127" s="58" customFormat="1" ht="39.950000000000003" hidden="1" customHeight="1" x14ac:dyDescent="0.2">
      <c r="A64" s="82" t="s">
        <v>345</v>
      </c>
      <c r="B64" s="82" t="s">
        <v>343</v>
      </c>
      <c r="C64" s="82" t="s">
        <v>278</v>
      </c>
      <c r="D64" s="82">
        <v>0.18</v>
      </c>
      <c r="E64" s="82">
        <v>0.24809999999999999</v>
      </c>
      <c r="F64" s="82">
        <v>0.25190000000000001</v>
      </c>
      <c r="G64" s="82">
        <v>0.25</v>
      </c>
      <c r="H64" s="82">
        <v>7.0000000000000007E-2</v>
      </c>
      <c r="I64" s="82" t="s">
        <v>280</v>
      </c>
      <c r="J64" s="82" t="s">
        <v>368</v>
      </c>
      <c r="K64" s="82" t="s">
        <v>347</v>
      </c>
      <c r="L64" s="82" t="s">
        <v>369</v>
      </c>
      <c r="M64" s="82" t="s">
        <v>369</v>
      </c>
      <c r="N64" s="82" t="s">
        <v>369</v>
      </c>
      <c r="O64" s="82" t="s">
        <v>369</v>
      </c>
      <c r="P64" s="61" t="s">
        <v>285</v>
      </c>
      <c r="Q64" s="61" t="s">
        <v>347</v>
      </c>
      <c r="R64" s="61" t="s">
        <v>407</v>
      </c>
      <c r="S64" s="61" t="s">
        <v>414</v>
      </c>
      <c r="T64" s="61" t="s">
        <v>318</v>
      </c>
      <c r="U64" s="61" t="s">
        <v>275</v>
      </c>
      <c r="V64" s="61" t="s">
        <v>286</v>
      </c>
      <c r="W64" s="82" t="s">
        <v>299</v>
      </c>
      <c r="X64" s="82" t="s">
        <v>305</v>
      </c>
      <c r="Y64" s="82" t="s">
        <v>640</v>
      </c>
      <c r="Z64" s="82" t="s">
        <v>416</v>
      </c>
      <c r="AA64" s="82" t="s">
        <v>416</v>
      </c>
      <c r="AB64" s="82" t="s">
        <v>311</v>
      </c>
      <c r="AC64" s="82" t="s">
        <v>378</v>
      </c>
      <c r="AD64" s="82" t="s">
        <v>337</v>
      </c>
      <c r="AE64" s="82" t="str">
        <f t="shared" si="89"/>
        <v>Subdirección de Gestión Corporativa</v>
      </c>
      <c r="AF64" s="61" t="str">
        <f t="shared" si="90"/>
        <v>Recursos Físicos</v>
      </c>
      <c r="AG64" s="82" t="str">
        <f t="shared" si="91"/>
        <v>Gestión de Recursos Físicos</v>
      </c>
      <c r="AH64" s="61" t="str">
        <f t="shared" si="69"/>
        <v>Plan de Accion por Dependecias</v>
      </c>
      <c r="AI64" s="61" t="s">
        <v>432</v>
      </c>
      <c r="AJ64" s="61" t="s">
        <v>369</v>
      </c>
      <c r="AK64" s="61" t="s">
        <v>369</v>
      </c>
      <c r="AL64" s="61" t="s">
        <v>369</v>
      </c>
      <c r="AM64" s="61" t="s">
        <v>369</v>
      </c>
      <c r="AN64" s="61" t="s">
        <v>577</v>
      </c>
      <c r="AO64" s="61" t="s">
        <v>624</v>
      </c>
      <c r="AP64" s="62">
        <v>1</v>
      </c>
      <c r="AQ64" s="62">
        <f t="shared" si="106"/>
        <v>0.8</v>
      </c>
      <c r="AR64" s="62">
        <v>0.2</v>
      </c>
      <c r="AS64" s="62">
        <v>0.2</v>
      </c>
      <c r="AT64" s="62">
        <v>0.2</v>
      </c>
      <c r="AU64" s="62">
        <v>0.2</v>
      </c>
      <c r="AV64" s="82" t="s">
        <v>450</v>
      </c>
      <c r="AW64" s="82" t="s">
        <v>368</v>
      </c>
      <c r="AX64" s="82" t="s">
        <v>462</v>
      </c>
      <c r="AY64" s="82" t="s">
        <v>442</v>
      </c>
      <c r="AZ64" s="82" t="s">
        <v>442</v>
      </c>
      <c r="BA64" s="59">
        <v>43101</v>
      </c>
      <c r="BB64" s="59">
        <v>43465</v>
      </c>
      <c r="BC64" s="65">
        <f t="shared" si="92"/>
        <v>364</v>
      </c>
      <c r="BD64" s="82">
        <f t="shared" si="105"/>
        <v>0.2</v>
      </c>
      <c r="BE64" s="82">
        <v>0.17</v>
      </c>
      <c r="BF64" s="66">
        <f>$BE64/$BD64</f>
        <v>0.85</v>
      </c>
      <c r="BG64" s="62">
        <f t="shared" si="93"/>
        <v>0.21249999999999999</v>
      </c>
      <c r="BH64" s="59">
        <v>43209</v>
      </c>
      <c r="BI64" s="80">
        <f t="shared" si="94"/>
        <v>256</v>
      </c>
      <c r="BJ64" s="62" t="str">
        <f t="shared" si="95"/>
        <v>100%</v>
      </c>
      <c r="BK64" s="62">
        <f t="shared" si="96"/>
        <v>0.2967032967032967</v>
      </c>
      <c r="BL64" s="59" t="str">
        <f t="shared" si="97"/>
        <v>EN PROCESO</v>
      </c>
      <c r="BM64" s="59" t="str">
        <f t="shared" si="67"/>
        <v>DENTRO DEL TIEMPO</v>
      </c>
      <c r="BN64" s="62" t="s">
        <v>524</v>
      </c>
      <c r="BO64" s="62" t="s">
        <v>755</v>
      </c>
      <c r="BP64" s="62"/>
      <c r="BQ64" s="82">
        <f t="shared" si="107"/>
        <v>0.2</v>
      </c>
      <c r="BR64" s="82">
        <v>0.15029999999999999</v>
      </c>
      <c r="BS64" s="66">
        <f t="shared" si="108"/>
        <v>0.75149999999999995</v>
      </c>
      <c r="BT64" s="62">
        <f t="shared" si="98"/>
        <v>0.40037500000000004</v>
      </c>
      <c r="BU64" s="59">
        <v>43298</v>
      </c>
      <c r="BV64" s="80">
        <f t="shared" si="99"/>
        <v>167</v>
      </c>
      <c r="BW64" s="62" t="str">
        <f t="shared" si="100"/>
        <v>100%</v>
      </c>
      <c r="BX64" s="62">
        <f t="shared" si="101"/>
        <v>0.54120879120879117</v>
      </c>
      <c r="BY64" s="59" t="str">
        <f t="shared" si="102"/>
        <v>EN PROCESO</v>
      </c>
      <c r="BZ64" s="59" t="str">
        <f t="shared" si="103"/>
        <v>DENTRO DEL TIEMPO</v>
      </c>
      <c r="CA64" s="62" t="s">
        <v>863</v>
      </c>
      <c r="CB64" s="62" t="s">
        <v>838</v>
      </c>
      <c r="CC64" s="62"/>
      <c r="CD64" s="62"/>
      <c r="CE64" s="62"/>
      <c r="CF64" s="62"/>
      <c r="CG64" s="82">
        <f t="shared" si="73"/>
        <v>0.2</v>
      </c>
      <c r="CH64" s="82"/>
      <c r="CI64" s="66">
        <f t="shared" si="74"/>
        <v>0</v>
      </c>
      <c r="CJ64" s="62">
        <f t="shared" si="75"/>
        <v>0.40037500000000004</v>
      </c>
      <c r="CK64" s="59"/>
      <c r="CL64" s="80">
        <f t="shared" si="76"/>
        <v>43465</v>
      </c>
      <c r="CM64" s="62" t="str">
        <f t="shared" si="77"/>
        <v>100%</v>
      </c>
      <c r="CN64" s="62">
        <f t="shared" si="78"/>
        <v>-118.40934065934066</v>
      </c>
      <c r="CO64" s="59" t="str">
        <f t="shared" si="79"/>
        <v>EN PROCESO</v>
      </c>
      <c r="CP64" s="59" t="str">
        <f t="shared" si="80"/>
        <v>DENTRO DEL TIEMPO</v>
      </c>
      <c r="CQ64" s="62"/>
      <c r="CR64" s="62"/>
      <c r="CS64" s="62"/>
      <c r="CT64" s="62"/>
      <c r="CU64" s="62"/>
      <c r="CV64" s="62"/>
      <c r="CW64" s="62"/>
      <c r="CX64" s="62"/>
      <c r="CY64" s="62"/>
      <c r="CZ64" s="62"/>
      <c r="DA64" s="62"/>
      <c r="DB64" s="62"/>
      <c r="DC64" s="82">
        <f t="shared" si="81"/>
        <v>0.2</v>
      </c>
      <c r="DD64" s="82"/>
      <c r="DE64" s="66">
        <f t="shared" si="82"/>
        <v>0</v>
      </c>
      <c r="DF64" s="62">
        <f t="shared" si="83"/>
        <v>0.40037500000000004</v>
      </c>
      <c r="DG64" s="59"/>
      <c r="DH64" s="80">
        <f t="shared" si="84"/>
        <v>43465</v>
      </c>
      <c r="DI64" s="62" t="str">
        <f t="shared" si="85"/>
        <v>100%</v>
      </c>
      <c r="DJ64" s="62">
        <f t="shared" si="86"/>
        <v>-118.40934065934066</v>
      </c>
      <c r="DK64" s="59" t="str">
        <f t="shared" si="87"/>
        <v>EN PROCESO</v>
      </c>
      <c r="DL64" s="59" t="str">
        <f t="shared" si="88"/>
        <v>DENTRO DEL TIEMPO</v>
      </c>
      <c r="DM64" s="62"/>
      <c r="DN64" s="62"/>
      <c r="DO64" s="62"/>
      <c r="DP64" s="62"/>
      <c r="DQ64" s="62"/>
      <c r="DR64" s="62"/>
      <c r="DS64" s="60"/>
      <c r="DT64" s="60"/>
      <c r="DU64" s="60"/>
      <c r="DV64" s="82"/>
      <c r="DW64" s="82"/>
    </row>
    <row r="65" spans="1:127" s="58" customFormat="1" ht="39.950000000000003" hidden="1" customHeight="1" x14ac:dyDescent="0.2">
      <c r="A65" s="82" t="s">
        <v>346</v>
      </c>
      <c r="B65" s="82" t="s">
        <v>344</v>
      </c>
      <c r="C65" s="82" t="s">
        <v>279</v>
      </c>
      <c r="D65" s="82">
        <v>0.1</v>
      </c>
      <c r="E65" s="82">
        <v>0.35</v>
      </c>
      <c r="F65" s="82">
        <v>0.5</v>
      </c>
      <c r="G65" s="82">
        <v>0.8</v>
      </c>
      <c r="H65" s="82">
        <v>0.9</v>
      </c>
      <c r="I65" s="82" t="s">
        <v>281</v>
      </c>
      <c r="J65" s="82" t="s">
        <v>368</v>
      </c>
      <c r="K65" s="82" t="s">
        <v>347</v>
      </c>
      <c r="L65" s="82" t="s">
        <v>369</v>
      </c>
      <c r="M65" s="82" t="s">
        <v>369</v>
      </c>
      <c r="N65" s="82" t="s">
        <v>369</v>
      </c>
      <c r="O65" s="82" t="s">
        <v>369</v>
      </c>
      <c r="P65" s="61" t="s">
        <v>284</v>
      </c>
      <c r="Q65" s="61" t="s">
        <v>348</v>
      </c>
      <c r="R65" s="61" t="s">
        <v>406</v>
      </c>
      <c r="S65" s="61" t="s">
        <v>412</v>
      </c>
      <c r="T65" s="61" t="s">
        <v>313</v>
      </c>
      <c r="U65" s="61" t="s">
        <v>274</v>
      </c>
      <c r="V65" s="61" t="s">
        <v>288</v>
      </c>
      <c r="W65" s="82" t="s">
        <v>299</v>
      </c>
      <c r="X65" s="82" t="s">
        <v>305</v>
      </c>
      <c r="Y65" s="82" t="s">
        <v>640</v>
      </c>
      <c r="Z65" s="82" t="s">
        <v>422</v>
      </c>
      <c r="AA65" s="82" t="s">
        <v>426</v>
      </c>
      <c r="AB65" s="82" t="s">
        <v>311</v>
      </c>
      <c r="AC65" s="82" t="s">
        <v>378</v>
      </c>
      <c r="AD65" s="82" t="s">
        <v>339</v>
      </c>
      <c r="AE65" s="82" t="str">
        <f t="shared" si="89"/>
        <v>Subdirección de Gestión Corporativa</v>
      </c>
      <c r="AF65" s="61" t="str">
        <f t="shared" si="90"/>
        <v>Recursos Físicos</v>
      </c>
      <c r="AG65" s="82" t="str">
        <f t="shared" si="91"/>
        <v>Gestión de Recursos Físicos</v>
      </c>
      <c r="AH65" s="61" t="str">
        <f t="shared" si="69"/>
        <v>Plan de Accion por Dependecias</v>
      </c>
      <c r="AI65" s="61" t="s">
        <v>432</v>
      </c>
      <c r="AJ65" s="61" t="s">
        <v>369</v>
      </c>
      <c r="AK65" s="61" t="s">
        <v>369</v>
      </c>
      <c r="AL65" s="61" t="s">
        <v>369</v>
      </c>
      <c r="AM65" s="61" t="s">
        <v>369</v>
      </c>
      <c r="AN65" s="61" t="s">
        <v>578</v>
      </c>
      <c r="AO65" s="61" t="s">
        <v>625</v>
      </c>
      <c r="AP65" s="62">
        <v>1</v>
      </c>
      <c r="AQ65" s="62">
        <f t="shared" si="106"/>
        <v>0.90000000000000013</v>
      </c>
      <c r="AR65" s="62">
        <v>0.2</v>
      </c>
      <c r="AS65" s="62">
        <v>0.2</v>
      </c>
      <c r="AT65" s="62">
        <v>0.2</v>
      </c>
      <c r="AU65" s="62">
        <v>0.3</v>
      </c>
      <c r="AV65" s="82" t="s">
        <v>450</v>
      </c>
      <c r="AW65" s="82" t="s">
        <v>368</v>
      </c>
      <c r="AX65" s="82" t="s">
        <v>462</v>
      </c>
      <c r="AY65" s="82" t="s">
        <v>442</v>
      </c>
      <c r="AZ65" s="82" t="s">
        <v>442</v>
      </c>
      <c r="BA65" s="59">
        <v>43101</v>
      </c>
      <c r="BB65" s="59">
        <v>43465</v>
      </c>
      <c r="BC65" s="65">
        <f t="shared" si="92"/>
        <v>364</v>
      </c>
      <c r="BD65" s="82">
        <f t="shared" si="105"/>
        <v>0.2</v>
      </c>
      <c r="BE65" s="82">
        <v>0.2</v>
      </c>
      <c r="BF65" s="66">
        <f>$BE65/$BD65</f>
        <v>1</v>
      </c>
      <c r="BG65" s="62">
        <f t="shared" si="93"/>
        <v>0.22222222222222221</v>
      </c>
      <c r="BH65" s="59">
        <v>43209</v>
      </c>
      <c r="BI65" s="80">
        <f t="shared" si="94"/>
        <v>256</v>
      </c>
      <c r="BJ65" s="62" t="str">
        <f t="shared" si="95"/>
        <v>100%</v>
      </c>
      <c r="BK65" s="62">
        <f t="shared" si="96"/>
        <v>0.2967032967032967</v>
      </c>
      <c r="BL65" s="59" t="str">
        <f t="shared" si="97"/>
        <v>EN PROCESO</v>
      </c>
      <c r="BM65" s="59" t="str">
        <f t="shared" si="67"/>
        <v>DENTRO DEL TIEMPO</v>
      </c>
      <c r="BN65" s="62" t="s">
        <v>525</v>
      </c>
      <c r="BO65" s="62" t="s">
        <v>755</v>
      </c>
      <c r="BP65" s="62"/>
      <c r="BQ65" s="82">
        <f t="shared" si="107"/>
        <v>0.2</v>
      </c>
      <c r="BR65" s="82">
        <v>0.23</v>
      </c>
      <c r="BS65" s="66">
        <f t="shared" si="108"/>
        <v>1.1499999999999999</v>
      </c>
      <c r="BT65" s="62">
        <f t="shared" si="98"/>
        <v>0.47777777777777775</v>
      </c>
      <c r="BU65" s="59">
        <v>43298</v>
      </c>
      <c r="BV65" s="80">
        <f t="shared" si="99"/>
        <v>167</v>
      </c>
      <c r="BW65" s="62" t="str">
        <f t="shared" si="100"/>
        <v>100%</v>
      </c>
      <c r="BX65" s="62">
        <f t="shared" si="101"/>
        <v>0.54120879120879117</v>
      </c>
      <c r="BY65" s="59" t="str">
        <f t="shared" si="102"/>
        <v>EN PROCESO</v>
      </c>
      <c r="BZ65" s="59" t="str">
        <f t="shared" si="103"/>
        <v>DENTRO DEL TIEMPO</v>
      </c>
      <c r="CA65" s="62" t="s">
        <v>861</v>
      </c>
      <c r="CB65" s="62" t="s">
        <v>862</v>
      </c>
      <c r="CC65" s="62"/>
      <c r="CD65" s="62"/>
      <c r="CE65" s="62"/>
      <c r="CF65" s="62"/>
      <c r="CG65" s="82">
        <f t="shared" si="73"/>
        <v>0.2</v>
      </c>
      <c r="CH65" s="82"/>
      <c r="CI65" s="66">
        <f t="shared" si="74"/>
        <v>0</v>
      </c>
      <c r="CJ65" s="62">
        <f t="shared" si="75"/>
        <v>0.47777777777777775</v>
      </c>
      <c r="CK65" s="59"/>
      <c r="CL65" s="80">
        <f t="shared" si="76"/>
        <v>43465</v>
      </c>
      <c r="CM65" s="62" t="str">
        <f t="shared" si="77"/>
        <v>100%</v>
      </c>
      <c r="CN65" s="62">
        <f t="shared" si="78"/>
        <v>-118.40934065934066</v>
      </c>
      <c r="CO65" s="59" t="str">
        <f t="shared" si="79"/>
        <v>EN PROCESO</v>
      </c>
      <c r="CP65" s="59" t="str">
        <f t="shared" si="80"/>
        <v>DENTRO DEL TIEMPO</v>
      </c>
      <c r="CQ65" s="62"/>
      <c r="CR65" s="62"/>
      <c r="CS65" s="62"/>
      <c r="CT65" s="62"/>
      <c r="CU65" s="62"/>
      <c r="CV65" s="62"/>
      <c r="CW65" s="62"/>
      <c r="CX65" s="62"/>
      <c r="CY65" s="62"/>
      <c r="CZ65" s="62"/>
      <c r="DA65" s="62"/>
      <c r="DB65" s="62"/>
      <c r="DC65" s="82">
        <f t="shared" si="81"/>
        <v>0.3</v>
      </c>
      <c r="DD65" s="82"/>
      <c r="DE65" s="66">
        <f t="shared" si="82"/>
        <v>0</v>
      </c>
      <c r="DF65" s="62">
        <f t="shared" si="83"/>
        <v>0.47777777777777775</v>
      </c>
      <c r="DG65" s="59"/>
      <c r="DH65" s="80">
        <f t="shared" si="84"/>
        <v>43465</v>
      </c>
      <c r="DI65" s="62" t="str">
        <f t="shared" si="85"/>
        <v>100%</v>
      </c>
      <c r="DJ65" s="62">
        <f t="shared" si="86"/>
        <v>-118.40934065934066</v>
      </c>
      <c r="DK65" s="59" t="str">
        <f t="shared" si="87"/>
        <v>EN PROCESO</v>
      </c>
      <c r="DL65" s="59" t="str">
        <f t="shared" si="88"/>
        <v>DENTRO DEL TIEMPO</v>
      </c>
      <c r="DM65" s="62"/>
      <c r="DN65" s="62"/>
      <c r="DO65" s="62"/>
      <c r="DP65" s="62"/>
      <c r="DQ65" s="62"/>
      <c r="DR65" s="62"/>
      <c r="DS65" s="60"/>
      <c r="DT65" s="60"/>
      <c r="DU65" s="60"/>
      <c r="DV65" s="82"/>
      <c r="DW65" s="82"/>
    </row>
    <row r="66" spans="1:127" s="58" customFormat="1" ht="39.950000000000003" hidden="1" customHeight="1" x14ac:dyDescent="0.2">
      <c r="A66" s="82" t="s">
        <v>346</v>
      </c>
      <c r="B66" s="82" t="s">
        <v>344</v>
      </c>
      <c r="C66" s="82" t="s">
        <v>279</v>
      </c>
      <c r="D66" s="82">
        <v>0.1</v>
      </c>
      <c r="E66" s="82">
        <v>0.35</v>
      </c>
      <c r="F66" s="82">
        <v>0.5</v>
      </c>
      <c r="G66" s="82">
        <v>0.8</v>
      </c>
      <c r="H66" s="82">
        <v>0.9</v>
      </c>
      <c r="I66" s="82" t="s">
        <v>281</v>
      </c>
      <c r="J66" s="82" t="s">
        <v>368</v>
      </c>
      <c r="K66" s="82" t="s">
        <v>347</v>
      </c>
      <c r="L66" s="82" t="s">
        <v>369</v>
      </c>
      <c r="M66" s="82" t="s">
        <v>369</v>
      </c>
      <c r="N66" s="82" t="s">
        <v>369</v>
      </c>
      <c r="O66" s="82" t="s">
        <v>369</v>
      </c>
      <c r="P66" s="61" t="s">
        <v>284</v>
      </c>
      <c r="Q66" s="61" t="s">
        <v>348</v>
      </c>
      <c r="R66" s="61" t="s">
        <v>406</v>
      </c>
      <c r="S66" s="61" t="s">
        <v>412</v>
      </c>
      <c r="T66" s="61" t="s">
        <v>322</v>
      </c>
      <c r="U66" s="61" t="s">
        <v>276</v>
      </c>
      <c r="V66" s="61" t="s">
        <v>287</v>
      </c>
      <c r="W66" s="82" t="s">
        <v>299</v>
      </c>
      <c r="X66" s="82" t="s">
        <v>305</v>
      </c>
      <c r="Y66" s="82" t="s">
        <v>640</v>
      </c>
      <c r="Z66" s="82" t="s">
        <v>422</v>
      </c>
      <c r="AA66" s="82" t="s">
        <v>416</v>
      </c>
      <c r="AB66" s="82" t="s">
        <v>311</v>
      </c>
      <c r="AC66" s="82" t="s">
        <v>378</v>
      </c>
      <c r="AD66" s="82" t="s">
        <v>326</v>
      </c>
      <c r="AE66" s="82" t="str">
        <f t="shared" si="89"/>
        <v>Subdirección de Gestión Corporativa</v>
      </c>
      <c r="AF66" s="61" t="str">
        <f t="shared" si="90"/>
        <v>Recursos Físicos</v>
      </c>
      <c r="AG66" s="82" t="str">
        <f t="shared" si="91"/>
        <v>Gestión de Recursos Físicos</v>
      </c>
      <c r="AH66" s="61" t="str">
        <f t="shared" si="69"/>
        <v>Plan de Accion por Dependecias</v>
      </c>
      <c r="AI66" s="61" t="s">
        <v>432</v>
      </c>
      <c r="AJ66" s="61" t="s">
        <v>369</v>
      </c>
      <c r="AK66" s="61" t="s">
        <v>369</v>
      </c>
      <c r="AL66" s="61" t="s">
        <v>369</v>
      </c>
      <c r="AM66" s="61" t="s">
        <v>369</v>
      </c>
      <c r="AN66" s="61" t="s">
        <v>544</v>
      </c>
      <c r="AO66" s="61" t="s">
        <v>591</v>
      </c>
      <c r="AP66" s="82">
        <v>0</v>
      </c>
      <c r="AQ66" s="62">
        <f t="shared" si="106"/>
        <v>1</v>
      </c>
      <c r="AR66" s="62">
        <v>0</v>
      </c>
      <c r="AS66" s="62">
        <v>0.33</v>
      </c>
      <c r="AT66" s="62">
        <v>0.33</v>
      </c>
      <c r="AU66" s="62">
        <v>0.34</v>
      </c>
      <c r="AV66" s="82" t="s">
        <v>450</v>
      </c>
      <c r="AW66" s="82" t="s">
        <v>368</v>
      </c>
      <c r="AX66" s="82" t="s">
        <v>461</v>
      </c>
      <c r="AY66" s="82" t="s">
        <v>419</v>
      </c>
      <c r="AZ66" s="82" t="s">
        <v>419</v>
      </c>
      <c r="BA66" s="59">
        <v>43191</v>
      </c>
      <c r="BB66" s="59">
        <v>43465</v>
      </c>
      <c r="BC66" s="65">
        <f t="shared" si="92"/>
        <v>274</v>
      </c>
      <c r="BD66" s="82">
        <f t="shared" si="105"/>
        <v>0</v>
      </c>
      <c r="BE66" s="82">
        <v>0</v>
      </c>
      <c r="BF66" s="66">
        <v>0</v>
      </c>
      <c r="BG66" s="62">
        <f t="shared" si="93"/>
        <v>0</v>
      </c>
      <c r="BH66" s="59">
        <v>43209</v>
      </c>
      <c r="BI66" s="80">
        <f t="shared" si="94"/>
        <v>256</v>
      </c>
      <c r="BJ66" s="62" t="str">
        <f t="shared" si="95"/>
        <v>100%</v>
      </c>
      <c r="BK66" s="62">
        <f t="shared" si="96"/>
        <v>6.569343065693431E-2</v>
      </c>
      <c r="BL66" s="59" t="str">
        <f t="shared" si="97"/>
        <v>SIN INICIAR</v>
      </c>
      <c r="BM66" s="59" t="str">
        <f t="shared" si="67"/>
        <v>ATRASADO</v>
      </c>
      <c r="BN66" s="62" t="s">
        <v>527</v>
      </c>
      <c r="BO66" s="62" t="s">
        <v>755</v>
      </c>
      <c r="BP66" s="62"/>
      <c r="BQ66" s="82">
        <f t="shared" si="107"/>
        <v>0.33</v>
      </c>
      <c r="BR66" s="82">
        <v>0.33</v>
      </c>
      <c r="BS66" s="66">
        <f t="shared" si="108"/>
        <v>1</v>
      </c>
      <c r="BT66" s="62">
        <f t="shared" si="98"/>
        <v>0.33</v>
      </c>
      <c r="BU66" s="59">
        <v>43298</v>
      </c>
      <c r="BV66" s="80">
        <f t="shared" si="99"/>
        <v>167</v>
      </c>
      <c r="BW66" s="62" t="str">
        <f t="shared" si="100"/>
        <v>100%</v>
      </c>
      <c r="BX66" s="62">
        <f t="shared" si="101"/>
        <v>0.39051094890510951</v>
      </c>
      <c r="BY66" s="59" t="str">
        <f t="shared" si="102"/>
        <v>EN PROCESO</v>
      </c>
      <c r="BZ66" s="59" t="str">
        <f t="shared" si="103"/>
        <v>DENTRO DEL TIEMPO</v>
      </c>
      <c r="CA66" s="62" t="s">
        <v>797</v>
      </c>
      <c r="CB66" s="62" t="s">
        <v>798</v>
      </c>
      <c r="CC66" s="62"/>
      <c r="CD66" s="62"/>
      <c r="CE66" s="62"/>
      <c r="CF66" s="62"/>
      <c r="CG66" s="82">
        <f t="shared" si="73"/>
        <v>0.33</v>
      </c>
      <c r="CH66" s="82"/>
      <c r="CI66" s="66">
        <f t="shared" si="74"/>
        <v>0</v>
      </c>
      <c r="CJ66" s="62">
        <f t="shared" si="75"/>
        <v>0.33</v>
      </c>
      <c r="CK66" s="59"/>
      <c r="CL66" s="80">
        <f t="shared" si="76"/>
        <v>43465</v>
      </c>
      <c r="CM66" s="62" t="str">
        <f t="shared" si="77"/>
        <v>100%</v>
      </c>
      <c r="CN66" s="62">
        <f t="shared" si="78"/>
        <v>-157.63138686131387</v>
      </c>
      <c r="CO66" s="59" t="str">
        <f t="shared" si="79"/>
        <v>EN PROCESO</v>
      </c>
      <c r="CP66" s="59" t="str">
        <f t="shared" si="80"/>
        <v>DENTRO DEL TIEMPO</v>
      </c>
      <c r="CQ66" s="62"/>
      <c r="CR66" s="62"/>
      <c r="CS66" s="62"/>
      <c r="CT66" s="62"/>
      <c r="CU66" s="62"/>
      <c r="CV66" s="62"/>
      <c r="CW66" s="62"/>
      <c r="CX66" s="62"/>
      <c r="CY66" s="62"/>
      <c r="CZ66" s="62"/>
      <c r="DA66" s="62"/>
      <c r="DB66" s="62"/>
      <c r="DC66" s="82">
        <f t="shared" si="81"/>
        <v>0.34</v>
      </c>
      <c r="DD66" s="82"/>
      <c r="DE66" s="66">
        <f t="shared" si="82"/>
        <v>0</v>
      </c>
      <c r="DF66" s="62">
        <f t="shared" si="83"/>
        <v>0.33</v>
      </c>
      <c r="DG66" s="59"/>
      <c r="DH66" s="80">
        <f t="shared" si="84"/>
        <v>43465</v>
      </c>
      <c r="DI66" s="62" t="str">
        <f t="shared" si="85"/>
        <v>100%</v>
      </c>
      <c r="DJ66" s="62">
        <f t="shared" si="86"/>
        <v>-157.63138686131387</v>
      </c>
      <c r="DK66" s="59" t="str">
        <f t="shared" si="87"/>
        <v>EN PROCESO</v>
      </c>
      <c r="DL66" s="59" t="str">
        <f t="shared" si="88"/>
        <v>DENTRO DEL TIEMPO</v>
      </c>
      <c r="DM66" s="62"/>
      <c r="DN66" s="62"/>
      <c r="DO66" s="62"/>
      <c r="DP66" s="62"/>
      <c r="DQ66" s="62"/>
      <c r="DR66" s="62"/>
      <c r="DS66" s="60"/>
      <c r="DT66" s="60"/>
      <c r="DU66" s="60"/>
      <c r="DV66" s="82"/>
      <c r="DW66" s="82"/>
    </row>
    <row r="67" spans="1:127" s="58" customFormat="1" ht="39.950000000000003" hidden="1" customHeight="1" x14ac:dyDescent="0.2">
      <c r="A67" s="82" t="s">
        <v>346</v>
      </c>
      <c r="B67" s="82" t="s">
        <v>344</v>
      </c>
      <c r="C67" s="82" t="s">
        <v>279</v>
      </c>
      <c r="D67" s="82">
        <v>0.1</v>
      </c>
      <c r="E67" s="82">
        <v>0.35</v>
      </c>
      <c r="F67" s="82">
        <v>0.5</v>
      </c>
      <c r="G67" s="82">
        <v>0.8</v>
      </c>
      <c r="H67" s="82">
        <v>0.9</v>
      </c>
      <c r="I67" s="82" t="s">
        <v>281</v>
      </c>
      <c r="J67" s="82" t="s">
        <v>368</v>
      </c>
      <c r="K67" s="82" t="s">
        <v>347</v>
      </c>
      <c r="L67" s="82" t="s">
        <v>369</v>
      </c>
      <c r="M67" s="82" t="s">
        <v>369</v>
      </c>
      <c r="N67" s="82" t="s">
        <v>369</v>
      </c>
      <c r="O67" s="82" t="s">
        <v>369</v>
      </c>
      <c r="P67" s="61" t="s">
        <v>284</v>
      </c>
      <c r="Q67" s="61" t="s">
        <v>348</v>
      </c>
      <c r="R67" s="61" t="s">
        <v>406</v>
      </c>
      <c r="S67" s="61" t="s">
        <v>412</v>
      </c>
      <c r="T67" s="61" t="s">
        <v>322</v>
      </c>
      <c r="U67" s="61" t="s">
        <v>276</v>
      </c>
      <c r="V67" s="61" t="s">
        <v>287</v>
      </c>
      <c r="W67" s="82" t="s">
        <v>299</v>
      </c>
      <c r="X67" s="82" t="s">
        <v>305</v>
      </c>
      <c r="Y67" s="82" t="s">
        <v>640</v>
      </c>
      <c r="Z67" s="82" t="s">
        <v>422</v>
      </c>
      <c r="AA67" s="82" t="s">
        <v>416</v>
      </c>
      <c r="AB67" s="82" t="s">
        <v>311</v>
      </c>
      <c r="AC67" s="82" t="s">
        <v>378</v>
      </c>
      <c r="AD67" s="82" t="s">
        <v>326</v>
      </c>
      <c r="AE67" s="82" t="str">
        <f t="shared" si="89"/>
        <v>Subdirección de Gestión Corporativa</v>
      </c>
      <c r="AF67" s="61" t="str">
        <f t="shared" si="90"/>
        <v>Recursos Físicos</v>
      </c>
      <c r="AG67" s="82" t="str">
        <f t="shared" si="91"/>
        <v>Gestión de Recursos Físicos</v>
      </c>
      <c r="AH67" s="61" t="str">
        <f t="shared" si="69"/>
        <v>Plan de Accion por Dependecias</v>
      </c>
      <c r="AI67" s="61" t="s">
        <v>432</v>
      </c>
      <c r="AJ67" s="61" t="s">
        <v>369</v>
      </c>
      <c r="AK67" s="61" t="s">
        <v>369</v>
      </c>
      <c r="AL67" s="61" t="s">
        <v>369</v>
      </c>
      <c r="AM67" s="61" t="s">
        <v>369</v>
      </c>
      <c r="AN67" s="61" t="s">
        <v>491</v>
      </c>
      <c r="AO67" s="61" t="s">
        <v>492</v>
      </c>
      <c r="AP67" s="63">
        <v>1</v>
      </c>
      <c r="AQ67" s="63">
        <f t="shared" si="106"/>
        <v>0.95</v>
      </c>
      <c r="AR67" s="63">
        <v>0</v>
      </c>
      <c r="AS67" s="63">
        <v>0.32</v>
      </c>
      <c r="AT67" s="63">
        <v>0.32</v>
      </c>
      <c r="AU67" s="63">
        <v>0.31</v>
      </c>
      <c r="AV67" s="82" t="s">
        <v>450</v>
      </c>
      <c r="AW67" s="82" t="s">
        <v>368</v>
      </c>
      <c r="AX67" s="82" t="s">
        <v>461</v>
      </c>
      <c r="AY67" s="82" t="s">
        <v>369</v>
      </c>
      <c r="AZ67" s="82" t="s">
        <v>369</v>
      </c>
      <c r="BA67" s="59">
        <v>43191</v>
      </c>
      <c r="BB67" s="59">
        <v>43465</v>
      </c>
      <c r="BC67" s="65">
        <f t="shared" si="92"/>
        <v>274</v>
      </c>
      <c r="BD67" s="82">
        <f t="shared" si="105"/>
        <v>0</v>
      </c>
      <c r="BE67" s="82">
        <v>0</v>
      </c>
      <c r="BF67" s="66">
        <v>0</v>
      </c>
      <c r="BG67" s="62">
        <f t="shared" si="93"/>
        <v>0</v>
      </c>
      <c r="BH67" s="59">
        <v>43209</v>
      </c>
      <c r="BI67" s="80">
        <f t="shared" si="94"/>
        <v>256</v>
      </c>
      <c r="BJ67" s="62" t="str">
        <f t="shared" si="95"/>
        <v>100%</v>
      </c>
      <c r="BK67" s="62">
        <f t="shared" si="96"/>
        <v>6.569343065693431E-2</v>
      </c>
      <c r="BL67" s="59" t="str">
        <f t="shared" si="97"/>
        <v>SIN INICIAR</v>
      </c>
      <c r="BM67" s="59" t="str">
        <f t="shared" si="67"/>
        <v>ATRASADO</v>
      </c>
      <c r="BN67" s="62" t="s">
        <v>528</v>
      </c>
      <c r="BO67" s="62" t="s">
        <v>755</v>
      </c>
      <c r="BP67" s="62"/>
      <c r="BQ67" s="82">
        <f t="shared" si="107"/>
        <v>0.32</v>
      </c>
      <c r="BR67" s="82">
        <v>0.29759999999999998</v>
      </c>
      <c r="BS67" s="66">
        <f t="shared" si="108"/>
        <v>0.92999999999999994</v>
      </c>
      <c r="BT67" s="62">
        <f t="shared" si="98"/>
        <v>0.31326315789473685</v>
      </c>
      <c r="BU67" s="59">
        <v>43298</v>
      </c>
      <c r="BV67" s="80">
        <f t="shared" si="99"/>
        <v>167</v>
      </c>
      <c r="BW67" s="62" t="str">
        <f t="shared" si="100"/>
        <v>100%</v>
      </c>
      <c r="BX67" s="62">
        <f t="shared" si="101"/>
        <v>0.39051094890510951</v>
      </c>
      <c r="BY67" s="59" t="str">
        <f t="shared" si="102"/>
        <v>EN PROCESO</v>
      </c>
      <c r="BZ67" s="59" t="str">
        <f t="shared" si="103"/>
        <v>DENTRO DEL TIEMPO</v>
      </c>
      <c r="CA67" s="62" t="s">
        <v>799</v>
      </c>
      <c r="CB67" s="62" t="s">
        <v>800</v>
      </c>
      <c r="CC67" s="62"/>
      <c r="CD67" s="62"/>
      <c r="CE67" s="62"/>
      <c r="CF67" s="62"/>
      <c r="CG67" s="82">
        <f t="shared" si="73"/>
        <v>0.32</v>
      </c>
      <c r="CH67" s="82"/>
      <c r="CI67" s="66">
        <f t="shared" si="74"/>
        <v>0</v>
      </c>
      <c r="CJ67" s="62">
        <f t="shared" si="75"/>
        <v>0.31326315789473685</v>
      </c>
      <c r="CK67" s="59"/>
      <c r="CL67" s="80">
        <f t="shared" si="76"/>
        <v>43465</v>
      </c>
      <c r="CM67" s="62" t="str">
        <f t="shared" si="77"/>
        <v>100%</v>
      </c>
      <c r="CN67" s="62">
        <f t="shared" si="78"/>
        <v>-157.63138686131387</v>
      </c>
      <c r="CO67" s="59" t="str">
        <f t="shared" si="79"/>
        <v>EN PROCESO</v>
      </c>
      <c r="CP67" s="59" t="str">
        <f t="shared" si="80"/>
        <v>DENTRO DEL TIEMPO</v>
      </c>
      <c r="CQ67" s="62"/>
      <c r="CR67" s="62"/>
      <c r="CS67" s="62"/>
      <c r="CT67" s="62"/>
      <c r="CU67" s="62"/>
      <c r="CV67" s="62"/>
      <c r="CW67" s="62"/>
      <c r="CX67" s="62"/>
      <c r="CY67" s="62"/>
      <c r="CZ67" s="62"/>
      <c r="DA67" s="62"/>
      <c r="DB67" s="62"/>
      <c r="DC67" s="82">
        <f t="shared" si="81"/>
        <v>0.31</v>
      </c>
      <c r="DD67" s="82"/>
      <c r="DE67" s="66">
        <f t="shared" si="82"/>
        <v>0</v>
      </c>
      <c r="DF67" s="62">
        <f t="shared" si="83"/>
        <v>0.31326315789473685</v>
      </c>
      <c r="DG67" s="59"/>
      <c r="DH67" s="80">
        <f t="shared" si="84"/>
        <v>43465</v>
      </c>
      <c r="DI67" s="62" t="str">
        <f t="shared" si="85"/>
        <v>100%</v>
      </c>
      <c r="DJ67" s="62">
        <f t="shared" si="86"/>
        <v>-157.63138686131387</v>
      </c>
      <c r="DK67" s="59" t="str">
        <f t="shared" si="87"/>
        <v>EN PROCESO</v>
      </c>
      <c r="DL67" s="59" t="str">
        <f t="shared" si="88"/>
        <v>DENTRO DEL TIEMPO</v>
      </c>
      <c r="DM67" s="62"/>
      <c r="DN67" s="62"/>
      <c r="DO67" s="62"/>
      <c r="DP67" s="62"/>
      <c r="DQ67" s="62"/>
      <c r="DR67" s="62"/>
      <c r="DS67" s="60"/>
      <c r="DT67" s="60"/>
      <c r="DU67" s="60"/>
      <c r="DV67" s="82"/>
      <c r="DW67" s="82"/>
    </row>
    <row r="68" spans="1:127" s="58" customFormat="1" ht="39.950000000000003" hidden="1" customHeight="1" x14ac:dyDescent="0.2">
      <c r="A68" s="82" t="s">
        <v>345</v>
      </c>
      <c r="B68" s="82" t="s">
        <v>343</v>
      </c>
      <c r="C68" s="82" t="s">
        <v>278</v>
      </c>
      <c r="D68" s="82">
        <v>0.18</v>
      </c>
      <c r="E68" s="82">
        <v>0.24809999999999999</v>
      </c>
      <c r="F68" s="82">
        <v>0.25190000000000001</v>
      </c>
      <c r="G68" s="82">
        <v>0.25</v>
      </c>
      <c r="H68" s="82">
        <v>7.0000000000000007E-2</v>
      </c>
      <c r="I68" s="82" t="s">
        <v>280</v>
      </c>
      <c r="J68" s="82" t="s">
        <v>368</v>
      </c>
      <c r="K68" s="82" t="s">
        <v>347</v>
      </c>
      <c r="L68" s="82" t="s">
        <v>369</v>
      </c>
      <c r="M68" s="82" t="s">
        <v>369</v>
      </c>
      <c r="N68" s="82" t="s">
        <v>369</v>
      </c>
      <c r="O68" s="82" t="s">
        <v>369</v>
      </c>
      <c r="P68" s="61" t="s">
        <v>285</v>
      </c>
      <c r="Q68" s="61" t="s">
        <v>347</v>
      </c>
      <c r="R68" s="61" t="s">
        <v>407</v>
      </c>
      <c r="S68" s="61" t="s">
        <v>415</v>
      </c>
      <c r="T68" s="61" t="s">
        <v>318</v>
      </c>
      <c r="U68" s="61" t="s">
        <v>275</v>
      </c>
      <c r="V68" s="61" t="s">
        <v>286</v>
      </c>
      <c r="W68" s="61" t="s">
        <v>299</v>
      </c>
      <c r="X68" s="82" t="s">
        <v>305</v>
      </c>
      <c r="Y68" s="82" t="s">
        <v>640</v>
      </c>
      <c r="Z68" s="82" t="s">
        <v>423</v>
      </c>
      <c r="AA68" s="82" t="s">
        <v>416</v>
      </c>
      <c r="AB68" s="82" t="s">
        <v>311</v>
      </c>
      <c r="AC68" s="82" t="s">
        <v>378</v>
      </c>
      <c r="AD68" s="82" t="s">
        <v>337</v>
      </c>
      <c r="AE68" s="82" t="str">
        <f t="shared" si="89"/>
        <v>Subdirección de Gestión Corporativa</v>
      </c>
      <c r="AF68" s="61" t="str">
        <f t="shared" si="90"/>
        <v>Recursos Físicos</v>
      </c>
      <c r="AG68" s="82" t="str">
        <f t="shared" si="91"/>
        <v>Gestión de Recursos Físicos</v>
      </c>
      <c r="AH68" s="61" t="str">
        <f t="shared" si="69"/>
        <v>Plan de Accion por Dependecias</v>
      </c>
      <c r="AI68" s="61" t="s">
        <v>433</v>
      </c>
      <c r="AJ68" s="61" t="s">
        <v>369</v>
      </c>
      <c r="AK68" s="61" t="s">
        <v>369</v>
      </c>
      <c r="AL68" s="61" t="s">
        <v>369</v>
      </c>
      <c r="AM68" s="61" t="s">
        <v>369</v>
      </c>
      <c r="AN68" s="61" t="s">
        <v>576</v>
      </c>
      <c r="AO68" s="61" t="s">
        <v>623</v>
      </c>
      <c r="AP68" s="82">
        <v>0</v>
      </c>
      <c r="AQ68" s="62">
        <f t="shared" ref="AQ68:AQ71" si="109">SUM(AR68:AU68)</f>
        <v>0.95</v>
      </c>
      <c r="AR68" s="62">
        <v>0</v>
      </c>
      <c r="AS68" s="62">
        <v>0.45</v>
      </c>
      <c r="AT68" s="62">
        <v>0.5</v>
      </c>
      <c r="AU68" s="62">
        <v>0</v>
      </c>
      <c r="AV68" s="82" t="s">
        <v>450</v>
      </c>
      <c r="AW68" s="82" t="s">
        <v>368</v>
      </c>
      <c r="AX68" s="82" t="s">
        <v>461</v>
      </c>
      <c r="AY68" s="82" t="s">
        <v>442</v>
      </c>
      <c r="AZ68" s="82" t="s">
        <v>442</v>
      </c>
      <c r="BA68" s="59">
        <v>43191</v>
      </c>
      <c r="BB68" s="59">
        <v>43373</v>
      </c>
      <c r="BC68" s="65">
        <f t="shared" si="92"/>
        <v>182</v>
      </c>
      <c r="BD68" s="82">
        <f t="shared" si="105"/>
        <v>0</v>
      </c>
      <c r="BE68" s="82">
        <v>0</v>
      </c>
      <c r="BF68" s="66">
        <v>0</v>
      </c>
      <c r="BG68" s="62">
        <f t="shared" si="93"/>
        <v>0</v>
      </c>
      <c r="BH68" s="59">
        <v>43209</v>
      </c>
      <c r="BI68" s="80">
        <f t="shared" si="94"/>
        <v>164</v>
      </c>
      <c r="BJ68" s="62" t="str">
        <f t="shared" si="95"/>
        <v>100%</v>
      </c>
      <c r="BK68" s="62">
        <f t="shared" si="96"/>
        <v>9.8901098901098897E-2</v>
      </c>
      <c r="BL68" s="59" t="str">
        <f t="shared" si="97"/>
        <v>SIN INICIAR</v>
      </c>
      <c r="BM68" s="59" t="str">
        <f t="shared" si="67"/>
        <v>ATRASADO</v>
      </c>
      <c r="BN68" s="62" t="s">
        <v>523</v>
      </c>
      <c r="BO68" s="62" t="s">
        <v>755</v>
      </c>
      <c r="BP68" s="62"/>
      <c r="BQ68" s="82">
        <f t="shared" si="107"/>
        <v>0.45</v>
      </c>
      <c r="BR68" s="82">
        <v>0.45</v>
      </c>
      <c r="BS68" s="66">
        <f t="shared" si="108"/>
        <v>1</v>
      </c>
      <c r="BT68" s="62">
        <f t="shared" si="98"/>
        <v>0.47368421052631582</v>
      </c>
      <c r="BU68" s="59">
        <v>43298</v>
      </c>
      <c r="BV68" s="80">
        <f t="shared" si="99"/>
        <v>75</v>
      </c>
      <c r="BW68" s="62" t="str">
        <f t="shared" si="100"/>
        <v>100%</v>
      </c>
      <c r="BX68" s="62">
        <f t="shared" si="101"/>
        <v>0.58791208791208793</v>
      </c>
      <c r="BY68" s="59" t="str">
        <f t="shared" si="102"/>
        <v>EN PROCESO</v>
      </c>
      <c r="BZ68" s="59" t="str">
        <f t="shared" si="103"/>
        <v>DENTRO DEL TIEMPO</v>
      </c>
      <c r="CA68" s="62" t="s">
        <v>801</v>
      </c>
      <c r="CB68" s="62" t="s">
        <v>802</v>
      </c>
      <c r="CC68" s="62"/>
      <c r="CD68" s="62"/>
      <c r="CE68" s="62"/>
      <c r="CF68" s="62"/>
      <c r="CG68" s="82">
        <f t="shared" si="73"/>
        <v>0.5</v>
      </c>
      <c r="CH68" s="82"/>
      <c r="CI68" s="66">
        <f t="shared" si="74"/>
        <v>0</v>
      </c>
      <c r="CJ68" s="62">
        <f t="shared" si="75"/>
        <v>0.47368421052631582</v>
      </c>
      <c r="CK68" s="59"/>
      <c r="CL68" s="80">
        <f t="shared" si="76"/>
        <v>43373</v>
      </c>
      <c r="CM68" s="62" t="str">
        <f t="shared" si="77"/>
        <v>100%</v>
      </c>
      <c r="CN68" s="62">
        <f t="shared" si="78"/>
        <v>-237.3131868131868</v>
      </c>
      <c r="CO68" s="59" t="str">
        <f t="shared" si="79"/>
        <v>EN PROCESO</v>
      </c>
      <c r="CP68" s="59" t="str">
        <f t="shared" si="80"/>
        <v>DENTRO DEL TIEMPO</v>
      </c>
      <c r="CQ68" s="62"/>
      <c r="CR68" s="62"/>
      <c r="CS68" s="62"/>
      <c r="CT68" s="62"/>
      <c r="CU68" s="62"/>
      <c r="CV68" s="62"/>
      <c r="CW68" s="62"/>
      <c r="CX68" s="62"/>
      <c r="CY68" s="62"/>
      <c r="CZ68" s="62"/>
      <c r="DA68" s="62"/>
      <c r="DB68" s="62"/>
      <c r="DC68" s="82">
        <f t="shared" si="81"/>
        <v>0</v>
      </c>
      <c r="DD68" s="82"/>
      <c r="DE68" s="66" t="e">
        <f t="shared" si="82"/>
        <v>#DIV/0!</v>
      </c>
      <c r="DF68" s="62">
        <f t="shared" si="83"/>
        <v>0.47368421052631582</v>
      </c>
      <c r="DG68" s="59"/>
      <c r="DH68" s="80">
        <f t="shared" si="84"/>
        <v>43373</v>
      </c>
      <c r="DI68" s="62" t="str">
        <f t="shared" si="85"/>
        <v>100%</v>
      </c>
      <c r="DJ68" s="62">
        <f t="shared" si="86"/>
        <v>-237.3131868131868</v>
      </c>
      <c r="DK68" s="59" t="str">
        <f t="shared" si="87"/>
        <v>EN PROCESO</v>
      </c>
      <c r="DL68" s="59" t="str">
        <f t="shared" si="88"/>
        <v>DENTRO DEL TIEMPO</v>
      </c>
      <c r="DM68" s="62"/>
      <c r="DN68" s="62"/>
      <c r="DO68" s="62"/>
      <c r="DP68" s="62"/>
      <c r="DQ68" s="62"/>
      <c r="DR68" s="62"/>
      <c r="DS68" s="60"/>
      <c r="DT68" s="60"/>
      <c r="DU68" s="60"/>
      <c r="DV68" s="82"/>
      <c r="DW68" s="82"/>
    </row>
    <row r="69" spans="1:127" s="58" customFormat="1" ht="39.950000000000003" hidden="1" customHeight="1" x14ac:dyDescent="0.2">
      <c r="A69" s="82" t="s">
        <v>345</v>
      </c>
      <c r="B69" s="82" t="s">
        <v>343</v>
      </c>
      <c r="C69" s="82" t="s">
        <v>278</v>
      </c>
      <c r="D69" s="82">
        <v>0.18</v>
      </c>
      <c r="E69" s="82">
        <v>0.24809999999999999</v>
      </c>
      <c r="F69" s="82">
        <v>0.25190000000000001</v>
      </c>
      <c r="G69" s="82">
        <v>0.25</v>
      </c>
      <c r="H69" s="82">
        <v>7.0000000000000007E-2</v>
      </c>
      <c r="I69" s="82" t="s">
        <v>280</v>
      </c>
      <c r="J69" s="82" t="s">
        <v>368</v>
      </c>
      <c r="K69" s="82" t="s">
        <v>347</v>
      </c>
      <c r="L69" s="82" t="s">
        <v>369</v>
      </c>
      <c r="M69" s="82" t="s">
        <v>369</v>
      </c>
      <c r="N69" s="82" t="s">
        <v>369</v>
      </c>
      <c r="O69" s="82" t="s">
        <v>369</v>
      </c>
      <c r="P69" s="61" t="s">
        <v>285</v>
      </c>
      <c r="Q69" s="61" t="s">
        <v>347</v>
      </c>
      <c r="R69" s="61" t="s">
        <v>407</v>
      </c>
      <c r="S69" s="61" t="s">
        <v>415</v>
      </c>
      <c r="T69" s="61" t="s">
        <v>318</v>
      </c>
      <c r="U69" s="61" t="s">
        <v>275</v>
      </c>
      <c r="V69" s="61" t="s">
        <v>286</v>
      </c>
      <c r="W69" s="61" t="s">
        <v>299</v>
      </c>
      <c r="X69" s="82" t="s">
        <v>305</v>
      </c>
      <c r="Y69" s="82" t="s">
        <v>640</v>
      </c>
      <c r="Z69" s="82" t="s">
        <v>423</v>
      </c>
      <c r="AA69" s="82" t="s">
        <v>416</v>
      </c>
      <c r="AB69" s="82" t="s">
        <v>311</v>
      </c>
      <c r="AC69" s="82" t="s">
        <v>378</v>
      </c>
      <c r="AD69" s="82" t="s">
        <v>337</v>
      </c>
      <c r="AE69" s="82" t="str">
        <f t="shared" si="89"/>
        <v>Subdirección de Gestión Corporativa</v>
      </c>
      <c r="AF69" s="61" t="str">
        <f t="shared" si="90"/>
        <v>Recursos Físicos</v>
      </c>
      <c r="AG69" s="82" t="str">
        <f t="shared" si="91"/>
        <v>Gestión de Recursos Físicos</v>
      </c>
      <c r="AH69" s="61" t="str">
        <f t="shared" si="69"/>
        <v>Plan de Accion por Dependecias</v>
      </c>
      <c r="AI69" s="61" t="s">
        <v>433</v>
      </c>
      <c r="AJ69" s="61" t="s">
        <v>369</v>
      </c>
      <c r="AK69" s="61" t="s">
        <v>369</v>
      </c>
      <c r="AL69" s="61" t="s">
        <v>369</v>
      </c>
      <c r="AM69" s="61" t="s">
        <v>369</v>
      </c>
      <c r="AN69" s="61" t="s">
        <v>579</v>
      </c>
      <c r="AO69" s="61" t="s">
        <v>626</v>
      </c>
      <c r="AP69" s="82">
        <v>0</v>
      </c>
      <c r="AQ69" s="82">
        <f t="shared" si="109"/>
        <v>12</v>
      </c>
      <c r="AR69" s="82">
        <v>3</v>
      </c>
      <c r="AS69" s="82">
        <v>3</v>
      </c>
      <c r="AT69" s="82">
        <v>3</v>
      </c>
      <c r="AU69" s="82">
        <v>3</v>
      </c>
      <c r="AV69" s="82" t="s">
        <v>463</v>
      </c>
      <c r="AW69" s="82" t="s">
        <v>368</v>
      </c>
      <c r="AX69" s="82" t="s">
        <v>460</v>
      </c>
      <c r="AY69" s="82" t="s">
        <v>419</v>
      </c>
      <c r="AZ69" s="82" t="s">
        <v>419</v>
      </c>
      <c r="BA69" s="59">
        <v>43101</v>
      </c>
      <c r="BB69" s="59">
        <v>43465</v>
      </c>
      <c r="BC69" s="65">
        <f t="shared" si="92"/>
        <v>364</v>
      </c>
      <c r="BD69" s="82">
        <f t="shared" si="105"/>
        <v>3</v>
      </c>
      <c r="BE69" s="82">
        <v>3</v>
      </c>
      <c r="BF69" s="66">
        <f>$BE69/$BD69</f>
        <v>1</v>
      </c>
      <c r="BG69" s="62">
        <f t="shared" si="93"/>
        <v>0.25</v>
      </c>
      <c r="BH69" s="59">
        <v>43209</v>
      </c>
      <c r="BI69" s="80">
        <f t="shared" si="94"/>
        <v>256</v>
      </c>
      <c r="BJ69" s="62" t="str">
        <f t="shared" si="95"/>
        <v>100%</v>
      </c>
      <c r="BK69" s="62">
        <f t="shared" si="96"/>
        <v>0.2967032967032967</v>
      </c>
      <c r="BL69" s="59" t="str">
        <f t="shared" si="97"/>
        <v>EN PROCESO</v>
      </c>
      <c r="BM69" s="59" t="str">
        <f t="shared" ref="BM69:BM100" si="110">IF($BL69="SIN INICIAR",(IF($BH69&gt;$BA69,"ATRASADO",(IF($BH69&lt;$BA69,"NO PROGRAMADA EN EL PERIODO ")))),IF($BL69="EN PROCESO",(IF($BF69&gt;=$BK69,"DENTRO DEL TIEMPO",(IF($BF69&lt;$BK69,"ATRASADO")))),IF($BL69="TERMINADO",(IF($BK69&lt;=100%,"OPORTUNO",(IF($BK69&gt;100%,"EXTEMPORANEO")))))))</f>
        <v>DENTRO DEL TIEMPO</v>
      </c>
      <c r="BN69" s="62" t="s">
        <v>526</v>
      </c>
      <c r="BO69" s="62" t="s">
        <v>755</v>
      </c>
      <c r="BP69" s="62"/>
      <c r="BQ69" s="82">
        <f t="shared" si="107"/>
        <v>3</v>
      </c>
      <c r="BR69" s="82">
        <v>3</v>
      </c>
      <c r="BS69" s="66">
        <f t="shared" si="108"/>
        <v>1</v>
      </c>
      <c r="BT69" s="62">
        <f t="shared" si="98"/>
        <v>0.5</v>
      </c>
      <c r="BU69" s="59">
        <v>43298</v>
      </c>
      <c r="BV69" s="80">
        <f t="shared" si="99"/>
        <v>167</v>
      </c>
      <c r="BW69" s="62" t="str">
        <f t="shared" si="100"/>
        <v>100%</v>
      </c>
      <c r="BX69" s="62">
        <f t="shared" si="101"/>
        <v>0.54120879120879117</v>
      </c>
      <c r="BY69" s="59" t="str">
        <f t="shared" si="102"/>
        <v>EN PROCESO</v>
      </c>
      <c r="BZ69" s="59" t="str">
        <f t="shared" si="103"/>
        <v>DENTRO DEL TIEMPO</v>
      </c>
      <c r="CA69" s="62" t="s">
        <v>803</v>
      </c>
      <c r="CB69" s="62" t="s">
        <v>804</v>
      </c>
      <c r="CC69" s="62"/>
      <c r="CD69" s="62"/>
      <c r="CE69" s="62"/>
      <c r="CF69" s="62"/>
      <c r="CG69" s="82">
        <f t="shared" si="73"/>
        <v>3</v>
      </c>
      <c r="CH69" s="82"/>
      <c r="CI69" s="66">
        <f t="shared" si="74"/>
        <v>0</v>
      </c>
      <c r="CJ69" s="62">
        <f t="shared" si="75"/>
        <v>0.5</v>
      </c>
      <c r="CK69" s="59"/>
      <c r="CL69" s="80">
        <f t="shared" si="76"/>
        <v>43465</v>
      </c>
      <c r="CM69" s="62" t="str">
        <f t="shared" si="77"/>
        <v>100%</v>
      </c>
      <c r="CN69" s="62">
        <f t="shared" si="78"/>
        <v>-118.40934065934066</v>
      </c>
      <c r="CO69" s="59" t="str">
        <f t="shared" si="79"/>
        <v>EN PROCESO</v>
      </c>
      <c r="CP69" s="59" t="str">
        <f t="shared" si="80"/>
        <v>DENTRO DEL TIEMPO</v>
      </c>
      <c r="CQ69" s="62"/>
      <c r="CR69" s="62"/>
      <c r="CS69" s="62"/>
      <c r="CT69" s="62"/>
      <c r="CU69" s="62"/>
      <c r="CV69" s="62"/>
      <c r="CW69" s="62"/>
      <c r="CX69" s="62"/>
      <c r="CY69" s="62"/>
      <c r="CZ69" s="62"/>
      <c r="DA69" s="62"/>
      <c r="DB69" s="62"/>
      <c r="DC69" s="82">
        <f t="shared" si="81"/>
        <v>3</v>
      </c>
      <c r="DD69" s="82"/>
      <c r="DE69" s="66">
        <f t="shared" si="82"/>
        <v>0</v>
      </c>
      <c r="DF69" s="62">
        <f t="shared" si="83"/>
        <v>0.5</v>
      </c>
      <c r="DG69" s="59"/>
      <c r="DH69" s="80">
        <f t="shared" si="84"/>
        <v>43465</v>
      </c>
      <c r="DI69" s="62" t="str">
        <f t="shared" si="85"/>
        <v>100%</v>
      </c>
      <c r="DJ69" s="62">
        <f t="shared" si="86"/>
        <v>-118.40934065934066</v>
      </c>
      <c r="DK69" s="59" t="str">
        <f t="shared" si="87"/>
        <v>EN PROCESO</v>
      </c>
      <c r="DL69" s="59" t="str">
        <f t="shared" si="88"/>
        <v>DENTRO DEL TIEMPO</v>
      </c>
      <c r="DM69" s="62"/>
      <c r="DN69" s="62"/>
      <c r="DO69" s="62"/>
      <c r="DP69" s="62"/>
      <c r="DQ69" s="62"/>
      <c r="DR69" s="62"/>
      <c r="DS69" s="60"/>
      <c r="DT69" s="60"/>
      <c r="DU69" s="60"/>
      <c r="DV69" s="82"/>
      <c r="DW69" s="82"/>
    </row>
    <row r="70" spans="1:127" s="58" customFormat="1" ht="39.950000000000003" hidden="1" customHeight="1" x14ac:dyDescent="0.2">
      <c r="A70" s="82" t="s">
        <v>345</v>
      </c>
      <c r="B70" s="82" t="s">
        <v>343</v>
      </c>
      <c r="C70" s="82" t="s">
        <v>278</v>
      </c>
      <c r="D70" s="82">
        <v>0.18</v>
      </c>
      <c r="E70" s="82">
        <v>0.24809999999999999</v>
      </c>
      <c r="F70" s="82">
        <v>0.25190000000000001</v>
      </c>
      <c r="G70" s="82">
        <v>0.25</v>
      </c>
      <c r="H70" s="82">
        <v>7.0000000000000007E-2</v>
      </c>
      <c r="I70" s="82" t="s">
        <v>280</v>
      </c>
      <c r="J70" s="82" t="s">
        <v>368</v>
      </c>
      <c r="K70" s="82" t="s">
        <v>347</v>
      </c>
      <c r="L70" s="82" t="s">
        <v>369</v>
      </c>
      <c r="M70" s="82" t="s">
        <v>369</v>
      </c>
      <c r="N70" s="82" t="s">
        <v>369</v>
      </c>
      <c r="O70" s="82" t="s">
        <v>369</v>
      </c>
      <c r="P70" s="61" t="s">
        <v>285</v>
      </c>
      <c r="Q70" s="61" t="s">
        <v>347</v>
      </c>
      <c r="R70" s="61" t="s">
        <v>407</v>
      </c>
      <c r="S70" s="61" t="s">
        <v>415</v>
      </c>
      <c r="T70" s="61" t="s">
        <v>318</v>
      </c>
      <c r="U70" s="61" t="s">
        <v>275</v>
      </c>
      <c r="V70" s="61" t="s">
        <v>286</v>
      </c>
      <c r="W70" s="61" t="s">
        <v>299</v>
      </c>
      <c r="X70" s="82" t="s">
        <v>305</v>
      </c>
      <c r="Y70" s="82" t="s">
        <v>640</v>
      </c>
      <c r="Z70" s="82" t="s">
        <v>423</v>
      </c>
      <c r="AA70" s="82" t="s">
        <v>416</v>
      </c>
      <c r="AB70" s="82" t="s">
        <v>311</v>
      </c>
      <c r="AC70" s="82" t="s">
        <v>378</v>
      </c>
      <c r="AD70" s="82" t="s">
        <v>337</v>
      </c>
      <c r="AE70" s="82" t="str">
        <f t="shared" si="89"/>
        <v>Subdirección de Gestión Corporativa</v>
      </c>
      <c r="AF70" s="61" t="str">
        <f t="shared" si="90"/>
        <v>Recursos Físicos</v>
      </c>
      <c r="AG70" s="82" t="str">
        <f t="shared" si="91"/>
        <v>Gestión de Recursos Físicos</v>
      </c>
      <c r="AH70" s="61" t="str">
        <f t="shared" si="69"/>
        <v>Plan de Accion por Dependecias</v>
      </c>
      <c r="AI70" s="61" t="s">
        <v>433</v>
      </c>
      <c r="AJ70" s="61" t="s">
        <v>369</v>
      </c>
      <c r="AK70" s="61" t="s">
        <v>369</v>
      </c>
      <c r="AL70" s="61" t="s">
        <v>369</v>
      </c>
      <c r="AM70" s="61" t="s">
        <v>369</v>
      </c>
      <c r="AN70" s="61" t="s">
        <v>885</v>
      </c>
      <c r="AO70" s="61" t="s">
        <v>886</v>
      </c>
      <c r="AP70" s="82">
        <v>0</v>
      </c>
      <c r="AQ70" s="62">
        <f t="shared" ref="AQ70" si="111">SUM(AR70:AU70)</f>
        <v>0.95</v>
      </c>
      <c r="AR70" s="62">
        <v>0</v>
      </c>
      <c r="AS70" s="62">
        <v>0</v>
      </c>
      <c r="AT70" s="62">
        <v>0.95</v>
      </c>
      <c r="AU70" s="62">
        <v>0</v>
      </c>
      <c r="AV70" s="82" t="s">
        <v>450</v>
      </c>
      <c r="AW70" s="82" t="s">
        <v>368</v>
      </c>
      <c r="AX70" s="82" t="s">
        <v>460</v>
      </c>
      <c r="AY70" s="82" t="s">
        <v>419</v>
      </c>
      <c r="AZ70" s="82" t="s">
        <v>419</v>
      </c>
      <c r="BA70" s="59">
        <v>43101</v>
      </c>
      <c r="BB70" s="59">
        <v>43373</v>
      </c>
      <c r="BC70" s="65">
        <f t="shared" si="92"/>
        <v>272</v>
      </c>
      <c r="BD70" s="82">
        <f t="shared" si="105"/>
        <v>0</v>
      </c>
      <c r="BE70" s="82">
        <v>0</v>
      </c>
      <c r="BF70" s="66">
        <v>0</v>
      </c>
      <c r="BG70" s="62">
        <f t="shared" si="93"/>
        <v>0</v>
      </c>
      <c r="BH70" s="59">
        <v>43209</v>
      </c>
      <c r="BI70" s="80">
        <f t="shared" si="94"/>
        <v>164</v>
      </c>
      <c r="BJ70" s="62" t="str">
        <f t="shared" si="95"/>
        <v>100%</v>
      </c>
      <c r="BK70" s="62">
        <f t="shared" si="96"/>
        <v>0.39705882352941174</v>
      </c>
      <c r="BL70" s="59" t="str">
        <f t="shared" si="97"/>
        <v>SIN INICIAR</v>
      </c>
      <c r="BM70" s="59" t="str">
        <f t="shared" si="110"/>
        <v>ATRASADO</v>
      </c>
      <c r="BN70" s="62"/>
      <c r="BO70" s="62"/>
      <c r="BP70" s="62"/>
      <c r="BQ70" s="82">
        <f t="shared" si="107"/>
        <v>0</v>
      </c>
      <c r="BR70" s="82">
        <v>0</v>
      </c>
      <c r="BS70" s="66" t="e">
        <f t="shared" si="108"/>
        <v>#DIV/0!</v>
      </c>
      <c r="BT70" s="62">
        <f t="shared" si="98"/>
        <v>0</v>
      </c>
      <c r="BU70" s="59">
        <v>43298</v>
      </c>
      <c r="BV70" s="80">
        <f t="shared" si="99"/>
        <v>75</v>
      </c>
      <c r="BW70" s="62" t="str">
        <f t="shared" si="100"/>
        <v>100%</v>
      </c>
      <c r="BX70" s="62">
        <f t="shared" si="101"/>
        <v>0.72426470588235292</v>
      </c>
      <c r="BY70" s="59" t="str">
        <f t="shared" si="102"/>
        <v>SIN INICIAR</v>
      </c>
      <c r="BZ70" s="59" t="str">
        <f t="shared" si="103"/>
        <v>ATRASADO</v>
      </c>
      <c r="CA70" s="62"/>
      <c r="CB70" s="62"/>
      <c r="CC70" s="62"/>
      <c r="CD70" s="62"/>
      <c r="CE70" s="62"/>
      <c r="CF70" s="62"/>
      <c r="CG70" s="82">
        <f t="shared" si="73"/>
        <v>0.95</v>
      </c>
      <c r="CH70" s="82"/>
      <c r="CI70" s="66">
        <f t="shared" si="74"/>
        <v>0</v>
      </c>
      <c r="CJ70" s="62"/>
      <c r="CK70" s="59"/>
      <c r="CL70" s="80"/>
      <c r="CM70" s="62"/>
      <c r="CN70" s="62"/>
      <c r="CO70" s="59"/>
      <c r="CP70" s="59"/>
      <c r="CQ70" s="62"/>
      <c r="CR70" s="62"/>
      <c r="CS70" s="62"/>
      <c r="CT70" s="62"/>
      <c r="CU70" s="62"/>
      <c r="CV70" s="62"/>
      <c r="CW70" s="62"/>
      <c r="CX70" s="62"/>
      <c r="CY70" s="62"/>
      <c r="CZ70" s="62"/>
      <c r="DA70" s="62"/>
      <c r="DB70" s="62"/>
      <c r="DC70" s="82"/>
      <c r="DD70" s="82"/>
      <c r="DE70" s="66"/>
      <c r="DF70" s="62"/>
      <c r="DG70" s="59"/>
      <c r="DH70" s="80"/>
      <c r="DI70" s="62"/>
      <c r="DJ70" s="62"/>
      <c r="DK70" s="59"/>
      <c r="DL70" s="59"/>
      <c r="DM70" s="62"/>
      <c r="DN70" s="62"/>
      <c r="DO70" s="62"/>
      <c r="DP70" s="62"/>
      <c r="DQ70" s="62"/>
      <c r="DR70" s="62"/>
      <c r="DS70" s="60"/>
      <c r="DT70" s="60"/>
      <c r="DU70" s="60"/>
      <c r="DV70" s="82"/>
      <c r="DW70" s="82"/>
    </row>
    <row r="71" spans="1:127" s="58" customFormat="1" ht="39.950000000000003" hidden="1" customHeight="1" x14ac:dyDescent="0.2">
      <c r="A71" s="82" t="s">
        <v>345</v>
      </c>
      <c r="B71" s="82" t="s">
        <v>343</v>
      </c>
      <c r="C71" s="82" t="s">
        <v>278</v>
      </c>
      <c r="D71" s="82">
        <v>0.18</v>
      </c>
      <c r="E71" s="82">
        <v>0.24809999999999999</v>
      </c>
      <c r="F71" s="82">
        <v>0.25190000000000001</v>
      </c>
      <c r="G71" s="82">
        <v>0.25</v>
      </c>
      <c r="H71" s="82">
        <v>7.0000000000000007E-2</v>
      </c>
      <c r="I71" s="82" t="s">
        <v>280</v>
      </c>
      <c r="J71" s="82" t="s">
        <v>368</v>
      </c>
      <c r="K71" s="82" t="s">
        <v>347</v>
      </c>
      <c r="L71" s="82" t="s">
        <v>369</v>
      </c>
      <c r="M71" s="82" t="s">
        <v>369</v>
      </c>
      <c r="N71" s="82" t="s">
        <v>369</v>
      </c>
      <c r="O71" s="82" t="s">
        <v>369</v>
      </c>
      <c r="P71" s="61" t="s">
        <v>285</v>
      </c>
      <c r="Q71" s="61" t="s">
        <v>347</v>
      </c>
      <c r="R71" s="61" t="s">
        <v>407</v>
      </c>
      <c r="S71" s="61" t="s">
        <v>413</v>
      </c>
      <c r="T71" s="61" t="s">
        <v>318</v>
      </c>
      <c r="U71" s="61" t="s">
        <v>275</v>
      </c>
      <c r="V71" s="61" t="s">
        <v>286</v>
      </c>
      <c r="W71" s="61" t="s">
        <v>299</v>
      </c>
      <c r="X71" s="82" t="s">
        <v>305</v>
      </c>
      <c r="Y71" s="82" t="s">
        <v>640</v>
      </c>
      <c r="Z71" s="82" t="s">
        <v>422</v>
      </c>
      <c r="AA71" s="82" t="s">
        <v>416</v>
      </c>
      <c r="AB71" s="82" t="s">
        <v>311</v>
      </c>
      <c r="AC71" s="82" t="s">
        <v>378</v>
      </c>
      <c r="AD71" s="82" t="s">
        <v>349</v>
      </c>
      <c r="AE71" s="82" t="str">
        <f t="shared" si="89"/>
        <v>Subdirección de Gestión Corporativa</v>
      </c>
      <c r="AF71" s="61" t="str">
        <f t="shared" si="90"/>
        <v>Recursos Físicos</v>
      </c>
      <c r="AG71" s="82" t="str">
        <f t="shared" si="91"/>
        <v>Gestión de Recursos Físicos</v>
      </c>
      <c r="AH71" s="61" t="str">
        <f t="shared" ref="AH71:AH81" si="112">$Y71</f>
        <v>Plan de Accion por Dependecias</v>
      </c>
      <c r="AI71" s="61" t="s">
        <v>433</v>
      </c>
      <c r="AJ71" s="61" t="s">
        <v>369</v>
      </c>
      <c r="AK71" s="61" t="s">
        <v>369</v>
      </c>
      <c r="AL71" s="61" t="s">
        <v>369</v>
      </c>
      <c r="AM71" s="61" t="s">
        <v>369</v>
      </c>
      <c r="AN71" s="61" t="s">
        <v>580</v>
      </c>
      <c r="AO71" s="61" t="s">
        <v>627</v>
      </c>
      <c r="AP71" s="82">
        <v>0</v>
      </c>
      <c r="AQ71" s="63">
        <f t="shared" si="109"/>
        <v>0.95</v>
      </c>
      <c r="AR71" s="63">
        <v>0.24</v>
      </c>
      <c r="AS71" s="63">
        <v>0.24</v>
      </c>
      <c r="AT71" s="63">
        <v>0.24</v>
      </c>
      <c r="AU71" s="63">
        <v>0.23</v>
      </c>
      <c r="AV71" s="82" t="s">
        <v>450</v>
      </c>
      <c r="AW71" s="82" t="s">
        <v>368</v>
      </c>
      <c r="AX71" s="82" t="s">
        <v>464</v>
      </c>
      <c r="AY71" s="82" t="s">
        <v>369</v>
      </c>
      <c r="AZ71" s="82" t="s">
        <v>369</v>
      </c>
      <c r="BA71" s="59">
        <v>43101</v>
      </c>
      <c r="BB71" s="59">
        <v>43465</v>
      </c>
      <c r="BC71" s="65">
        <f t="shared" si="92"/>
        <v>364</v>
      </c>
      <c r="BD71" s="82">
        <f t="shared" si="105"/>
        <v>0.24</v>
      </c>
      <c r="BE71" s="82">
        <v>0.24</v>
      </c>
      <c r="BF71" s="66">
        <f t="shared" ref="BF71:BF76" si="113">$BE71/$BD71</f>
        <v>1</v>
      </c>
      <c r="BG71" s="62">
        <f t="shared" si="93"/>
        <v>0.25263157894736843</v>
      </c>
      <c r="BH71" s="59">
        <v>43209</v>
      </c>
      <c r="BI71" s="80">
        <f t="shared" si="94"/>
        <v>256</v>
      </c>
      <c r="BJ71" s="62" t="str">
        <f t="shared" si="95"/>
        <v>100%</v>
      </c>
      <c r="BK71" s="62">
        <f t="shared" si="96"/>
        <v>0.2967032967032967</v>
      </c>
      <c r="BL71" s="59" t="str">
        <f t="shared" si="97"/>
        <v>EN PROCESO</v>
      </c>
      <c r="BM71" s="59" t="str">
        <f t="shared" si="110"/>
        <v>DENTRO DEL TIEMPO</v>
      </c>
      <c r="BN71" s="62" t="s">
        <v>529</v>
      </c>
      <c r="BO71" s="62" t="s">
        <v>755</v>
      </c>
      <c r="BP71" s="62"/>
      <c r="BQ71" s="82">
        <f t="shared" si="107"/>
        <v>0.24</v>
      </c>
      <c r="BR71" s="82">
        <v>0.16</v>
      </c>
      <c r="BS71" s="66">
        <f t="shared" si="108"/>
        <v>0.66666666666666674</v>
      </c>
      <c r="BT71" s="62">
        <f t="shared" si="98"/>
        <v>0.4210526315789474</v>
      </c>
      <c r="BU71" s="59">
        <v>43291</v>
      </c>
      <c r="BV71" s="80">
        <f t="shared" si="99"/>
        <v>174</v>
      </c>
      <c r="BW71" s="62" t="str">
        <f t="shared" si="100"/>
        <v>100%</v>
      </c>
      <c r="BX71" s="62">
        <f t="shared" si="101"/>
        <v>0.52197802197802201</v>
      </c>
      <c r="BY71" s="59" t="str">
        <f t="shared" si="102"/>
        <v>EN PROCESO</v>
      </c>
      <c r="BZ71" s="59" t="str">
        <f t="shared" si="103"/>
        <v>DENTRO DEL TIEMPO</v>
      </c>
      <c r="CA71" s="62" t="s">
        <v>805</v>
      </c>
      <c r="CB71" s="62" t="s">
        <v>742</v>
      </c>
      <c r="CC71" s="62"/>
      <c r="CD71" s="62"/>
      <c r="CE71" s="62"/>
      <c r="CF71" s="62"/>
      <c r="CG71" s="82">
        <f t="shared" si="73"/>
        <v>0.24</v>
      </c>
      <c r="CH71" s="82"/>
      <c r="CI71" s="66">
        <f t="shared" si="74"/>
        <v>0</v>
      </c>
      <c r="CJ71" s="62">
        <f>($BE71+$BR71+$CH71)/$AQ71</f>
        <v>0.4210526315789474</v>
      </c>
      <c r="CK71" s="59"/>
      <c r="CL71" s="80">
        <f t="shared" ref="CL71:CL102" si="114">$BB71-$CK71</f>
        <v>43465</v>
      </c>
      <c r="CM71" s="62" t="str">
        <f>IF($CL71&gt;=0,("100%"),IF($CL71&lt;-31,("70%"),IF($CL71&lt;0,((100-(-$CL71))%))))</f>
        <v>100%</v>
      </c>
      <c r="CN71" s="62">
        <f t="shared" ref="CN71:CN103" si="115">($CK71-$BA71)/($BB71-$BA71)</f>
        <v>-118.40934065934066</v>
      </c>
      <c r="CO71" s="59" t="str">
        <f t="shared" ref="CO71:CO103" si="116">IF($CJ71&gt;=100%,"TERMINADO",(IF($CJ71&gt;0%,"EN PROCESO",(IF($CJ71=0%,"SIN INICIAR")))))</f>
        <v>EN PROCESO</v>
      </c>
      <c r="CP71" s="59" t="str">
        <f t="shared" ref="CP71:CP103" si="117">IF($CO71="SIN INICIAR",(IF($CK71&gt;$BA71,"ATRASADO",(IF($CK71&lt;$BA71,"NO PROGRAMADA EN EL PERIODO ")))),IF($CO71="EN PROCESO",(IF($CI71&gt;=$CN71,"DENTRO DEL TIEMPO",(IF($CI71&lt;$CN71,"ATRASADO")))),IF($CO71="TERMINADO",(IF($CN71&lt;=100%,"OPORTUNO",(IF($CN71&gt;100%,"EXTEMPORANEO")))))))</f>
        <v>DENTRO DEL TIEMPO</v>
      </c>
      <c r="CQ71" s="62"/>
      <c r="CR71" s="62"/>
      <c r="CS71" s="62"/>
      <c r="CT71" s="62"/>
      <c r="CU71" s="62"/>
      <c r="CV71" s="62"/>
      <c r="CW71" s="62"/>
      <c r="CX71" s="62"/>
      <c r="CY71" s="62"/>
      <c r="CZ71" s="62"/>
      <c r="DA71" s="62"/>
      <c r="DB71" s="62"/>
      <c r="DC71" s="82">
        <f>$AU71</f>
        <v>0.23</v>
      </c>
      <c r="DD71" s="82"/>
      <c r="DE71" s="66">
        <f>$DD71/$DC71</f>
        <v>0</v>
      </c>
      <c r="DF71" s="62">
        <f>($BE71+$BR71+$CH71+$DD71)/$AQ71</f>
        <v>0.4210526315789474</v>
      </c>
      <c r="DG71" s="59"/>
      <c r="DH71" s="80">
        <f t="shared" ref="DH71:DH102" si="118">$BB71-$DG71</f>
        <v>43465</v>
      </c>
      <c r="DI71" s="62" t="str">
        <f>IF($DH71&gt;=0,("100%"),IF($DH71&lt;-31,("70%"),IF($DH71&lt;0,((100-(-$DH71))%))))</f>
        <v>100%</v>
      </c>
      <c r="DJ71" s="62">
        <f t="shared" ref="DJ71:DJ103" si="119">($DG71-$BA71)/($BB71-$BA71)</f>
        <v>-118.40934065934066</v>
      </c>
      <c r="DK71" s="59" t="str">
        <f t="shared" ref="DK71:DK103" si="120">IF($DF71&gt;=100%,"TERMINADO",(IF($DF71&gt;0%,"EN PROCESO",(IF($DF71=0%,"SIN INICIAR")))))</f>
        <v>EN PROCESO</v>
      </c>
      <c r="DL71" s="59" t="str">
        <f t="shared" ref="DL71:DL103" si="121">IF($DK71="SIN INICIAR",(IF($DG71&gt;$BA71,"ATRASADO",(IF($DG71&lt;$BA71,"NO PROGRAMADA EN EL PERIODO ")))),IF($DK71="EN PROCESO",(IF($DF71&gt;=$DJ71,"DENTRO DEL TIEMPO",(IF($DF71&lt;$DJ71,"ATRASADO")))),IF($DK71="TERMINADO",(IF($DJ71&lt;=100%,"OPORTUNO",(IF($DJ71&gt;100%,"EXTEMPORANEO")))))))</f>
        <v>DENTRO DEL TIEMPO</v>
      </c>
      <c r="DM71" s="62"/>
      <c r="DN71" s="62"/>
      <c r="DO71" s="62"/>
      <c r="DP71" s="62"/>
      <c r="DQ71" s="62"/>
      <c r="DR71" s="62"/>
      <c r="DS71" s="60"/>
      <c r="DT71" s="60"/>
      <c r="DU71" s="60"/>
      <c r="DV71" s="82"/>
      <c r="DW71" s="82"/>
    </row>
    <row r="72" spans="1:127" s="58" customFormat="1" ht="39.950000000000003" hidden="1" customHeight="1" x14ac:dyDescent="0.2">
      <c r="A72" s="82" t="s">
        <v>346</v>
      </c>
      <c r="B72" s="82" t="s">
        <v>344</v>
      </c>
      <c r="C72" s="82" t="s">
        <v>279</v>
      </c>
      <c r="D72" s="82">
        <v>0.1</v>
      </c>
      <c r="E72" s="82">
        <v>0.35</v>
      </c>
      <c r="F72" s="82">
        <v>0.5</v>
      </c>
      <c r="G72" s="82">
        <v>0.8</v>
      </c>
      <c r="H72" s="82">
        <v>0.9</v>
      </c>
      <c r="I72" s="82" t="s">
        <v>281</v>
      </c>
      <c r="J72" s="82" t="s">
        <v>368</v>
      </c>
      <c r="K72" s="82" t="s">
        <v>347</v>
      </c>
      <c r="L72" s="82" t="s">
        <v>369</v>
      </c>
      <c r="M72" s="82" t="s">
        <v>369</v>
      </c>
      <c r="N72" s="82" t="s">
        <v>369</v>
      </c>
      <c r="O72" s="82" t="s">
        <v>369</v>
      </c>
      <c r="P72" s="82" t="s">
        <v>284</v>
      </c>
      <c r="Q72" s="82" t="s">
        <v>348</v>
      </c>
      <c r="R72" s="82" t="s">
        <v>406</v>
      </c>
      <c r="S72" s="82" t="s">
        <v>412</v>
      </c>
      <c r="T72" s="82" t="s">
        <v>322</v>
      </c>
      <c r="U72" s="82" t="s">
        <v>276</v>
      </c>
      <c r="V72" s="82" t="s">
        <v>287</v>
      </c>
      <c r="W72" s="82" t="s">
        <v>295</v>
      </c>
      <c r="X72" s="82" t="s">
        <v>293</v>
      </c>
      <c r="Y72" s="82" t="s">
        <v>640</v>
      </c>
      <c r="Z72" s="82" t="s">
        <v>422</v>
      </c>
      <c r="AA72" s="82" t="s">
        <v>416</v>
      </c>
      <c r="AB72" s="82" t="s">
        <v>309</v>
      </c>
      <c r="AC72" s="82" t="s">
        <v>379</v>
      </c>
      <c r="AD72" s="82" t="s">
        <v>326</v>
      </c>
      <c r="AE72" s="82" t="str">
        <f t="shared" si="89"/>
        <v>Dirección General</v>
      </c>
      <c r="AF72" s="82" t="str">
        <f t="shared" si="90"/>
        <v>Comunicaciones Internas</v>
      </c>
      <c r="AG72" s="82" t="str">
        <f t="shared" si="91"/>
        <v>Gestión de Comunicaciones</v>
      </c>
      <c r="AH72" s="61" t="str">
        <f t="shared" si="112"/>
        <v>Plan de Accion por Dependecias</v>
      </c>
      <c r="AI72" s="61" t="s">
        <v>431</v>
      </c>
      <c r="AJ72" s="61" t="s">
        <v>369</v>
      </c>
      <c r="AK72" s="61" t="s">
        <v>369</v>
      </c>
      <c r="AL72" s="61" t="s">
        <v>369</v>
      </c>
      <c r="AM72" s="61" t="s">
        <v>369</v>
      </c>
      <c r="AN72" s="61" t="s">
        <v>493</v>
      </c>
      <c r="AO72" s="61" t="s">
        <v>629</v>
      </c>
      <c r="AP72" s="82">
        <v>1</v>
      </c>
      <c r="AQ72" s="82">
        <f>SUM(AR72:AU72)</f>
        <v>4</v>
      </c>
      <c r="AR72" s="82">
        <v>1</v>
      </c>
      <c r="AS72" s="82">
        <v>1</v>
      </c>
      <c r="AT72" s="82">
        <v>1</v>
      </c>
      <c r="AU72" s="82">
        <v>1</v>
      </c>
      <c r="AV72" s="82" t="s">
        <v>448</v>
      </c>
      <c r="AW72" s="82" t="s">
        <v>368</v>
      </c>
      <c r="AX72" s="82" t="s">
        <v>664</v>
      </c>
      <c r="AY72" s="82" t="s">
        <v>369</v>
      </c>
      <c r="AZ72" s="82" t="s">
        <v>369</v>
      </c>
      <c r="BA72" s="59">
        <v>43101</v>
      </c>
      <c r="BB72" s="59">
        <v>43465</v>
      </c>
      <c r="BC72" s="65">
        <f t="shared" si="92"/>
        <v>364</v>
      </c>
      <c r="BD72" s="82">
        <f t="shared" si="105"/>
        <v>1</v>
      </c>
      <c r="BE72" s="82">
        <v>1</v>
      </c>
      <c r="BF72" s="66">
        <f t="shared" si="113"/>
        <v>1</v>
      </c>
      <c r="BG72" s="62">
        <f t="shared" si="93"/>
        <v>0.25</v>
      </c>
      <c r="BH72" s="59">
        <v>43209</v>
      </c>
      <c r="BI72" s="80">
        <f t="shared" si="94"/>
        <v>256</v>
      </c>
      <c r="BJ72" s="62" t="str">
        <f t="shared" si="95"/>
        <v>100%</v>
      </c>
      <c r="BK72" s="62">
        <f t="shared" si="96"/>
        <v>0.2967032967032967</v>
      </c>
      <c r="BL72" s="59" t="str">
        <f t="shared" si="97"/>
        <v>EN PROCESO</v>
      </c>
      <c r="BM72" s="59" t="str">
        <f t="shared" si="110"/>
        <v>DENTRO DEL TIEMPO</v>
      </c>
      <c r="BN72" s="62" t="s">
        <v>671</v>
      </c>
      <c r="BO72" s="62" t="s">
        <v>653</v>
      </c>
      <c r="BP72" s="62"/>
      <c r="BQ72" s="82">
        <f t="shared" si="107"/>
        <v>1</v>
      </c>
      <c r="BR72" s="82">
        <v>1</v>
      </c>
      <c r="BS72" s="66">
        <f t="shared" si="108"/>
        <v>1</v>
      </c>
      <c r="BT72" s="62">
        <f t="shared" si="98"/>
        <v>0.5</v>
      </c>
      <c r="BU72" s="59">
        <v>43277</v>
      </c>
      <c r="BV72" s="80">
        <f t="shared" si="99"/>
        <v>188</v>
      </c>
      <c r="BW72" s="62" t="str">
        <f t="shared" si="100"/>
        <v>100%</v>
      </c>
      <c r="BX72" s="62">
        <f t="shared" si="101"/>
        <v>0.48351648351648352</v>
      </c>
      <c r="BY72" s="59" t="str">
        <f t="shared" si="102"/>
        <v>EN PROCESO</v>
      </c>
      <c r="BZ72" s="59" t="str">
        <f t="shared" si="103"/>
        <v>DENTRO DEL TIEMPO</v>
      </c>
      <c r="CA72" s="62" t="s">
        <v>871</v>
      </c>
      <c r="CB72" s="62" t="s">
        <v>872</v>
      </c>
      <c r="CC72" s="62"/>
      <c r="CD72" s="62"/>
      <c r="CE72" s="62"/>
      <c r="CF72" s="62"/>
      <c r="CG72" s="82">
        <f t="shared" si="73"/>
        <v>1</v>
      </c>
      <c r="CH72" s="82"/>
      <c r="CI72" s="66">
        <f t="shared" si="74"/>
        <v>0</v>
      </c>
      <c r="CJ72" s="62">
        <f>($BE72+$BR72+$CH72)/$AQ72</f>
        <v>0.5</v>
      </c>
      <c r="CK72" s="59"/>
      <c r="CL72" s="80">
        <f t="shared" si="114"/>
        <v>43465</v>
      </c>
      <c r="CM72" s="62" t="str">
        <f>IF($CL72&gt;=0,("100%"),IF($CL72&lt;-31,("70%"),IF($CL72&lt;0,((100-(-$CL72))%))))</f>
        <v>100%</v>
      </c>
      <c r="CN72" s="62">
        <f t="shared" si="115"/>
        <v>-118.40934065934066</v>
      </c>
      <c r="CO72" s="59" t="str">
        <f t="shared" si="116"/>
        <v>EN PROCESO</v>
      </c>
      <c r="CP72" s="59" t="str">
        <f t="shared" si="117"/>
        <v>DENTRO DEL TIEMPO</v>
      </c>
      <c r="CQ72" s="62"/>
      <c r="CR72" s="62"/>
      <c r="CS72" s="62"/>
      <c r="CT72" s="62"/>
      <c r="CU72" s="62"/>
      <c r="CV72" s="62"/>
      <c r="CW72" s="62"/>
      <c r="CX72" s="62"/>
      <c r="CY72" s="62"/>
      <c r="CZ72" s="62"/>
      <c r="DA72" s="62"/>
      <c r="DB72" s="62"/>
      <c r="DC72" s="82">
        <f>$AU72</f>
        <v>1</v>
      </c>
      <c r="DD72" s="82"/>
      <c r="DE72" s="66">
        <f>$DD72/$DC72</f>
        <v>0</v>
      </c>
      <c r="DF72" s="62">
        <f>($BE72+$BR72+$CH72+$DD72)/$AQ72</f>
        <v>0.5</v>
      </c>
      <c r="DG72" s="59"/>
      <c r="DH72" s="80">
        <f t="shared" si="118"/>
        <v>43465</v>
      </c>
      <c r="DI72" s="62" t="str">
        <f>IF($DH72&gt;=0,("100%"),IF($DH72&lt;-31,("70%"),IF($DH72&lt;0,((100-(-$DH72))%))))</f>
        <v>100%</v>
      </c>
      <c r="DJ72" s="62">
        <f t="shared" si="119"/>
        <v>-118.40934065934066</v>
      </c>
      <c r="DK72" s="59" t="str">
        <f t="shared" si="120"/>
        <v>EN PROCESO</v>
      </c>
      <c r="DL72" s="59" t="str">
        <f t="shared" si="121"/>
        <v>DENTRO DEL TIEMPO</v>
      </c>
      <c r="DM72" s="62"/>
      <c r="DN72" s="62"/>
      <c r="DO72" s="62"/>
      <c r="DP72" s="62"/>
      <c r="DQ72" s="62"/>
      <c r="DR72" s="62"/>
      <c r="DS72" s="60"/>
      <c r="DT72" s="60"/>
      <c r="DU72" s="60"/>
      <c r="DV72" s="82"/>
      <c r="DW72" s="82"/>
    </row>
    <row r="73" spans="1:127" s="58" customFormat="1" ht="39.950000000000003" hidden="1" customHeight="1" x14ac:dyDescent="0.2">
      <c r="A73" s="82" t="s">
        <v>346</v>
      </c>
      <c r="B73" s="82" t="s">
        <v>344</v>
      </c>
      <c r="C73" s="82" t="s">
        <v>279</v>
      </c>
      <c r="D73" s="82">
        <v>0.1</v>
      </c>
      <c r="E73" s="82">
        <v>0.35</v>
      </c>
      <c r="F73" s="82">
        <v>0.5</v>
      </c>
      <c r="G73" s="82">
        <v>0.8</v>
      </c>
      <c r="H73" s="82">
        <v>0.9</v>
      </c>
      <c r="I73" s="82" t="s">
        <v>281</v>
      </c>
      <c r="J73" s="82" t="s">
        <v>368</v>
      </c>
      <c r="K73" s="82" t="s">
        <v>347</v>
      </c>
      <c r="L73" s="82" t="s">
        <v>369</v>
      </c>
      <c r="M73" s="82" t="s">
        <v>369</v>
      </c>
      <c r="N73" s="82" t="s">
        <v>369</v>
      </c>
      <c r="O73" s="82" t="s">
        <v>369</v>
      </c>
      <c r="P73" s="82" t="s">
        <v>284</v>
      </c>
      <c r="Q73" s="82" t="s">
        <v>348</v>
      </c>
      <c r="R73" s="82" t="s">
        <v>406</v>
      </c>
      <c r="S73" s="82" t="s">
        <v>412</v>
      </c>
      <c r="T73" s="82" t="s">
        <v>44</v>
      </c>
      <c r="U73" s="82" t="s">
        <v>325</v>
      </c>
      <c r="V73" s="82" t="s">
        <v>287</v>
      </c>
      <c r="W73" s="82" t="s">
        <v>295</v>
      </c>
      <c r="X73" s="82" t="s">
        <v>293</v>
      </c>
      <c r="Y73" s="82" t="s">
        <v>640</v>
      </c>
      <c r="Z73" s="82" t="s">
        <v>422</v>
      </c>
      <c r="AA73" s="82" t="s">
        <v>426</v>
      </c>
      <c r="AB73" s="82" t="s">
        <v>309</v>
      </c>
      <c r="AC73" s="82" t="s">
        <v>379</v>
      </c>
      <c r="AD73" s="82" t="s">
        <v>326</v>
      </c>
      <c r="AE73" s="82" t="str">
        <f t="shared" si="89"/>
        <v>Dirección General</v>
      </c>
      <c r="AF73" s="82" t="str">
        <f t="shared" si="90"/>
        <v>Comunicaciones Internas</v>
      </c>
      <c r="AG73" s="82" t="str">
        <f t="shared" si="91"/>
        <v>Gestión de Comunicaciones</v>
      </c>
      <c r="AH73" s="61" t="str">
        <f t="shared" si="112"/>
        <v>Plan de Accion por Dependecias</v>
      </c>
      <c r="AI73" s="61" t="s">
        <v>432</v>
      </c>
      <c r="AJ73" s="61" t="s">
        <v>369</v>
      </c>
      <c r="AK73" s="61" t="s">
        <v>369</v>
      </c>
      <c r="AL73" s="61" t="s">
        <v>369</v>
      </c>
      <c r="AM73" s="61" t="s">
        <v>369</v>
      </c>
      <c r="AN73" s="61" t="s">
        <v>1357</v>
      </c>
      <c r="AO73" s="61" t="s">
        <v>1358</v>
      </c>
      <c r="AP73" s="82">
        <v>0</v>
      </c>
      <c r="AQ73" s="82">
        <v>6</v>
      </c>
      <c r="AR73" s="82">
        <v>1</v>
      </c>
      <c r="AS73" s="82">
        <v>2</v>
      </c>
      <c r="AT73" s="82">
        <v>1</v>
      </c>
      <c r="AU73" s="82">
        <v>2</v>
      </c>
      <c r="AV73" s="82" t="s">
        <v>448</v>
      </c>
      <c r="AW73" s="82" t="s">
        <v>368</v>
      </c>
      <c r="AX73" s="82" t="s">
        <v>664</v>
      </c>
      <c r="AY73" s="82" t="s">
        <v>419</v>
      </c>
      <c r="AZ73" s="82" t="s">
        <v>419</v>
      </c>
      <c r="BA73" s="59">
        <v>43101</v>
      </c>
      <c r="BB73" s="59">
        <v>43465</v>
      </c>
      <c r="BC73" s="65">
        <f t="shared" si="92"/>
        <v>364</v>
      </c>
      <c r="BD73" s="82">
        <f t="shared" si="105"/>
        <v>1</v>
      </c>
      <c r="BE73" s="82">
        <v>1</v>
      </c>
      <c r="BF73" s="66">
        <f t="shared" si="113"/>
        <v>1</v>
      </c>
      <c r="BG73" s="62">
        <f t="shared" si="93"/>
        <v>0.16666666666666666</v>
      </c>
      <c r="BH73" s="59">
        <v>43209</v>
      </c>
      <c r="BI73" s="80">
        <f t="shared" si="94"/>
        <v>256</v>
      </c>
      <c r="BJ73" s="62" t="str">
        <f t="shared" si="95"/>
        <v>100%</v>
      </c>
      <c r="BK73" s="62">
        <f t="shared" si="96"/>
        <v>0.2967032967032967</v>
      </c>
      <c r="BL73" s="59" t="str">
        <f t="shared" si="97"/>
        <v>EN PROCESO</v>
      </c>
      <c r="BM73" s="59" t="str">
        <f t="shared" si="110"/>
        <v>DENTRO DEL TIEMPO</v>
      </c>
      <c r="BN73" s="62" t="s">
        <v>533</v>
      </c>
      <c r="BO73" s="62"/>
      <c r="BP73" s="62"/>
      <c r="BQ73" s="82">
        <f t="shared" si="107"/>
        <v>2</v>
      </c>
      <c r="BR73" s="82">
        <v>1</v>
      </c>
      <c r="BS73" s="66">
        <f t="shared" si="108"/>
        <v>0.5</v>
      </c>
      <c r="BT73" s="62">
        <f t="shared" si="98"/>
        <v>0.33333333333333331</v>
      </c>
      <c r="BU73" s="59">
        <v>43277</v>
      </c>
      <c r="BV73" s="80">
        <f t="shared" si="99"/>
        <v>188</v>
      </c>
      <c r="BW73" s="62" t="str">
        <f t="shared" si="100"/>
        <v>100%</v>
      </c>
      <c r="BX73" s="62">
        <f t="shared" si="101"/>
        <v>0.48351648351648352</v>
      </c>
      <c r="BY73" s="59" t="str">
        <f t="shared" si="102"/>
        <v>EN PROCESO</v>
      </c>
      <c r="BZ73" s="59" t="str">
        <f t="shared" si="103"/>
        <v>DENTRO DEL TIEMPO</v>
      </c>
      <c r="CA73" s="62" t="s">
        <v>873</v>
      </c>
      <c r="CB73" s="62" t="s">
        <v>874</v>
      </c>
      <c r="CC73" s="62"/>
      <c r="CD73" s="62"/>
      <c r="CE73" s="62"/>
      <c r="CF73" s="62"/>
      <c r="CG73" s="82">
        <f t="shared" si="73"/>
        <v>1</v>
      </c>
      <c r="CH73" s="82"/>
      <c r="CI73" s="66">
        <f t="shared" si="74"/>
        <v>0</v>
      </c>
      <c r="CJ73" s="62">
        <f>($BE73+$BR73+$CH73)/$AQ73</f>
        <v>0.33333333333333331</v>
      </c>
      <c r="CK73" s="59"/>
      <c r="CL73" s="80">
        <f t="shared" si="114"/>
        <v>43465</v>
      </c>
      <c r="CM73" s="62" t="str">
        <f>IF($CL73&gt;=0,("100%"),IF($CL73&lt;-31,("70%"),IF($CL73&lt;0,((100-(-$CL73))%))))</f>
        <v>100%</v>
      </c>
      <c r="CN73" s="62">
        <f t="shared" si="115"/>
        <v>-118.40934065934066</v>
      </c>
      <c r="CO73" s="59" t="str">
        <f t="shared" si="116"/>
        <v>EN PROCESO</v>
      </c>
      <c r="CP73" s="59" t="str">
        <f t="shared" si="117"/>
        <v>DENTRO DEL TIEMPO</v>
      </c>
      <c r="CQ73" s="62"/>
      <c r="CR73" s="62"/>
      <c r="CS73" s="62"/>
      <c r="CT73" s="62"/>
      <c r="CU73" s="62"/>
      <c r="CV73" s="62"/>
      <c r="CW73" s="62"/>
      <c r="CX73" s="62"/>
      <c r="CY73" s="62"/>
      <c r="CZ73" s="62"/>
      <c r="DA73" s="62"/>
      <c r="DB73" s="62"/>
      <c r="DC73" s="82">
        <f>$AU73</f>
        <v>2</v>
      </c>
      <c r="DD73" s="82"/>
      <c r="DE73" s="66">
        <f>$DD73/$DC73</f>
        <v>0</v>
      </c>
      <c r="DF73" s="62">
        <f>($BE73+$BR73+$CH73+$DD73)/$AQ73</f>
        <v>0.33333333333333331</v>
      </c>
      <c r="DG73" s="59"/>
      <c r="DH73" s="80">
        <f t="shared" si="118"/>
        <v>43465</v>
      </c>
      <c r="DI73" s="62" t="str">
        <f>IF($DH73&gt;=0,("100%"),IF($DH73&lt;-31,("70%"),IF($DH73&lt;0,((100-(-$DH73))%))))</f>
        <v>100%</v>
      </c>
      <c r="DJ73" s="62">
        <f t="shared" si="119"/>
        <v>-118.40934065934066</v>
      </c>
      <c r="DK73" s="59" t="str">
        <f t="shared" si="120"/>
        <v>EN PROCESO</v>
      </c>
      <c r="DL73" s="59" t="str">
        <f t="shared" si="121"/>
        <v>DENTRO DEL TIEMPO</v>
      </c>
      <c r="DM73" s="62"/>
      <c r="DN73" s="62"/>
      <c r="DO73" s="62"/>
      <c r="DP73" s="62"/>
      <c r="DQ73" s="62"/>
      <c r="DR73" s="62"/>
      <c r="DS73" s="60"/>
      <c r="DT73" s="60"/>
      <c r="DU73" s="60"/>
      <c r="DV73" s="82"/>
      <c r="DW73" s="82"/>
    </row>
    <row r="74" spans="1:127" s="58" customFormat="1" ht="39.950000000000003" hidden="1" customHeight="1" x14ac:dyDescent="0.2">
      <c r="A74" s="82" t="s">
        <v>346</v>
      </c>
      <c r="B74" s="82" t="s">
        <v>344</v>
      </c>
      <c r="C74" s="82" t="s">
        <v>279</v>
      </c>
      <c r="D74" s="82">
        <v>0.1</v>
      </c>
      <c r="E74" s="82">
        <v>0.35</v>
      </c>
      <c r="F74" s="82">
        <v>0.5</v>
      </c>
      <c r="G74" s="82">
        <v>0.8</v>
      </c>
      <c r="H74" s="82">
        <v>0.9</v>
      </c>
      <c r="I74" s="82" t="s">
        <v>281</v>
      </c>
      <c r="J74" s="82" t="s">
        <v>368</v>
      </c>
      <c r="K74" s="82" t="s">
        <v>347</v>
      </c>
      <c r="L74" s="82" t="s">
        <v>369</v>
      </c>
      <c r="M74" s="82" t="s">
        <v>369</v>
      </c>
      <c r="N74" s="82" t="s">
        <v>369</v>
      </c>
      <c r="O74" s="82" t="s">
        <v>369</v>
      </c>
      <c r="P74" s="82" t="s">
        <v>284</v>
      </c>
      <c r="Q74" s="82" t="s">
        <v>348</v>
      </c>
      <c r="R74" s="82" t="s">
        <v>406</v>
      </c>
      <c r="S74" s="82" t="s">
        <v>412</v>
      </c>
      <c r="T74" s="82" t="s">
        <v>44</v>
      </c>
      <c r="U74" s="82" t="s">
        <v>325</v>
      </c>
      <c r="V74" s="82" t="s">
        <v>287</v>
      </c>
      <c r="W74" s="82" t="s">
        <v>295</v>
      </c>
      <c r="X74" s="82" t="s">
        <v>293</v>
      </c>
      <c r="Y74" s="82" t="s">
        <v>640</v>
      </c>
      <c r="Z74" s="82" t="s">
        <v>416</v>
      </c>
      <c r="AA74" s="82" t="s">
        <v>416</v>
      </c>
      <c r="AB74" s="82" t="s">
        <v>309</v>
      </c>
      <c r="AC74" s="82" t="s">
        <v>379</v>
      </c>
      <c r="AD74" s="82" t="s">
        <v>326</v>
      </c>
      <c r="AE74" s="82" t="str">
        <f t="shared" si="89"/>
        <v>Dirección General</v>
      </c>
      <c r="AF74" s="82" t="str">
        <f t="shared" si="90"/>
        <v>Comunicaciones Internas</v>
      </c>
      <c r="AG74" s="82" t="str">
        <f t="shared" si="91"/>
        <v>Gestión de Comunicaciones</v>
      </c>
      <c r="AH74" s="61" t="str">
        <f t="shared" si="112"/>
        <v>Plan de Accion por Dependecias</v>
      </c>
      <c r="AI74" s="61" t="s">
        <v>433</v>
      </c>
      <c r="AJ74" s="61" t="s">
        <v>369</v>
      </c>
      <c r="AK74" s="61" t="s">
        <v>369</v>
      </c>
      <c r="AL74" s="61" t="s">
        <v>369</v>
      </c>
      <c r="AM74" s="61" t="s">
        <v>369</v>
      </c>
      <c r="AN74" s="61" t="s">
        <v>760</v>
      </c>
      <c r="AO74" s="61" t="s">
        <v>761</v>
      </c>
      <c r="AP74" s="63">
        <v>1</v>
      </c>
      <c r="AQ74" s="63">
        <v>1</v>
      </c>
      <c r="AR74" s="63">
        <v>1</v>
      </c>
      <c r="AS74" s="63">
        <v>1</v>
      </c>
      <c r="AT74" s="63">
        <v>1</v>
      </c>
      <c r="AU74" s="63">
        <v>1</v>
      </c>
      <c r="AV74" s="82" t="s">
        <v>530</v>
      </c>
      <c r="AW74" s="82" t="s">
        <v>368</v>
      </c>
      <c r="AX74" s="82" t="s">
        <v>664</v>
      </c>
      <c r="AY74" s="82" t="s">
        <v>419</v>
      </c>
      <c r="AZ74" s="82" t="s">
        <v>419</v>
      </c>
      <c r="BA74" s="59">
        <v>43101</v>
      </c>
      <c r="BB74" s="59">
        <v>43465</v>
      </c>
      <c r="BC74" s="65">
        <f t="shared" si="92"/>
        <v>364</v>
      </c>
      <c r="BD74" s="82">
        <f t="shared" si="105"/>
        <v>1</v>
      </c>
      <c r="BE74" s="82">
        <v>0.93</v>
      </c>
      <c r="BF74" s="66">
        <f t="shared" si="113"/>
        <v>0.93</v>
      </c>
      <c r="BG74" s="62">
        <f t="shared" si="93"/>
        <v>0.93</v>
      </c>
      <c r="BH74" s="59">
        <v>43209</v>
      </c>
      <c r="BI74" s="80">
        <f t="shared" si="94"/>
        <v>256</v>
      </c>
      <c r="BJ74" s="62" t="str">
        <f t="shared" si="95"/>
        <v>100%</v>
      </c>
      <c r="BK74" s="62">
        <f t="shared" si="96"/>
        <v>0.2967032967032967</v>
      </c>
      <c r="BL74" s="59" t="str">
        <f t="shared" si="97"/>
        <v>EN PROCESO</v>
      </c>
      <c r="BM74" s="59" t="str">
        <f t="shared" si="110"/>
        <v>DENTRO DEL TIEMPO</v>
      </c>
      <c r="BN74" s="62" t="s">
        <v>531</v>
      </c>
      <c r="BO74" s="62"/>
      <c r="BP74" s="62" t="s">
        <v>532</v>
      </c>
      <c r="BQ74" s="82">
        <f t="shared" si="107"/>
        <v>1</v>
      </c>
      <c r="BR74" s="82"/>
      <c r="BS74" s="66">
        <f t="shared" si="108"/>
        <v>0</v>
      </c>
      <c r="BT74" s="62">
        <f t="shared" si="98"/>
        <v>0.93</v>
      </c>
      <c r="BU74" s="59"/>
      <c r="BV74" s="80">
        <f t="shared" si="99"/>
        <v>43465</v>
      </c>
      <c r="BW74" s="62" t="str">
        <f t="shared" si="100"/>
        <v>100%</v>
      </c>
      <c r="BX74" s="62">
        <f t="shared" si="101"/>
        <v>-118.40934065934066</v>
      </c>
      <c r="BY74" s="59" t="str">
        <f t="shared" si="102"/>
        <v>EN PROCESO</v>
      </c>
      <c r="BZ74" s="59" t="str">
        <f t="shared" si="103"/>
        <v>DENTRO DEL TIEMPO</v>
      </c>
      <c r="CA74" s="62" t="s">
        <v>875</v>
      </c>
      <c r="CB74" s="62" t="s">
        <v>876</v>
      </c>
      <c r="CC74" s="62"/>
      <c r="CD74" s="62"/>
      <c r="CE74" s="62"/>
      <c r="CF74" s="62" t="s">
        <v>532</v>
      </c>
      <c r="CG74" s="82">
        <f t="shared" si="73"/>
        <v>1</v>
      </c>
      <c r="CH74" s="82"/>
      <c r="CI74" s="66">
        <f t="shared" si="74"/>
        <v>0</v>
      </c>
      <c r="CJ74" s="62">
        <f>($BE74+$BR74+$CH74)/$AQ74</f>
        <v>0.93</v>
      </c>
      <c r="CK74" s="59"/>
      <c r="CL74" s="80">
        <f t="shared" si="114"/>
        <v>43465</v>
      </c>
      <c r="CM74" s="62" t="str">
        <f>IF($CL74&gt;=0,("100%"),IF($CL74&lt;-31,("70%"),IF($CL74&lt;0,((100-(-$CL74))%))))</f>
        <v>100%</v>
      </c>
      <c r="CN74" s="62">
        <f t="shared" si="115"/>
        <v>-118.40934065934066</v>
      </c>
      <c r="CO74" s="59" t="str">
        <f t="shared" si="116"/>
        <v>EN PROCESO</v>
      </c>
      <c r="CP74" s="59" t="str">
        <f t="shared" si="117"/>
        <v>DENTRO DEL TIEMPO</v>
      </c>
      <c r="CQ74" s="62"/>
      <c r="CR74" s="62"/>
      <c r="CS74" s="62"/>
      <c r="CT74" s="62"/>
      <c r="CU74" s="62"/>
      <c r="CV74" s="62" t="s">
        <v>532</v>
      </c>
      <c r="CW74" s="62"/>
      <c r="CX74" s="62"/>
      <c r="CY74" s="62"/>
      <c r="CZ74" s="62"/>
      <c r="DA74" s="62"/>
      <c r="DB74" s="62"/>
      <c r="DC74" s="82">
        <f>$AU74</f>
        <v>1</v>
      </c>
      <c r="DD74" s="82"/>
      <c r="DE74" s="66">
        <f>$DD74/$DC74</f>
        <v>0</v>
      </c>
      <c r="DF74" s="62">
        <f>($BE74+$BR74+$CH74+$DD74)/$AQ74</f>
        <v>0.93</v>
      </c>
      <c r="DG74" s="59"/>
      <c r="DH74" s="80">
        <f t="shared" si="118"/>
        <v>43465</v>
      </c>
      <c r="DI74" s="62" t="str">
        <f>IF($DH74&gt;=0,("100%"),IF($DH74&lt;-31,("70%"),IF($DH74&lt;0,((100-(-$DH74))%))))</f>
        <v>100%</v>
      </c>
      <c r="DJ74" s="62">
        <f t="shared" si="119"/>
        <v>-118.40934065934066</v>
      </c>
      <c r="DK74" s="59" t="str">
        <f t="shared" si="120"/>
        <v>EN PROCESO</v>
      </c>
      <c r="DL74" s="59" t="str">
        <f t="shared" si="121"/>
        <v>DENTRO DEL TIEMPO</v>
      </c>
      <c r="DM74" s="62"/>
      <c r="DN74" s="62"/>
      <c r="DO74" s="62"/>
      <c r="DP74" s="62"/>
      <c r="DQ74" s="62"/>
      <c r="DR74" s="62" t="s">
        <v>532</v>
      </c>
      <c r="DS74" s="60"/>
      <c r="DT74" s="60"/>
      <c r="DU74" s="60"/>
      <c r="DV74" s="82"/>
      <c r="DW74" s="82"/>
    </row>
    <row r="75" spans="1:127" s="58" customFormat="1" ht="39.950000000000003" hidden="1" customHeight="1" x14ac:dyDescent="0.2">
      <c r="A75" s="82" t="s">
        <v>346</v>
      </c>
      <c r="B75" s="82" t="s">
        <v>344</v>
      </c>
      <c r="C75" s="82" t="s">
        <v>279</v>
      </c>
      <c r="D75" s="82">
        <v>0.1</v>
      </c>
      <c r="E75" s="82">
        <v>0.35</v>
      </c>
      <c r="F75" s="82">
        <v>0.5</v>
      </c>
      <c r="G75" s="82">
        <v>0.8</v>
      </c>
      <c r="H75" s="82">
        <v>0.9</v>
      </c>
      <c r="I75" s="82" t="s">
        <v>281</v>
      </c>
      <c r="J75" s="82" t="s">
        <v>368</v>
      </c>
      <c r="K75" s="82" t="s">
        <v>347</v>
      </c>
      <c r="L75" s="82" t="s">
        <v>369</v>
      </c>
      <c r="M75" s="82" t="s">
        <v>369</v>
      </c>
      <c r="N75" s="82" t="s">
        <v>369</v>
      </c>
      <c r="O75" s="82" t="s">
        <v>369</v>
      </c>
      <c r="P75" s="82" t="s">
        <v>284</v>
      </c>
      <c r="Q75" s="82" t="s">
        <v>348</v>
      </c>
      <c r="R75" s="82" t="s">
        <v>406</v>
      </c>
      <c r="S75" s="82" t="s">
        <v>412</v>
      </c>
      <c r="T75" s="82" t="s">
        <v>44</v>
      </c>
      <c r="U75" s="82" t="s">
        <v>325</v>
      </c>
      <c r="V75" s="82" t="s">
        <v>287</v>
      </c>
      <c r="W75" s="82" t="s">
        <v>295</v>
      </c>
      <c r="X75" s="82" t="s">
        <v>293</v>
      </c>
      <c r="Y75" s="82" t="s">
        <v>640</v>
      </c>
      <c r="Z75" s="82" t="s">
        <v>416</v>
      </c>
      <c r="AA75" s="82" t="s">
        <v>416</v>
      </c>
      <c r="AB75" s="82" t="s">
        <v>309</v>
      </c>
      <c r="AC75" s="82" t="s">
        <v>379</v>
      </c>
      <c r="AD75" s="82" t="s">
        <v>326</v>
      </c>
      <c r="AE75" s="82" t="str">
        <f t="shared" si="89"/>
        <v>Dirección General</v>
      </c>
      <c r="AF75" s="82" t="str">
        <f t="shared" si="90"/>
        <v>Comunicaciones Internas</v>
      </c>
      <c r="AG75" s="82" t="str">
        <f t="shared" si="91"/>
        <v>Gestión de Comunicaciones</v>
      </c>
      <c r="AH75" s="61" t="str">
        <f t="shared" si="112"/>
        <v>Plan de Accion por Dependecias</v>
      </c>
      <c r="AI75" s="61" t="s">
        <v>433</v>
      </c>
      <c r="AJ75" s="61" t="s">
        <v>369</v>
      </c>
      <c r="AK75" s="61" t="s">
        <v>369</v>
      </c>
      <c r="AL75" s="61" t="s">
        <v>369</v>
      </c>
      <c r="AM75" s="61" t="s">
        <v>369</v>
      </c>
      <c r="AN75" s="61" t="s">
        <v>581</v>
      </c>
      <c r="AO75" s="61" t="s">
        <v>628</v>
      </c>
      <c r="AP75" s="82">
        <v>0</v>
      </c>
      <c r="AQ75" s="63">
        <f>SUM(AR75:AU75)</f>
        <v>0.95</v>
      </c>
      <c r="AR75" s="63">
        <v>0.24</v>
      </c>
      <c r="AS75" s="63">
        <v>0.24</v>
      </c>
      <c r="AT75" s="63">
        <v>0.24</v>
      </c>
      <c r="AU75" s="63">
        <v>0.23</v>
      </c>
      <c r="AV75" s="82" t="s">
        <v>450</v>
      </c>
      <c r="AW75" s="82" t="s">
        <v>368</v>
      </c>
      <c r="AX75" s="82" t="s">
        <v>665</v>
      </c>
      <c r="AY75" s="82" t="s">
        <v>369</v>
      </c>
      <c r="AZ75" s="82" t="s">
        <v>369</v>
      </c>
      <c r="BA75" s="59">
        <v>43101</v>
      </c>
      <c r="BB75" s="59">
        <v>43465</v>
      </c>
      <c r="BC75" s="65">
        <f t="shared" si="92"/>
        <v>364</v>
      </c>
      <c r="BD75" s="82">
        <f t="shared" si="105"/>
        <v>0.24</v>
      </c>
      <c r="BE75" s="82">
        <v>0.24</v>
      </c>
      <c r="BF75" s="66">
        <f t="shared" si="113"/>
        <v>1</v>
      </c>
      <c r="BG75" s="62">
        <f t="shared" si="93"/>
        <v>0.25263157894736843</v>
      </c>
      <c r="BH75" s="59">
        <v>43209</v>
      </c>
      <c r="BI75" s="80">
        <f t="shared" si="94"/>
        <v>256</v>
      </c>
      <c r="BJ75" s="62" t="str">
        <f t="shared" si="95"/>
        <v>100%</v>
      </c>
      <c r="BK75" s="62">
        <f t="shared" si="96"/>
        <v>0.2967032967032967</v>
      </c>
      <c r="BL75" s="59" t="str">
        <f t="shared" si="97"/>
        <v>EN PROCESO</v>
      </c>
      <c r="BM75" s="59" t="str">
        <f t="shared" si="110"/>
        <v>DENTRO DEL TIEMPO</v>
      </c>
      <c r="BN75" s="62" t="s">
        <v>534</v>
      </c>
      <c r="BO75" s="62"/>
      <c r="BP75" s="62"/>
      <c r="BQ75" s="82">
        <f t="shared" si="107"/>
        <v>0.24</v>
      </c>
      <c r="BR75" s="82">
        <v>0.24</v>
      </c>
      <c r="BS75" s="66">
        <f t="shared" si="108"/>
        <v>1</v>
      </c>
      <c r="BT75" s="62">
        <f t="shared" si="98"/>
        <v>0.50526315789473686</v>
      </c>
      <c r="BU75" s="59">
        <v>43277</v>
      </c>
      <c r="BV75" s="80">
        <f t="shared" si="99"/>
        <v>188</v>
      </c>
      <c r="BW75" s="62" t="str">
        <f t="shared" si="100"/>
        <v>100%</v>
      </c>
      <c r="BX75" s="62">
        <f t="shared" si="101"/>
        <v>0.48351648351648352</v>
      </c>
      <c r="BY75" s="59" t="str">
        <f t="shared" si="102"/>
        <v>EN PROCESO</v>
      </c>
      <c r="BZ75" s="59" t="str">
        <f t="shared" si="103"/>
        <v>DENTRO DEL TIEMPO</v>
      </c>
      <c r="CA75" s="62" t="s">
        <v>877</v>
      </c>
      <c r="CB75" s="62" t="s">
        <v>878</v>
      </c>
      <c r="CC75" s="62"/>
      <c r="CD75" s="62"/>
      <c r="CE75" s="62"/>
      <c r="CF75" s="62"/>
      <c r="CG75" s="82">
        <f t="shared" si="73"/>
        <v>0.24</v>
      </c>
      <c r="CH75" s="82"/>
      <c r="CI75" s="66">
        <f t="shared" si="74"/>
        <v>0</v>
      </c>
      <c r="CJ75" s="62">
        <f>($BE75+$BR75+$CH75)/$AQ75</f>
        <v>0.50526315789473686</v>
      </c>
      <c r="CK75" s="59"/>
      <c r="CL75" s="80">
        <f t="shared" si="114"/>
        <v>43465</v>
      </c>
      <c r="CM75" s="62" t="str">
        <f>IF($CL75&gt;=0,("100%"),IF($CL75&lt;-31,("70%"),IF($CL75&lt;0,((100-(-$CL75))%))))</f>
        <v>100%</v>
      </c>
      <c r="CN75" s="62">
        <f t="shared" si="115"/>
        <v>-118.40934065934066</v>
      </c>
      <c r="CO75" s="59" t="str">
        <f t="shared" si="116"/>
        <v>EN PROCESO</v>
      </c>
      <c r="CP75" s="59" t="str">
        <f t="shared" si="117"/>
        <v>DENTRO DEL TIEMPO</v>
      </c>
      <c r="CQ75" s="62"/>
      <c r="CR75" s="62"/>
      <c r="CS75" s="62"/>
      <c r="CT75" s="62"/>
      <c r="CU75" s="62"/>
      <c r="CV75" s="62"/>
      <c r="CW75" s="62"/>
      <c r="CX75" s="62"/>
      <c r="CY75" s="62"/>
      <c r="CZ75" s="62"/>
      <c r="DA75" s="62"/>
      <c r="DB75" s="62"/>
      <c r="DC75" s="82">
        <f>$AU75</f>
        <v>0.23</v>
      </c>
      <c r="DD75" s="82"/>
      <c r="DE75" s="66">
        <f>$DD75/$DC75</f>
        <v>0</v>
      </c>
      <c r="DF75" s="62">
        <f>($BE75+$BR75+$CH75+$DD75)/$AQ75</f>
        <v>0.50526315789473686</v>
      </c>
      <c r="DG75" s="59"/>
      <c r="DH75" s="80">
        <f t="shared" si="118"/>
        <v>43465</v>
      </c>
      <c r="DI75" s="62" t="str">
        <f>IF($DH75&gt;=0,("100%"),IF($DH75&lt;-31,("70%"),IF($DH75&lt;0,((100-(-$DH75))%))))</f>
        <v>100%</v>
      </c>
      <c r="DJ75" s="62">
        <f t="shared" si="119"/>
        <v>-118.40934065934066</v>
      </c>
      <c r="DK75" s="59" t="str">
        <f t="shared" si="120"/>
        <v>EN PROCESO</v>
      </c>
      <c r="DL75" s="59" t="str">
        <f t="shared" si="121"/>
        <v>DENTRO DEL TIEMPO</v>
      </c>
      <c r="DM75" s="62"/>
      <c r="DN75" s="62"/>
      <c r="DO75" s="62"/>
      <c r="DP75" s="62"/>
      <c r="DQ75" s="62"/>
      <c r="DR75" s="62"/>
      <c r="DS75" s="60"/>
      <c r="DT75" s="60"/>
      <c r="DU75" s="60"/>
      <c r="DV75" s="82"/>
      <c r="DW75" s="82"/>
    </row>
    <row r="76" spans="1:127" s="58" customFormat="1" ht="39.950000000000003" hidden="1" customHeight="1" x14ac:dyDescent="0.2">
      <c r="A76" s="82" t="s">
        <v>346</v>
      </c>
      <c r="B76" s="82" t="s">
        <v>344</v>
      </c>
      <c r="C76" s="82" t="s">
        <v>279</v>
      </c>
      <c r="D76" s="82">
        <v>0.1</v>
      </c>
      <c r="E76" s="82">
        <v>0.35</v>
      </c>
      <c r="F76" s="82">
        <v>0.5</v>
      </c>
      <c r="G76" s="82">
        <v>0.8</v>
      </c>
      <c r="H76" s="82">
        <v>0.9</v>
      </c>
      <c r="I76" s="82" t="s">
        <v>281</v>
      </c>
      <c r="J76" s="82" t="s">
        <v>368</v>
      </c>
      <c r="K76" s="82" t="s">
        <v>347</v>
      </c>
      <c r="L76" s="82" t="s">
        <v>369</v>
      </c>
      <c r="M76" s="82" t="s">
        <v>369</v>
      </c>
      <c r="N76" s="82" t="s">
        <v>369</v>
      </c>
      <c r="O76" s="82" t="s">
        <v>369</v>
      </c>
      <c r="P76" s="82" t="s">
        <v>284</v>
      </c>
      <c r="Q76" s="82" t="s">
        <v>348</v>
      </c>
      <c r="R76" s="82" t="s">
        <v>419</v>
      </c>
      <c r="S76" s="82" t="s">
        <v>419</v>
      </c>
      <c r="T76" s="82" t="s">
        <v>314</v>
      </c>
      <c r="U76" s="82" t="s">
        <v>274</v>
      </c>
      <c r="V76" s="82" t="s">
        <v>370</v>
      </c>
      <c r="W76" s="82" t="s">
        <v>294</v>
      </c>
      <c r="X76" s="82" t="s">
        <v>292</v>
      </c>
      <c r="Y76" s="82" t="s">
        <v>640</v>
      </c>
      <c r="Z76" s="82" t="s">
        <v>416</v>
      </c>
      <c r="AA76" s="82" t="s">
        <v>426</v>
      </c>
      <c r="AB76" s="82" t="s">
        <v>310</v>
      </c>
      <c r="AC76" s="82" t="s">
        <v>369</v>
      </c>
      <c r="AD76" s="82" t="s">
        <v>904</v>
      </c>
      <c r="AE76" s="82" t="str">
        <f t="shared" si="89"/>
        <v>Oficina Asesora de Planeación</v>
      </c>
      <c r="AF76" s="82" t="str">
        <f t="shared" si="90"/>
        <v>No aplica</v>
      </c>
      <c r="AG76" s="82" t="str">
        <f t="shared" si="91"/>
        <v>Planeación Estratégica</v>
      </c>
      <c r="AH76" s="61" t="str">
        <f t="shared" si="112"/>
        <v>Plan de Accion por Dependecias</v>
      </c>
      <c r="AI76" s="82" t="s">
        <v>429</v>
      </c>
      <c r="AJ76" s="61" t="s">
        <v>369</v>
      </c>
      <c r="AK76" s="61" t="s">
        <v>369</v>
      </c>
      <c r="AL76" s="61" t="s">
        <v>369</v>
      </c>
      <c r="AM76" s="61" t="s">
        <v>369</v>
      </c>
      <c r="AN76" s="61" t="s">
        <v>1077</v>
      </c>
      <c r="AO76" s="82" t="s">
        <v>1079</v>
      </c>
      <c r="AP76" s="82">
        <v>1</v>
      </c>
      <c r="AQ76" s="82">
        <f>SUM(AR76:AU76)</f>
        <v>1</v>
      </c>
      <c r="AR76" s="82">
        <v>1</v>
      </c>
      <c r="AS76" s="82">
        <v>0</v>
      </c>
      <c r="AT76" s="82">
        <v>0</v>
      </c>
      <c r="AU76" s="82">
        <v>0</v>
      </c>
      <c r="AV76" s="82" t="s">
        <v>448</v>
      </c>
      <c r="AW76" s="82" t="s">
        <v>434</v>
      </c>
      <c r="AX76" s="82" t="s">
        <v>1002</v>
      </c>
      <c r="AY76" s="82" t="s">
        <v>419</v>
      </c>
      <c r="AZ76" s="82" t="s">
        <v>419</v>
      </c>
      <c r="BA76" s="59">
        <v>43101</v>
      </c>
      <c r="BB76" s="59">
        <v>43190</v>
      </c>
      <c r="BC76" s="65">
        <f t="shared" ref="BC76:BC81" si="122">DAYS360(BA76,BB76)</f>
        <v>90</v>
      </c>
      <c r="BD76" s="82">
        <f t="shared" si="105"/>
        <v>1</v>
      </c>
      <c r="BE76" s="82">
        <v>1</v>
      </c>
      <c r="BF76" s="66">
        <f t="shared" si="113"/>
        <v>1</v>
      </c>
      <c r="BG76" s="62">
        <f t="shared" si="93"/>
        <v>1</v>
      </c>
      <c r="BH76" s="59">
        <v>43101</v>
      </c>
      <c r="BI76" s="80">
        <f t="shared" si="94"/>
        <v>89</v>
      </c>
      <c r="BJ76" s="62" t="str">
        <f t="shared" ref="BJ76:BJ110" si="123">IF($BI76&gt;0,("100%"),IF($BI76&lt;-31,("70%"),IF($BI76&lt;0,((100-(-$BI76))%))))</f>
        <v>100%</v>
      </c>
      <c r="BK76" s="62">
        <f t="shared" si="96"/>
        <v>0</v>
      </c>
      <c r="BL76" s="59" t="str">
        <f t="shared" si="97"/>
        <v>TERMINADO</v>
      </c>
      <c r="BM76" s="59" t="str">
        <f t="shared" si="110"/>
        <v>OPORTUNO</v>
      </c>
      <c r="BN76" s="62" t="s">
        <v>1078</v>
      </c>
      <c r="BO76" s="62" t="s">
        <v>1074</v>
      </c>
      <c r="BP76" s="62"/>
      <c r="BQ76" s="82">
        <f>BD76</f>
        <v>1</v>
      </c>
      <c r="BR76" s="82">
        <f>BE76</f>
        <v>1</v>
      </c>
      <c r="BS76" s="66">
        <f>BF76</f>
        <v>1</v>
      </c>
      <c r="BT76" s="62">
        <f>BG76</f>
        <v>1</v>
      </c>
      <c r="BU76" s="59">
        <f>BH76</f>
        <v>43101</v>
      </c>
      <c r="BV76" s="80">
        <f t="shared" si="99"/>
        <v>89</v>
      </c>
      <c r="BW76" s="62" t="str">
        <f t="shared" ref="BW76:BW113" si="124">IF($BV76&gt;0,("100%"),IF($BV76&lt;-31,("70%"),IF($BV76&lt;0,((100-(-$BV76))%))))</f>
        <v>100%</v>
      </c>
      <c r="BX76" s="62">
        <f t="shared" si="101"/>
        <v>0</v>
      </c>
      <c r="BY76" s="59" t="str">
        <f t="shared" si="102"/>
        <v>TERMINADO</v>
      </c>
      <c r="BZ76" s="59" t="str">
        <f t="shared" si="103"/>
        <v>OPORTUNO</v>
      </c>
      <c r="CA76" s="62" t="str">
        <f>BN76</f>
        <v xml:space="preserve">La elaboración Plan de Acción del Plan de Desarrollo  en el  SEGPLAN inicio en la elaboración del Anteproyecto de presupuesto y se publica e inicia su ejecución en enero </v>
      </c>
      <c r="CB76" s="62" t="str">
        <f>BO76</f>
        <v xml:space="preserve">Se evidencian los siguientes documentos:
• Plan de Accion Institucional 2018 -  Versión dos 31 de marzo de  2018 - Abril 26 2018
• PLAN DE ACCION INVERSION Y GESTION _ MARZO DE 2018
En el siguiente link:
\\server\PLAN OPERATIVO INTEGRAL\OFICINA ASESORA DE PLANEACIÓN\Evidencias\Plan de Accion\Lineamiento N° 1 Articulación  Plan de Desarrollo
</v>
      </c>
      <c r="CC76" s="62"/>
      <c r="CD76" s="62"/>
      <c r="CE76" s="62"/>
      <c r="CF76" s="62"/>
      <c r="CG76" s="82">
        <f>BQ76</f>
        <v>1</v>
      </c>
      <c r="CH76" s="82">
        <f>BR76</f>
        <v>1</v>
      </c>
      <c r="CI76" s="66">
        <f>BS76</f>
        <v>1</v>
      </c>
      <c r="CJ76" s="62">
        <f>BT76</f>
        <v>1</v>
      </c>
      <c r="CK76" s="59">
        <f>BU76</f>
        <v>43101</v>
      </c>
      <c r="CL76" s="80">
        <f t="shared" si="114"/>
        <v>89</v>
      </c>
      <c r="CM76" s="62" t="str">
        <f t="shared" ref="CM76:CM113" si="125">IF($CL76&gt;0,("100%"),IF($CL76&lt;-31,("70%"),IF($CL76&lt;0,((100-(-$CL76))%))))</f>
        <v>100%</v>
      </c>
      <c r="CN76" s="62">
        <f t="shared" si="115"/>
        <v>0</v>
      </c>
      <c r="CO76" s="59" t="str">
        <f t="shared" si="116"/>
        <v>TERMINADO</v>
      </c>
      <c r="CP76" s="59" t="str">
        <f t="shared" si="117"/>
        <v>OPORTUNO</v>
      </c>
      <c r="CQ76" s="62" t="str">
        <f>CA76</f>
        <v xml:space="preserve">La elaboración Plan de Acción del Plan de Desarrollo  en el  SEGPLAN inicio en la elaboración del Anteproyecto de presupuesto y se publica e inicia su ejecución en enero </v>
      </c>
      <c r="CR76" s="62" t="str">
        <f>CB76</f>
        <v xml:space="preserve">Se evidencian los siguientes documentos:
• Plan de Accion Institucional 2018 -  Versión dos 31 de marzo de  2018 - Abril 26 2018
• PLAN DE ACCION INVERSION Y GESTION _ MARZO DE 2018
En el siguiente link:
\\server\PLAN OPERATIVO INTEGRAL\OFICINA ASESORA DE PLANEACIÓN\Evidencias\Plan de Accion\Lineamiento N° 1 Articulación  Plan de Desarrollo
</v>
      </c>
      <c r="CS76" s="62"/>
      <c r="CT76" s="62"/>
      <c r="CU76" s="62"/>
      <c r="CV76" s="62"/>
      <c r="CW76" s="62"/>
      <c r="CX76" s="62"/>
      <c r="CY76" s="62"/>
      <c r="CZ76" s="62"/>
      <c r="DA76" s="62"/>
      <c r="DB76" s="62"/>
      <c r="DC76" s="82">
        <f>CG76</f>
        <v>1</v>
      </c>
      <c r="DD76" s="82">
        <f>CH76</f>
        <v>1</v>
      </c>
      <c r="DE76" s="66">
        <f>CI76</f>
        <v>1</v>
      </c>
      <c r="DF76" s="62">
        <f>CJ76</f>
        <v>1</v>
      </c>
      <c r="DG76" s="59">
        <f>CK76</f>
        <v>43101</v>
      </c>
      <c r="DH76" s="80">
        <f t="shared" si="118"/>
        <v>89</v>
      </c>
      <c r="DI76" s="62" t="str">
        <f t="shared" ref="DI76:DI113" si="126">IF($DH76&gt;0,("100%"),IF($DH76&lt;-31,("70%"),IF($DH76&lt;0,((100-(-$DH76))%))))</f>
        <v>100%</v>
      </c>
      <c r="DJ76" s="62">
        <f t="shared" si="119"/>
        <v>0</v>
      </c>
      <c r="DK76" s="59" t="str">
        <f t="shared" si="120"/>
        <v>TERMINADO</v>
      </c>
      <c r="DL76" s="59" t="str">
        <f t="shared" si="121"/>
        <v>OPORTUNO</v>
      </c>
      <c r="DM76" s="62" t="str">
        <f>CQ76</f>
        <v xml:space="preserve">La elaboración Plan de Acción del Plan de Desarrollo  en el  SEGPLAN inicio en la elaboración del Anteproyecto de presupuesto y se publica e inicia su ejecución en enero </v>
      </c>
      <c r="DN76" s="62" t="str">
        <f>CR76</f>
        <v xml:space="preserve">Se evidencian los siguientes documentos:
• Plan de Accion Institucional 2018 -  Versión dos 31 de marzo de  2018 - Abril 26 2018
• PLAN DE ACCION INVERSION Y GESTION _ MARZO DE 2018
En el siguiente link:
\\server\PLAN OPERATIVO INTEGRAL\OFICINA ASESORA DE PLANEACIÓN\Evidencias\Plan de Accion\Lineamiento N° 1 Articulación  Plan de Desarrollo
</v>
      </c>
      <c r="DO76" s="62"/>
      <c r="DP76" s="62"/>
      <c r="DQ76" s="62"/>
      <c r="DR76" s="62"/>
      <c r="DS76" s="60"/>
      <c r="DT76" s="60"/>
      <c r="DU76" s="60"/>
      <c r="DV76" s="60"/>
      <c r="DW76" s="60"/>
    </row>
    <row r="77" spans="1:127" s="58" customFormat="1" ht="39.950000000000003" hidden="1" customHeight="1" x14ac:dyDescent="0.2">
      <c r="A77" s="82" t="s">
        <v>346</v>
      </c>
      <c r="B77" s="82" t="s">
        <v>344</v>
      </c>
      <c r="C77" s="82" t="s">
        <v>279</v>
      </c>
      <c r="D77" s="82">
        <v>0.1</v>
      </c>
      <c r="E77" s="82">
        <v>0.35</v>
      </c>
      <c r="F77" s="82">
        <v>0.5</v>
      </c>
      <c r="G77" s="82">
        <v>0.8</v>
      </c>
      <c r="H77" s="82">
        <v>0.9</v>
      </c>
      <c r="I77" s="82" t="s">
        <v>281</v>
      </c>
      <c r="J77" s="82" t="s">
        <v>368</v>
      </c>
      <c r="K77" s="82" t="s">
        <v>347</v>
      </c>
      <c r="L77" s="82" t="s">
        <v>369</v>
      </c>
      <c r="M77" s="82" t="s">
        <v>369</v>
      </c>
      <c r="N77" s="82" t="s">
        <v>369</v>
      </c>
      <c r="O77" s="82" t="s">
        <v>369</v>
      </c>
      <c r="P77" s="82" t="s">
        <v>284</v>
      </c>
      <c r="Q77" s="82" t="s">
        <v>348</v>
      </c>
      <c r="R77" s="82" t="s">
        <v>419</v>
      </c>
      <c r="S77" s="82" t="s">
        <v>419</v>
      </c>
      <c r="T77" s="82" t="s">
        <v>314</v>
      </c>
      <c r="U77" s="82" t="s">
        <v>274</v>
      </c>
      <c r="V77" s="82" t="s">
        <v>370</v>
      </c>
      <c r="W77" s="82" t="s">
        <v>294</v>
      </c>
      <c r="X77" s="82" t="s">
        <v>292</v>
      </c>
      <c r="Y77" s="82" t="s">
        <v>640</v>
      </c>
      <c r="Z77" s="82" t="s">
        <v>416</v>
      </c>
      <c r="AA77" s="82" t="s">
        <v>426</v>
      </c>
      <c r="AB77" s="82" t="s">
        <v>310</v>
      </c>
      <c r="AC77" s="82" t="s">
        <v>369</v>
      </c>
      <c r="AD77" s="82" t="s">
        <v>904</v>
      </c>
      <c r="AE77" s="82" t="str">
        <f t="shared" ref="AE77:AE113" si="127">$AB77</f>
        <v>Oficina Asesora de Planeación</v>
      </c>
      <c r="AF77" s="82" t="str">
        <f t="shared" ref="AF77:AF113" si="128">$AC77</f>
        <v>No aplica</v>
      </c>
      <c r="AG77" s="82" t="str">
        <f t="shared" ref="AG77:AG113" si="129">$W77</f>
        <v>Planeación Estratégica</v>
      </c>
      <c r="AH77" s="61" t="str">
        <f t="shared" si="112"/>
        <v>Plan de Accion por Dependecias</v>
      </c>
      <c r="AI77" s="82" t="s">
        <v>429</v>
      </c>
      <c r="AJ77" s="61" t="s">
        <v>369</v>
      </c>
      <c r="AK77" s="61" t="s">
        <v>369</v>
      </c>
      <c r="AL77" s="61" t="s">
        <v>369</v>
      </c>
      <c r="AM77" s="61" t="s">
        <v>369</v>
      </c>
      <c r="AN77" s="61" t="s">
        <v>1077</v>
      </c>
      <c r="AO77" s="82" t="s">
        <v>1076</v>
      </c>
      <c r="AP77" s="82">
        <v>4</v>
      </c>
      <c r="AQ77" s="82">
        <f>SUM(AR77:AU77)</f>
        <v>3</v>
      </c>
      <c r="AR77" s="82">
        <v>0</v>
      </c>
      <c r="AS77" s="82">
        <v>1</v>
      </c>
      <c r="AT77" s="82">
        <v>1</v>
      </c>
      <c r="AU77" s="82">
        <v>1</v>
      </c>
      <c r="AV77" s="82" t="s">
        <v>448</v>
      </c>
      <c r="AW77" s="82" t="s">
        <v>434</v>
      </c>
      <c r="AX77" s="82" t="s">
        <v>1002</v>
      </c>
      <c r="AY77" s="82" t="s">
        <v>419</v>
      </c>
      <c r="AZ77" s="82" t="s">
        <v>419</v>
      </c>
      <c r="BA77" s="59">
        <v>43191</v>
      </c>
      <c r="BB77" s="59">
        <v>43465</v>
      </c>
      <c r="BC77" s="65">
        <f t="shared" si="122"/>
        <v>270</v>
      </c>
      <c r="BD77" s="82">
        <f t="shared" si="105"/>
        <v>0</v>
      </c>
      <c r="BE77" s="82">
        <v>0</v>
      </c>
      <c r="BF77" s="66">
        <v>0</v>
      </c>
      <c r="BG77" s="62">
        <f t="shared" ref="BG77:BG105" si="130">$BE77/$AQ77</f>
        <v>0</v>
      </c>
      <c r="BH77" s="59">
        <v>43189</v>
      </c>
      <c r="BI77" s="80">
        <f t="shared" ref="BI77:BI113" si="131">$BB77-$BH77</f>
        <v>276</v>
      </c>
      <c r="BJ77" s="62" t="str">
        <f t="shared" si="123"/>
        <v>100%</v>
      </c>
      <c r="BK77" s="62">
        <f t="shared" ref="BK77:BK113" si="132">($BH77-$BA77)/($BB77-$BA77)</f>
        <v>-7.2992700729927005E-3</v>
      </c>
      <c r="BL77" s="59" t="str">
        <f t="shared" ref="BL77:BL113" si="133">IF($BG77&gt;=100%,"TERMINADO",(IF($BG77&gt;0%,"EN PROCESO",(IF($BG77=0%,"SIN INICIAR")))))</f>
        <v>SIN INICIAR</v>
      </c>
      <c r="BM77" s="59" t="str">
        <f t="shared" si="110"/>
        <v xml:space="preserve">NO PROGRAMADA EN EL PERIODO </v>
      </c>
      <c r="BN77" s="62" t="s">
        <v>897</v>
      </c>
      <c r="BO77" s="62" t="s">
        <v>369</v>
      </c>
      <c r="BP77" s="62"/>
      <c r="BQ77" s="82">
        <f t="shared" ref="BQ77:BQ113" si="134">$AS77</f>
        <v>1</v>
      </c>
      <c r="BR77" s="82">
        <v>1</v>
      </c>
      <c r="BS77" s="66">
        <f>$BR77/$BQ77</f>
        <v>1</v>
      </c>
      <c r="BT77" s="62">
        <f t="shared" ref="BT77:BT113" si="135">($BE77+$BR77)/$AQ77</f>
        <v>0.33333333333333331</v>
      </c>
      <c r="BU77" s="59">
        <v>43210</v>
      </c>
      <c r="BV77" s="80">
        <f t="shared" ref="BV77:BV113" si="136">$BB77-$BU77</f>
        <v>255</v>
      </c>
      <c r="BW77" s="62" t="str">
        <f t="shared" si="124"/>
        <v>100%</v>
      </c>
      <c r="BX77" s="62">
        <f t="shared" ref="BX77:BX113" si="137">($BU77-$BA77)/($BB77-$BA77)</f>
        <v>6.9343065693430656E-2</v>
      </c>
      <c r="BY77" s="59" t="str">
        <f t="shared" ref="BY77:BY113" si="138">IF($BT77&gt;=100%,"TERMINADO",(IF($BT77&gt;0%,"EN PROCESO",(IF($BT77=0%,"SIN INICIAR")))))</f>
        <v>EN PROCESO</v>
      </c>
      <c r="BZ77" s="59" t="str">
        <f t="shared" ref="BZ77:BZ113" si="139">IF($BY77="SIN INICIAR",(IF($BU77&gt;$BA77,"ATRASADO",(IF($BU77&lt;$BA77,"NO PROGRAMADA EN EL PERIODO ")))),IF($BY77="EN PROCESO",(IF($BS77&gt;=$BX77,"DENTRO DEL TIEMPO",(IF($BS77&lt;$BX77,"ATRASADO")))),IF($BY77="TERMINADO",(IF($BX77&lt;=100%,"OPORTUNO",(IF($BX77&gt;100%,"EXTEMPORANEO")))))))</f>
        <v>DENTRO DEL TIEMPO</v>
      </c>
      <c r="CA77" s="62" t="s">
        <v>1075</v>
      </c>
      <c r="CB77" s="62" t="s">
        <v>1074</v>
      </c>
      <c r="CC77" s="62"/>
      <c r="CD77" s="62"/>
      <c r="CE77" s="62"/>
      <c r="CF77" s="62"/>
      <c r="CG77" s="82">
        <f>$AT77</f>
        <v>1</v>
      </c>
      <c r="CH77" s="70"/>
      <c r="CI77" s="66">
        <f>$CH77/$CG77</f>
        <v>0</v>
      </c>
      <c r="CJ77" s="62">
        <f>($BE77+$BR77+$CH77)/$AQ77</f>
        <v>0.33333333333333331</v>
      </c>
      <c r="CK77" s="59"/>
      <c r="CL77" s="80">
        <f t="shared" si="114"/>
        <v>43465</v>
      </c>
      <c r="CM77" s="62" t="str">
        <f t="shared" si="125"/>
        <v>100%</v>
      </c>
      <c r="CN77" s="62">
        <f t="shared" si="115"/>
        <v>-157.63138686131387</v>
      </c>
      <c r="CO77" s="59" t="str">
        <f t="shared" si="116"/>
        <v>EN PROCESO</v>
      </c>
      <c r="CP77" s="59" t="str">
        <f t="shared" si="117"/>
        <v>DENTRO DEL TIEMPO</v>
      </c>
      <c r="CQ77" s="62"/>
      <c r="CR77" s="62"/>
      <c r="CS77" s="62"/>
      <c r="CT77" s="62"/>
      <c r="CU77" s="62"/>
      <c r="CV77" s="62"/>
      <c r="CW77" s="62"/>
      <c r="CX77" s="62"/>
      <c r="CY77" s="62"/>
      <c r="CZ77" s="62"/>
      <c r="DA77" s="62"/>
      <c r="DB77" s="62"/>
      <c r="DC77" s="82">
        <f>$AU77</f>
        <v>1</v>
      </c>
      <c r="DD77" s="70"/>
      <c r="DE77" s="66">
        <f t="shared" ref="DE77:DE103" si="140">$DD77/$DC77</f>
        <v>0</v>
      </c>
      <c r="DF77" s="62">
        <f>($BE77+$BR77+$CH77+$DD77)/$AQ77</f>
        <v>0.33333333333333331</v>
      </c>
      <c r="DG77" s="59"/>
      <c r="DH77" s="80">
        <f t="shared" si="118"/>
        <v>43465</v>
      </c>
      <c r="DI77" s="62" t="str">
        <f t="shared" si="126"/>
        <v>100%</v>
      </c>
      <c r="DJ77" s="62">
        <f t="shared" si="119"/>
        <v>-157.63138686131387</v>
      </c>
      <c r="DK77" s="59" t="str">
        <f t="shared" si="120"/>
        <v>EN PROCESO</v>
      </c>
      <c r="DL77" s="59" t="str">
        <f t="shared" si="121"/>
        <v>DENTRO DEL TIEMPO</v>
      </c>
      <c r="DM77" s="62"/>
      <c r="DN77" s="62"/>
      <c r="DO77" s="62"/>
      <c r="DP77" s="62"/>
      <c r="DQ77" s="62"/>
      <c r="DR77" s="62"/>
      <c r="DS77" s="60"/>
      <c r="DT77" s="60"/>
      <c r="DU77" s="60"/>
      <c r="DV77" s="60"/>
      <c r="DW77" s="60"/>
    </row>
    <row r="78" spans="1:127" s="58" customFormat="1" ht="39.950000000000003" hidden="1" customHeight="1" x14ac:dyDescent="0.2">
      <c r="A78" s="82" t="s">
        <v>346</v>
      </c>
      <c r="B78" s="82" t="s">
        <v>344</v>
      </c>
      <c r="C78" s="82" t="s">
        <v>279</v>
      </c>
      <c r="D78" s="82">
        <v>0.1</v>
      </c>
      <c r="E78" s="82">
        <v>0.35</v>
      </c>
      <c r="F78" s="82">
        <v>0.5</v>
      </c>
      <c r="G78" s="82">
        <v>0.8</v>
      </c>
      <c r="H78" s="82">
        <v>0.9</v>
      </c>
      <c r="I78" s="82" t="s">
        <v>281</v>
      </c>
      <c r="J78" s="82" t="s">
        <v>368</v>
      </c>
      <c r="K78" s="82" t="s">
        <v>347</v>
      </c>
      <c r="L78" s="82" t="s">
        <v>369</v>
      </c>
      <c r="M78" s="82" t="s">
        <v>369</v>
      </c>
      <c r="N78" s="82" t="s">
        <v>369</v>
      </c>
      <c r="O78" s="82" t="s">
        <v>369</v>
      </c>
      <c r="P78" s="82" t="s">
        <v>284</v>
      </c>
      <c r="Q78" s="82" t="s">
        <v>348</v>
      </c>
      <c r="R78" s="82" t="s">
        <v>406</v>
      </c>
      <c r="S78" s="82" t="s">
        <v>412</v>
      </c>
      <c r="T78" s="82" t="s">
        <v>314</v>
      </c>
      <c r="U78" s="82" t="s">
        <v>274</v>
      </c>
      <c r="V78" s="82" t="s">
        <v>370</v>
      </c>
      <c r="W78" s="82" t="s">
        <v>294</v>
      </c>
      <c r="X78" s="82" t="s">
        <v>292</v>
      </c>
      <c r="Y78" s="82" t="s">
        <v>640</v>
      </c>
      <c r="Z78" s="82" t="s">
        <v>416</v>
      </c>
      <c r="AA78" s="82" t="s">
        <v>426</v>
      </c>
      <c r="AB78" s="82" t="s">
        <v>310</v>
      </c>
      <c r="AC78" s="82" t="s">
        <v>369</v>
      </c>
      <c r="AD78" s="82" t="s">
        <v>904</v>
      </c>
      <c r="AE78" s="82" t="str">
        <f t="shared" si="127"/>
        <v>Oficina Asesora de Planeación</v>
      </c>
      <c r="AF78" s="82" t="str">
        <f t="shared" si="128"/>
        <v>No aplica</v>
      </c>
      <c r="AG78" s="82" t="str">
        <f t="shared" si="129"/>
        <v>Planeación Estratégica</v>
      </c>
      <c r="AH78" s="61" t="str">
        <f t="shared" si="112"/>
        <v>Plan de Accion por Dependecias</v>
      </c>
      <c r="AI78" s="82" t="s">
        <v>429</v>
      </c>
      <c r="AJ78" s="61" t="s">
        <v>369</v>
      </c>
      <c r="AK78" s="61" t="s">
        <v>369</v>
      </c>
      <c r="AL78" s="61" t="s">
        <v>369</v>
      </c>
      <c r="AM78" s="61" t="s">
        <v>369</v>
      </c>
      <c r="AN78" s="61" t="s">
        <v>1073</v>
      </c>
      <c r="AO78" s="82" t="s">
        <v>1072</v>
      </c>
      <c r="AP78" s="82">
        <v>4</v>
      </c>
      <c r="AQ78" s="82">
        <f>SUM(AR78:AU78)</f>
        <v>12</v>
      </c>
      <c r="AR78" s="82">
        <v>3</v>
      </c>
      <c r="AS78" s="82">
        <v>3</v>
      </c>
      <c r="AT78" s="82">
        <v>3</v>
      </c>
      <c r="AU78" s="82">
        <v>3</v>
      </c>
      <c r="AV78" s="82" t="s">
        <v>448</v>
      </c>
      <c r="AW78" s="82" t="s">
        <v>434</v>
      </c>
      <c r="AX78" s="82" t="s">
        <v>1002</v>
      </c>
      <c r="AY78" s="82" t="s">
        <v>419</v>
      </c>
      <c r="AZ78" s="82" t="s">
        <v>419</v>
      </c>
      <c r="BA78" s="59">
        <v>43101</v>
      </c>
      <c r="BB78" s="59">
        <v>43465</v>
      </c>
      <c r="BC78" s="65">
        <f t="shared" si="122"/>
        <v>360</v>
      </c>
      <c r="BD78" s="82">
        <f t="shared" si="105"/>
        <v>3</v>
      </c>
      <c r="BE78" s="82">
        <v>3</v>
      </c>
      <c r="BF78" s="66">
        <f>$BE78/$BD78</f>
        <v>1</v>
      </c>
      <c r="BG78" s="62">
        <f t="shared" si="130"/>
        <v>0.25</v>
      </c>
      <c r="BH78" s="59">
        <v>43189</v>
      </c>
      <c r="BI78" s="80">
        <f t="shared" si="131"/>
        <v>276</v>
      </c>
      <c r="BJ78" s="62" t="str">
        <f t="shared" si="123"/>
        <v>100%</v>
      </c>
      <c r="BK78" s="62">
        <f t="shared" si="132"/>
        <v>0.24175824175824176</v>
      </c>
      <c r="BL78" s="59" t="str">
        <f t="shared" si="133"/>
        <v>EN PROCESO</v>
      </c>
      <c r="BM78" s="59" t="str">
        <f t="shared" si="110"/>
        <v>DENTRO DEL TIEMPO</v>
      </c>
      <c r="BN78" s="62" t="s">
        <v>1071</v>
      </c>
      <c r="BO78" s="62" t="s">
        <v>1069</v>
      </c>
      <c r="BP78" s="62"/>
      <c r="BQ78" s="82">
        <f t="shared" si="134"/>
        <v>3</v>
      </c>
      <c r="BR78" s="82">
        <v>1</v>
      </c>
      <c r="BS78" s="66">
        <f>$BR78/$BQ78</f>
        <v>0.33333333333333331</v>
      </c>
      <c r="BT78" s="62">
        <f t="shared" si="135"/>
        <v>0.33333333333333331</v>
      </c>
      <c r="BU78" s="59">
        <v>43269</v>
      </c>
      <c r="BV78" s="80">
        <f t="shared" si="136"/>
        <v>196</v>
      </c>
      <c r="BW78" s="62" t="str">
        <f t="shared" si="124"/>
        <v>100%</v>
      </c>
      <c r="BX78" s="62">
        <f t="shared" si="137"/>
        <v>0.46153846153846156</v>
      </c>
      <c r="BY78" s="59" t="str">
        <f t="shared" si="138"/>
        <v>EN PROCESO</v>
      </c>
      <c r="BZ78" s="59" t="str">
        <f t="shared" si="139"/>
        <v>ATRASADO</v>
      </c>
      <c r="CA78" s="62" t="s">
        <v>1070</v>
      </c>
      <c r="CB78" s="62" t="s">
        <v>1069</v>
      </c>
      <c r="CC78" s="62"/>
      <c r="CD78" s="62"/>
      <c r="CE78" s="62"/>
      <c r="CF78" s="62"/>
      <c r="CG78" s="82">
        <f>$AT78</f>
        <v>3</v>
      </c>
      <c r="CH78" s="82"/>
      <c r="CI78" s="66">
        <f>$CH78/$CG78</f>
        <v>0</v>
      </c>
      <c r="CJ78" s="62">
        <f>($BE78+$BR78+$CH78)/$AQ78</f>
        <v>0.33333333333333331</v>
      </c>
      <c r="CK78" s="59"/>
      <c r="CL78" s="80">
        <f t="shared" si="114"/>
        <v>43465</v>
      </c>
      <c r="CM78" s="62" t="str">
        <f t="shared" si="125"/>
        <v>100%</v>
      </c>
      <c r="CN78" s="62">
        <f t="shared" si="115"/>
        <v>-118.40934065934066</v>
      </c>
      <c r="CO78" s="59" t="str">
        <f t="shared" si="116"/>
        <v>EN PROCESO</v>
      </c>
      <c r="CP78" s="59" t="str">
        <f t="shared" si="117"/>
        <v>DENTRO DEL TIEMPO</v>
      </c>
      <c r="CV78" s="62"/>
      <c r="CW78" s="62"/>
      <c r="CX78" s="62"/>
      <c r="CY78" s="62"/>
      <c r="CZ78" s="62"/>
      <c r="DA78" s="62"/>
      <c r="DB78" s="62"/>
      <c r="DC78" s="82">
        <f>$AU78</f>
        <v>3</v>
      </c>
      <c r="DD78" s="70"/>
      <c r="DE78" s="66">
        <f t="shared" si="140"/>
        <v>0</v>
      </c>
      <c r="DF78" s="62">
        <f>($BE78+$BR78+$CH78+$DD78)/$AQ78</f>
        <v>0.33333333333333331</v>
      </c>
      <c r="DG78" s="59"/>
      <c r="DH78" s="80">
        <f t="shared" si="118"/>
        <v>43465</v>
      </c>
      <c r="DI78" s="62" t="str">
        <f t="shared" si="126"/>
        <v>100%</v>
      </c>
      <c r="DJ78" s="62">
        <f t="shared" si="119"/>
        <v>-118.40934065934066</v>
      </c>
      <c r="DK78" s="59" t="str">
        <f t="shared" si="120"/>
        <v>EN PROCESO</v>
      </c>
      <c r="DL78" s="59" t="str">
        <f t="shared" si="121"/>
        <v>DENTRO DEL TIEMPO</v>
      </c>
      <c r="DM78" s="62"/>
      <c r="DN78" s="62"/>
      <c r="DO78" s="62"/>
      <c r="DP78" s="62"/>
      <c r="DQ78" s="62"/>
      <c r="DR78" s="62"/>
      <c r="DS78" s="60"/>
      <c r="DT78" s="60"/>
      <c r="DU78" s="60"/>
      <c r="DV78" s="60"/>
      <c r="DW78" s="60"/>
    </row>
    <row r="79" spans="1:127" s="58" customFormat="1" ht="39.950000000000003" hidden="1" customHeight="1" x14ac:dyDescent="0.2">
      <c r="A79" s="82" t="s">
        <v>346</v>
      </c>
      <c r="B79" s="82" t="s">
        <v>344</v>
      </c>
      <c r="C79" s="82" t="s">
        <v>279</v>
      </c>
      <c r="D79" s="82">
        <v>0.1</v>
      </c>
      <c r="E79" s="82">
        <v>0.35</v>
      </c>
      <c r="F79" s="82">
        <v>0.5</v>
      </c>
      <c r="G79" s="82">
        <v>0.8</v>
      </c>
      <c r="H79" s="82">
        <v>0.9</v>
      </c>
      <c r="I79" s="82" t="s">
        <v>281</v>
      </c>
      <c r="J79" s="82" t="s">
        <v>368</v>
      </c>
      <c r="K79" s="82" t="s">
        <v>347</v>
      </c>
      <c r="L79" s="82" t="s">
        <v>369</v>
      </c>
      <c r="M79" s="82" t="s">
        <v>369</v>
      </c>
      <c r="N79" s="82" t="s">
        <v>369</v>
      </c>
      <c r="O79" s="82" t="s">
        <v>369</v>
      </c>
      <c r="P79" s="82" t="s">
        <v>284</v>
      </c>
      <c r="Q79" s="82" t="s">
        <v>348</v>
      </c>
      <c r="R79" s="82" t="s">
        <v>406</v>
      </c>
      <c r="S79" s="82" t="s">
        <v>412</v>
      </c>
      <c r="T79" s="82" t="s">
        <v>314</v>
      </c>
      <c r="U79" s="82" t="s">
        <v>274</v>
      </c>
      <c r="V79" s="82" t="s">
        <v>370</v>
      </c>
      <c r="W79" s="82" t="s">
        <v>294</v>
      </c>
      <c r="X79" s="82" t="s">
        <v>292</v>
      </c>
      <c r="Y79" s="82" t="s">
        <v>640</v>
      </c>
      <c r="Z79" s="82" t="s">
        <v>416</v>
      </c>
      <c r="AA79" s="82" t="s">
        <v>426</v>
      </c>
      <c r="AB79" s="82" t="s">
        <v>310</v>
      </c>
      <c r="AC79" s="82" t="s">
        <v>369</v>
      </c>
      <c r="AD79" s="82" t="s">
        <v>904</v>
      </c>
      <c r="AE79" s="82" t="str">
        <f t="shared" si="127"/>
        <v>Oficina Asesora de Planeación</v>
      </c>
      <c r="AF79" s="82" t="str">
        <f t="shared" si="128"/>
        <v>No aplica</v>
      </c>
      <c r="AG79" s="82" t="str">
        <f t="shared" si="129"/>
        <v>Planeación Estratégica</v>
      </c>
      <c r="AH79" s="61" t="str">
        <f t="shared" si="112"/>
        <v>Plan de Accion por Dependecias</v>
      </c>
      <c r="AI79" s="82" t="s">
        <v>429</v>
      </c>
      <c r="AJ79" s="61" t="s">
        <v>369</v>
      </c>
      <c r="AK79" s="61" t="s">
        <v>369</v>
      </c>
      <c r="AL79" s="61" t="s">
        <v>369</v>
      </c>
      <c r="AM79" s="61" t="s">
        <v>369</v>
      </c>
      <c r="AN79" s="61" t="s">
        <v>1066</v>
      </c>
      <c r="AO79" s="82" t="s">
        <v>1068</v>
      </c>
      <c r="AP79" s="82">
        <v>1</v>
      </c>
      <c r="AQ79" s="82">
        <v>1</v>
      </c>
      <c r="AR79" s="82">
        <v>0</v>
      </c>
      <c r="AS79" s="82">
        <v>0</v>
      </c>
      <c r="AT79" s="82">
        <v>0</v>
      </c>
      <c r="AU79" s="82">
        <v>1</v>
      </c>
      <c r="AV79" s="82" t="s">
        <v>448</v>
      </c>
      <c r="AW79" s="82" t="s">
        <v>434</v>
      </c>
      <c r="AX79" s="82" t="s">
        <v>1002</v>
      </c>
      <c r="AY79" s="82" t="s">
        <v>419</v>
      </c>
      <c r="AZ79" s="82" t="s">
        <v>419</v>
      </c>
      <c r="BA79" s="59">
        <v>43374</v>
      </c>
      <c r="BB79" s="59">
        <v>43465</v>
      </c>
      <c r="BC79" s="65">
        <f t="shared" si="122"/>
        <v>90</v>
      </c>
      <c r="BD79" s="82">
        <f t="shared" si="105"/>
        <v>0</v>
      </c>
      <c r="BE79" s="82">
        <v>0</v>
      </c>
      <c r="BF79" s="66">
        <v>0</v>
      </c>
      <c r="BG79" s="62">
        <f t="shared" si="130"/>
        <v>0</v>
      </c>
      <c r="BH79" s="59">
        <v>43189</v>
      </c>
      <c r="BI79" s="80">
        <f t="shared" si="131"/>
        <v>276</v>
      </c>
      <c r="BJ79" s="62" t="str">
        <f t="shared" si="123"/>
        <v>100%</v>
      </c>
      <c r="BK79" s="62">
        <f t="shared" si="132"/>
        <v>-2.0329670329670328</v>
      </c>
      <c r="BL79" s="59" t="str">
        <f t="shared" si="133"/>
        <v>SIN INICIAR</v>
      </c>
      <c r="BM79" s="59" t="str">
        <f t="shared" si="110"/>
        <v xml:space="preserve">NO PROGRAMADA EN EL PERIODO </v>
      </c>
      <c r="BN79" s="62" t="s">
        <v>897</v>
      </c>
      <c r="BO79" s="62" t="s">
        <v>369</v>
      </c>
      <c r="BP79" s="62"/>
      <c r="BQ79" s="82">
        <f t="shared" si="134"/>
        <v>0</v>
      </c>
      <c r="BR79" s="82">
        <v>0</v>
      </c>
      <c r="BS79" s="66">
        <v>0</v>
      </c>
      <c r="BT79" s="62">
        <f t="shared" si="135"/>
        <v>0</v>
      </c>
      <c r="BU79" s="59">
        <v>43269</v>
      </c>
      <c r="BV79" s="80">
        <f t="shared" si="136"/>
        <v>196</v>
      </c>
      <c r="BW79" s="62" t="str">
        <f t="shared" si="124"/>
        <v>100%</v>
      </c>
      <c r="BX79" s="62">
        <f t="shared" si="137"/>
        <v>-1.1538461538461537</v>
      </c>
      <c r="BY79" s="59" t="str">
        <f t="shared" si="138"/>
        <v>SIN INICIAR</v>
      </c>
      <c r="BZ79" s="59" t="str">
        <f t="shared" si="139"/>
        <v xml:space="preserve">NO PROGRAMADA EN EL PERIODO </v>
      </c>
      <c r="CA79" s="62" t="s">
        <v>1064</v>
      </c>
      <c r="CB79" s="62" t="s">
        <v>369</v>
      </c>
      <c r="CC79" s="62"/>
      <c r="CD79" s="62"/>
      <c r="CE79" s="62"/>
      <c r="CF79" s="62"/>
      <c r="CG79" s="82">
        <f>$AT79</f>
        <v>0</v>
      </c>
      <c r="CH79" s="82"/>
      <c r="CI79" s="66">
        <v>0</v>
      </c>
      <c r="CJ79" s="62">
        <f>($BE79+$BR79+$CH79)/$AQ79</f>
        <v>0</v>
      </c>
      <c r="CK79" s="59"/>
      <c r="CL79" s="80">
        <f t="shared" si="114"/>
        <v>43465</v>
      </c>
      <c r="CM79" s="62" t="str">
        <f t="shared" si="125"/>
        <v>100%</v>
      </c>
      <c r="CN79" s="62">
        <f t="shared" si="115"/>
        <v>-476.63736263736263</v>
      </c>
      <c r="CO79" s="59" t="str">
        <f t="shared" si="116"/>
        <v>SIN INICIAR</v>
      </c>
      <c r="CP79" s="59" t="str">
        <f t="shared" si="117"/>
        <v xml:space="preserve">NO PROGRAMADA EN EL PERIODO </v>
      </c>
      <c r="CQ79" s="62"/>
      <c r="CR79" s="62"/>
      <c r="CS79" s="62"/>
      <c r="CT79" s="62"/>
      <c r="CU79" s="62"/>
      <c r="CV79" s="62"/>
      <c r="CW79" s="62"/>
      <c r="CX79" s="62"/>
      <c r="CY79" s="62"/>
      <c r="CZ79" s="62"/>
      <c r="DA79" s="62"/>
      <c r="DB79" s="62"/>
      <c r="DC79" s="82">
        <f>$AU79</f>
        <v>1</v>
      </c>
      <c r="DD79" s="70"/>
      <c r="DE79" s="66">
        <f t="shared" si="140"/>
        <v>0</v>
      </c>
      <c r="DF79" s="62">
        <f>($BE79+$BR79+$CH79+$DD79)/$AQ79</f>
        <v>0</v>
      </c>
      <c r="DG79" s="59"/>
      <c r="DH79" s="80">
        <f t="shared" si="118"/>
        <v>43465</v>
      </c>
      <c r="DI79" s="62" t="str">
        <f t="shared" si="126"/>
        <v>100%</v>
      </c>
      <c r="DJ79" s="62">
        <f t="shared" si="119"/>
        <v>-476.63736263736263</v>
      </c>
      <c r="DK79" s="59" t="str">
        <f t="shared" si="120"/>
        <v>SIN INICIAR</v>
      </c>
      <c r="DL79" s="59" t="str">
        <f t="shared" si="121"/>
        <v xml:space="preserve">NO PROGRAMADA EN EL PERIODO </v>
      </c>
      <c r="DM79" s="62"/>
      <c r="DN79" s="62"/>
      <c r="DO79" s="62"/>
      <c r="DP79" s="62"/>
      <c r="DQ79" s="62"/>
      <c r="DR79" s="62"/>
      <c r="DS79" s="60"/>
      <c r="DT79" s="60"/>
      <c r="DU79" s="60"/>
      <c r="DV79" s="60"/>
      <c r="DW79" s="60"/>
    </row>
    <row r="80" spans="1:127" s="58" customFormat="1" ht="39.950000000000003" hidden="1" customHeight="1" x14ac:dyDescent="0.2">
      <c r="A80" s="82" t="s">
        <v>346</v>
      </c>
      <c r="B80" s="82" t="s">
        <v>344</v>
      </c>
      <c r="C80" s="82" t="s">
        <v>279</v>
      </c>
      <c r="D80" s="82">
        <v>0.1</v>
      </c>
      <c r="E80" s="82">
        <v>0.35</v>
      </c>
      <c r="F80" s="82">
        <v>0.5</v>
      </c>
      <c r="G80" s="82">
        <v>0.8</v>
      </c>
      <c r="H80" s="82">
        <v>0.9</v>
      </c>
      <c r="I80" s="82" t="s">
        <v>281</v>
      </c>
      <c r="J80" s="82" t="s">
        <v>368</v>
      </c>
      <c r="K80" s="82" t="s">
        <v>347</v>
      </c>
      <c r="L80" s="82" t="s">
        <v>369</v>
      </c>
      <c r="M80" s="82" t="s">
        <v>369</v>
      </c>
      <c r="N80" s="82" t="s">
        <v>369</v>
      </c>
      <c r="O80" s="82" t="s">
        <v>369</v>
      </c>
      <c r="P80" s="82" t="s">
        <v>284</v>
      </c>
      <c r="Q80" s="82" t="s">
        <v>348</v>
      </c>
      <c r="R80" s="82" t="s">
        <v>406</v>
      </c>
      <c r="S80" s="82" t="s">
        <v>412</v>
      </c>
      <c r="T80" s="82" t="s">
        <v>314</v>
      </c>
      <c r="U80" s="82" t="s">
        <v>274</v>
      </c>
      <c r="V80" s="82" t="s">
        <v>370</v>
      </c>
      <c r="W80" s="82" t="s">
        <v>294</v>
      </c>
      <c r="X80" s="82" t="s">
        <v>292</v>
      </c>
      <c r="Y80" s="82" t="s">
        <v>640</v>
      </c>
      <c r="Z80" s="82" t="s">
        <v>416</v>
      </c>
      <c r="AA80" s="82" t="s">
        <v>426</v>
      </c>
      <c r="AB80" s="82" t="s">
        <v>310</v>
      </c>
      <c r="AC80" s="82" t="s">
        <v>369</v>
      </c>
      <c r="AD80" s="82" t="s">
        <v>904</v>
      </c>
      <c r="AE80" s="82" t="str">
        <f t="shared" si="127"/>
        <v>Oficina Asesora de Planeación</v>
      </c>
      <c r="AF80" s="82" t="str">
        <f t="shared" si="128"/>
        <v>No aplica</v>
      </c>
      <c r="AG80" s="82" t="str">
        <f t="shared" si="129"/>
        <v>Planeación Estratégica</v>
      </c>
      <c r="AH80" s="61" t="str">
        <f t="shared" si="112"/>
        <v>Plan de Accion por Dependecias</v>
      </c>
      <c r="AI80" s="82" t="s">
        <v>429</v>
      </c>
      <c r="AJ80" s="61" t="s">
        <v>369</v>
      </c>
      <c r="AK80" s="61" t="s">
        <v>369</v>
      </c>
      <c r="AL80" s="61" t="s">
        <v>369</v>
      </c>
      <c r="AM80" s="61" t="s">
        <v>369</v>
      </c>
      <c r="AN80" s="61" t="s">
        <v>1066</v>
      </c>
      <c r="AO80" s="82" t="s">
        <v>1067</v>
      </c>
      <c r="AP80" s="82">
        <v>1</v>
      </c>
      <c r="AQ80" s="82">
        <v>1</v>
      </c>
      <c r="AR80" s="82">
        <v>0</v>
      </c>
      <c r="AS80" s="82">
        <v>0</v>
      </c>
      <c r="AT80" s="82">
        <v>0</v>
      </c>
      <c r="AU80" s="82">
        <v>1</v>
      </c>
      <c r="AV80" s="82" t="s">
        <v>448</v>
      </c>
      <c r="AW80" s="82" t="s">
        <v>434</v>
      </c>
      <c r="AX80" s="82" t="s">
        <v>1002</v>
      </c>
      <c r="AY80" s="82" t="s">
        <v>419</v>
      </c>
      <c r="AZ80" s="82" t="s">
        <v>419</v>
      </c>
      <c r="BA80" s="59">
        <v>43374</v>
      </c>
      <c r="BB80" s="59">
        <v>43465</v>
      </c>
      <c r="BC80" s="65">
        <f t="shared" si="122"/>
        <v>90</v>
      </c>
      <c r="BD80" s="82">
        <f t="shared" si="105"/>
        <v>0</v>
      </c>
      <c r="BE80" s="82">
        <v>0</v>
      </c>
      <c r="BF80" s="66">
        <v>0</v>
      </c>
      <c r="BG80" s="62">
        <f t="shared" si="130"/>
        <v>0</v>
      </c>
      <c r="BH80" s="59">
        <v>43189</v>
      </c>
      <c r="BI80" s="80">
        <f t="shared" si="131"/>
        <v>276</v>
      </c>
      <c r="BJ80" s="62" t="str">
        <f t="shared" si="123"/>
        <v>100%</v>
      </c>
      <c r="BK80" s="62">
        <f t="shared" si="132"/>
        <v>-2.0329670329670328</v>
      </c>
      <c r="BL80" s="59" t="str">
        <f t="shared" si="133"/>
        <v>SIN INICIAR</v>
      </c>
      <c r="BM80" s="59" t="str">
        <f t="shared" si="110"/>
        <v xml:space="preserve">NO PROGRAMADA EN EL PERIODO </v>
      </c>
      <c r="BN80" s="62" t="s">
        <v>897</v>
      </c>
      <c r="BO80" s="62" t="s">
        <v>369</v>
      </c>
      <c r="BP80" s="62"/>
      <c r="BQ80" s="82">
        <f t="shared" si="134"/>
        <v>0</v>
      </c>
      <c r="BR80" s="82">
        <v>0</v>
      </c>
      <c r="BS80" s="66">
        <v>0</v>
      </c>
      <c r="BT80" s="62">
        <f t="shared" si="135"/>
        <v>0</v>
      </c>
      <c r="BU80" s="59">
        <v>43269</v>
      </c>
      <c r="BV80" s="80">
        <f t="shared" si="136"/>
        <v>196</v>
      </c>
      <c r="BW80" s="62" t="str">
        <f t="shared" si="124"/>
        <v>100%</v>
      </c>
      <c r="BX80" s="62">
        <f t="shared" si="137"/>
        <v>-1.1538461538461537</v>
      </c>
      <c r="BY80" s="59" t="str">
        <f t="shared" si="138"/>
        <v>SIN INICIAR</v>
      </c>
      <c r="BZ80" s="59" t="str">
        <f t="shared" si="139"/>
        <v xml:space="preserve">NO PROGRAMADA EN EL PERIODO </v>
      </c>
      <c r="CA80" s="62" t="s">
        <v>1064</v>
      </c>
      <c r="CB80" s="62" t="s">
        <v>369</v>
      </c>
      <c r="CC80" s="62"/>
      <c r="CD80" s="62"/>
      <c r="CE80" s="62"/>
      <c r="CF80" s="62"/>
      <c r="CG80" s="82">
        <f>$AT80</f>
        <v>0</v>
      </c>
      <c r="CH80" s="70"/>
      <c r="CI80" s="66" t="e">
        <f t="shared" ref="CI80:CI103" si="141">$CH80/$CG80</f>
        <v>#DIV/0!</v>
      </c>
      <c r="CJ80" s="62">
        <f>($BE80+$BR80+$CH80)/$AQ80</f>
        <v>0</v>
      </c>
      <c r="CK80" s="59"/>
      <c r="CL80" s="80">
        <f t="shared" si="114"/>
        <v>43465</v>
      </c>
      <c r="CM80" s="62" t="str">
        <f t="shared" si="125"/>
        <v>100%</v>
      </c>
      <c r="CN80" s="62">
        <f t="shared" si="115"/>
        <v>-476.63736263736263</v>
      </c>
      <c r="CO80" s="59" t="str">
        <f t="shared" si="116"/>
        <v>SIN INICIAR</v>
      </c>
      <c r="CP80" s="59" t="str">
        <f t="shared" si="117"/>
        <v xml:space="preserve">NO PROGRAMADA EN EL PERIODO </v>
      </c>
      <c r="CQ80" s="62"/>
      <c r="CR80" s="62"/>
      <c r="CS80" s="62"/>
      <c r="CT80" s="62"/>
      <c r="CU80" s="62"/>
      <c r="CV80" s="62"/>
      <c r="CW80" s="62"/>
      <c r="CX80" s="62"/>
      <c r="CY80" s="62"/>
      <c r="CZ80" s="62"/>
      <c r="DA80" s="62"/>
      <c r="DB80" s="62"/>
      <c r="DC80" s="82">
        <f>$AU80</f>
        <v>1</v>
      </c>
      <c r="DD80" s="70"/>
      <c r="DE80" s="66">
        <f t="shared" si="140"/>
        <v>0</v>
      </c>
      <c r="DF80" s="62">
        <f>($BE80+$BR80+$CH80+$DD80)/$AQ80</f>
        <v>0</v>
      </c>
      <c r="DG80" s="59"/>
      <c r="DH80" s="80">
        <f t="shared" si="118"/>
        <v>43465</v>
      </c>
      <c r="DI80" s="62" t="str">
        <f t="shared" si="126"/>
        <v>100%</v>
      </c>
      <c r="DJ80" s="62">
        <f t="shared" si="119"/>
        <v>-476.63736263736263</v>
      </c>
      <c r="DK80" s="59" t="str">
        <f t="shared" si="120"/>
        <v>SIN INICIAR</v>
      </c>
      <c r="DL80" s="59" t="str">
        <f t="shared" si="121"/>
        <v xml:space="preserve">NO PROGRAMADA EN EL PERIODO </v>
      </c>
      <c r="DM80" s="62"/>
      <c r="DN80" s="62"/>
      <c r="DO80" s="62"/>
      <c r="DP80" s="62"/>
      <c r="DQ80" s="62"/>
      <c r="DR80" s="62"/>
      <c r="DS80" s="60"/>
      <c r="DT80" s="60"/>
      <c r="DU80" s="60"/>
      <c r="DV80" s="60"/>
      <c r="DW80" s="60"/>
    </row>
    <row r="81" spans="1:127" s="58" customFormat="1" ht="39.950000000000003" hidden="1" customHeight="1" x14ac:dyDescent="0.2">
      <c r="A81" s="82" t="s">
        <v>346</v>
      </c>
      <c r="B81" s="82" t="s">
        <v>344</v>
      </c>
      <c r="C81" s="82" t="s">
        <v>279</v>
      </c>
      <c r="D81" s="82">
        <v>0.1</v>
      </c>
      <c r="E81" s="82">
        <v>0.35</v>
      </c>
      <c r="F81" s="82">
        <v>0.5</v>
      </c>
      <c r="G81" s="82">
        <v>0.8</v>
      </c>
      <c r="H81" s="82">
        <v>0.9</v>
      </c>
      <c r="I81" s="82" t="s">
        <v>281</v>
      </c>
      <c r="J81" s="82" t="s">
        <v>368</v>
      </c>
      <c r="K81" s="82" t="s">
        <v>347</v>
      </c>
      <c r="L81" s="82" t="s">
        <v>369</v>
      </c>
      <c r="M81" s="82" t="s">
        <v>369</v>
      </c>
      <c r="N81" s="82" t="s">
        <v>369</v>
      </c>
      <c r="O81" s="82" t="s">
        <v>369</v>
      </c>
      <c r="P81" s="82" t="s">
        <v>284</v>
      </c>
      <c r="Q81" s="82" t="s">
        <v>348</v>
      </c>
      <c r="R81" s="82" t="s">
        <v>406</v>
      </c>
      <c r="S81" s="82" t="s">
        <v>412</v>
      </c>
      <c r="T81" s="82" t="s">
        <v>314</v>
      </c>
      <c r="U81" s="82" t="s">
        <v>274</v>
      </c>
      <c r="V81" s="82" t="s">
        <v>370</v>
      </c>
      <c r="W81" s="82" t="s">
        <v>294</v>
      </c>
      <c r="X81" s="82" t="s">
        <v>292</v>
      </c>
      <c r="Y81" s="82" t="s">
        <v>640</v>
      </c>
      <c r="Z81" s="82" t="s">
        <v>416</v>
      </c>
      <c r="AA81" s="82" t="s">
        <v>426</v>
      </c>
      <c r="AB81" s="82" t="s">
        <v>310</v>
      </c>
      <c r="AC81" s="82" t="s">
        <v>369</v>
      </c>
      <c r="AD81" s="82" t="s">
        <v>904</v>
      </c>
      <c r="AE81" s="82" t="str">
        <f t="shared" si="127"/>
        <v>Oficina Asesora de Planeación</v>
      </c>
      <c r="AF81" s="82" t="str">
        <f t="shared" si="128"/>
        <v>No aplica</v>
      </c>
      <c r="AG81" s="82" t="str">
        <f t="shared" si="129"/>
        <v>Planeación Estratégica</v>
      </c>
      <c r="AH81" s="61" t="str">
        <f t="shared" si="112"/>
        <v>Plan de Accion por Dependecias</v>
      </c>
      <c r="AI81" s="82" t="s">
        <v>429</v>
      </c>
      <c r="AJ81" s="61" t="s">
        <v>369</v>
      </c>
      <c r="AK81" s="61" t="s">
        <v>369</v>
      </c>
      <c r="AL81" s="61" t="s">
        <v>369</v>
      </c>
      <c r="AM81" s="61" t="s">
        <v>369</v>
      </c>
      <c r="AN81" s="61" t="s">
        <v>1066</v>
      </c>
      <c r="AO81" s="82" t="s">
        <v>1065</v>
      </c>
      <c r="AP81" s="82">
        <v>1</v>
      </c>
      <c r="AQ81" s="82">
        <v>1</v>
      </c>
      <c r="AR81" s="82">
        <v>0</v>
      </c>
      <c r="AS81" s="82">
        <v>0</v>
      </c>
      <c r="AT81" s="82">
        <v>0</v>
      </c>
      <c r="AU81" s="82">
        <v>1</v>
      </c>
      <c r="AV81" s="82" t="s">
        <v>448</v>
      </c>
      <c r="AW81" s="82" t="s">
        <v>434</v>
      </c>
      <c r="AX81" s="82" t="s">
        <v>1002</v>
      </c>
      <c r="AY81" s="82" t="s">
        <v>419</v>
      </c>
      <c r="AZ81" s="82" t="s">
        <v>419</v>
      </c>
      <c r="BA81" s="59">
        <v>43405</v>
      </c>
      <c r="BB81" s="59">
        <v>43465</v>
      </c>
      <c r="BC81" s="65">
        <f t="shared" si="122"/>
        <v>60</v>
      </c>
      <c r="BD81" s="82">
        <f t="shared" si="105"/>
        <v>0</v>
      </c>
      <c r="BE81" s="82">
        <v>0</v>
      </c>
      <c r="BF81" s="66">
        <v>0</v>
      </c>
      <c r="BG81" s="62">
        <f t="shared" si="130"/>
        <v>0</v>
      </c>
      <c r="BH81" s="59">
        <v>43189</v>
      </c>
      <c r="BI81" s="80">
        <f t="shared" si="131"/>
        <v>276</v>
      </c>
      <c r="BJ81" s="62" t="str">
        <f t="shared" si="123"/>
        <v>100%</v>
      </c>
      <c r="BK81" s="62">
        <f t="shared" si="132"/>
        <v>-3.6</v>
      </c>
      <c r="BL81" s="59" t="str">
        <f t="shared" si="133"/>
        <v>SIN INICIAR</v>
      </c>
      <c r="BM81" s="59" t="str">
        <f t="shared" si="110"/>
        <v xml:space="preserve">NO PROGRAMADA EN EL PERIODO </v>
      </c>
      <c r="BN81" s="62" t="s">
        <v>897</v>
      </c>
      <c r="BO81" s="62" t="s">
        <v>369</v>
      </c>
      <c r="BP81" s="62"/>
      <c r="BQ81" s="82">
        <f t="shared" si="134"/>
        <v>0</v>
      </c>
      <c r="BR81" s="82">
        <v>0</v>
      </c>
      <c r="BS81" s="66">
        <v>0</v>
      </c>
      <c r="BT81" s="62">
        <f t="shared" si="135"/>
        <v>0</v>
      </c>
      <c r="BU81" s="59">
        <v>43269</v>
      </c>
      <c r="BV81" s="80">
        <f t="shared" si="136"/>
        <v>196</v>
      </c>
      <c r="BW81" s="62" t="str">
        <f t="shared" si="124"/>
        <v>100%</v>
      </c>
      <c r="BX81" s="62">
        <f t="shared" si="137"/>
        <v>-2.2666666666666666</v>
      </c>
      <c r="BY81" s="59" t="str">
        <f t="shared" si="138"/>
        <v>SIN INICIAR</v>
      </c>
      <c r="BZ81" s="59" t="str">
        <f t="shared" si="139"/>
        <v xml:space="preserve">NO PROGRAMADA EN EL PERIODO </v>
      </c>
      <c r="CA81" s="62" t="s">
        <v>1064</v>
      </c>
      <c r="CB81" s="62" t="s">
        <v>369</v>
      </c>
      <c r="CC81" s="62"/>
      <c r="CD81" s="62"/>
      <c r="CE81" s="62"/>
      <c r="CF81" s="62"/>
      <c r="CG81" s="82">
        <f>$AT81</f>
        <v>0</v>
      </c>
      <c r="CH81" s="70"/>
      <c r="CI81" s="66" t="e">
        <f t="shared" si="141"/>
        <v>#DIV/0!</v>
      </c>
      <c r="CJ81" s="62">
        <f>($BE81+$BR81+$CH81)/$AQ81</f>
        <v>0</v>
      </c>
      <c r="CK81" s="59"/>
      <c r="CL81" s="80">
        <f t="shared" si="114"/>
        <v>43465</v>
      </c>
      <c r="CM81" s="62" t="str">
        <f t="shared" si="125"/>
        <v>100%</v>
      </c>
      <c r="CN81" s="62">
        <f t="shared" si="115"/>
        <v>-723.41666666666663</v>
      </c>
      <c r="CO81" s="59" t="str">
        <f t="shared" si="116"/>
        <v>SIN INICIAR</v>
      </c>
      <c r="CP81" s="59" t="str">
        <f t="shared" si="117"/>
        <v xml:space="preserve">NO PROGRAMADA EN EL PERIODO </v>
      </c>
      <c r="CQ81" s="62"/>
      <c r="CR81" s="62"/>
      <c r="CS81" s="62"/>
      <c r="CT81" s="62"/>
      <c r="CU81" s="62"/>
      <c r="CV81" s="62"/>
      <c r="CW81" s="62"/>
      <c r="CX81" s="62"/>
      <c r="CY81" s="62"/>
      <c r="CZ81" s="62"/>
      <c r="DA81" s="62"/>
      <c r="DB81" s="62"/>
      <c r="DC81" s="82">
        <f>$AU81</f>
        <v>1</v>
      </c>
      <c r="DD81" s="70"/>
      <c r="DE81" s="66">
        <f t="shared" si="140"/>
        <v>0</v>
      </c>
      <c r="DF81" s="62">
        <f>($BE81+$BR81+$CH81+$DD81)/$AQ81</f>
        <v>0</v>
      </c>
      <c r="DG81" s="59"/>
      <c r="DH81" s="80">
        <f t="shared" si="118"/>
        <v>43465</v>
      </c>
      <c r="DI81" s="62" t="str">
        <f t="shared" si="126"/>
        <v>100%</v>
      </c>
      <c r="DJ81" s="62">
        <f t="shared" si="119"/>
        <v>-723.41666666666663</v>
      </c>
      <c r="DK81" s="59" t="str">
        <f t="shared" si="120"/>
        <v>SIN INICIAR</v>
      </c>
      <c r="DL81" s="59" t="str">
        <f t="shared" si="121"/>
        <v xml:space="preserve">NO PROGRAMADA EN EL PERIODO </v>
      </c>
      <c r="DM81" s="62"/>
      <c r="DN81" s="62"/>
      <c r="DO81" s="62"/>
      <c r="DP81" s="62"/>
      <c r="DQ81" s="62"/>
      <c r="DR81" s="62"/>
      <c r="DS81" s="60"/>
      <c r="DT81" s="60"/>
      <c r="DU81" s="60"/>
      <c r="DV81" s="60"/>
      <c r="DW81" s="60"/>
    </row>
    <row r="82" spans="1:127" s="58" customFormat="1" ht="39.950000000000003" hidden="1" customHeight="1" x14ac:dyDescent="0.2">
      <c r="A82" s="82" t="s">
        <v>346</v>
      </c>
      <c r="B82" s="82" t="s">
        <v>344</v>
      </c>
      <c r="C82" s="82" t="s">
        <v>279</v>
      </c>
      <c r="D82" s="82">
        <v>0.1</v>
      </c>
      <c r="E82" s="82">
        <v>0.35</v>
      </c>
      <c r="F82" s="82">
        <v>0.5</v>
      </c>
      <c r="G82" s="82">
        <v>0.8</v>
      </c>
      <c r="H82" s="82">
        <v>0.9</v>
      </c>
      <c r="I82" s="82" t="s">
        <v>281</v>
      </c>
      <c r="J82" s="82" t="s">
        <v>368</v>
      </c>
      <c r="K82" s="82" t="s">
        <v>347</v>
      </c>
      <c r="L82" s="82" t="s">
        <v>369</v>
      </c>
      <c r="M82" s="82" t="s">
        <v>369</v>
      </c>
      <c r="N82" s="82" t="s">
        <v>369</v>
      </c>
      <c r="O82" s="82" t="s">
        <v>369</v>
      </c>
      <c r="P82" s="82" t="s">
        <v>284</v>
      </c>
      <c r="Q82" s="82" t="s">
        <v>348</v>
      </c>
      <c r="R82" s="82" t="s">
        <v>406</v>
      </c>
      <c r="S82" s="82" t="s">
        <v>412</v>
      </c>
      <c r="T82" s="82" t="s">
        <v>318</v>
      </c>
      <c r="U82" s="82" t="s">
        <v>274</v>
      </c>
      <c r="V82" s="82" t="s">
        <v>370</v>
      </c>
      <c r="W82" s="82" t="s">
        <v>294</v>
      </c>
      <c r="X82" s="82" t="s">
        <v>292</v>
      </c>
      <c r="Y82" s="82" t="s">
        <v>640</v>
      </c>
      <c r="Z82" s="82" t="s">
        <v>416</v>
      </c>
      <c r="AA82" s="82" t="s">
        <v>426</v>
      </c>
      <c r="AB82" s="82" t="s">
        <v>310</v>
      </c>
      <c r="AC82" s="82" t="s">
        <v>369</v>
      </c>
      <c r="AD82" s="82" t="s">
        <v>895</v>
      </c>
      <c r="AE82" s="82" t="str">
        <f t="shared" si="127"/>
        <v>Oficina Asesora de Planeación</v>
      </c>
      <c r="AF82" s="82" t="str">
        <f t="shared" si="128"/>
        <v>No aplica</v>
      </c>
      <c r="AG82" s="82" t="str">
        <f t="shared" si="129"/>
        <v>Planeación Estratégica</v>
      </c>
      <c r="AH82" s="61" t="str">
        <f t="shared" ref="AH82:AH106" si="142">$Y$82</f>
        <v>Plan de Accion por Dependecias</v>
      </c>
      <c r="AI82" s="82" t="s">
        <v>988</v>
      </c>
      <c r="AJ82" s="61" t="s">
        <v>369</v>
      </c>
      <c r="AK82" s="61" t="s">
        <v>369</v>
      </c>
      <c r="AL82" s="61" t="s">
        <v>369</v>
      </c>
      <c r="AM82" s="61" t="s">
        <v>369</v>
      </c>
      <c r="AN82" s="82" t="s">
        <v>1062</v>
      </c>
      <c r="AO82" s="82" t="s">
        <v>1061</v>
      </c>
      <c r="AP82" s="82">
        <v>0</v>
      </c>
      <c r="AQ82" s="82">
        <f t="shared" ref="AQ82:AQ106" si="143">SUM(AR82:AU82)</f>
        <v>1</v>
      </c>
      <c r="AR82" s="82">
        <v>0</v>
      </c>
      <c r="AS82" s="82">
        <v>1</v>
      </c>
      <c r="AT82" s="82">
        <v>0</v>
      </c>
      <c r="AU82" s="82">
        <v>0</v>
      </c>
      <c r="AV82" s="82" t="s">
        <v>448</v>
      </c>
      <c r="AW82" s="82" t="s">
        <v>434</v>
      </c>
      <c r="AX82" s="82" t="s">
        <v>972</v>
      </c>
      <c r="AY82" s="82" t="s">
        <v>442</v>
      </c>
      <c r="AZ82" s="82" t="s">
        <v>442</v>
      </c>
      <c r="BA82" s="59">
        <v>43191</v>
      </c>
      <c r="BB82" s="59">
        <v>43220</v>
      </c>
      <c r="BC82" s="65">
        <f t="shared" ref="BC82:BC103" si="144">$BB82-$BA82</f>
        <v>29</v>
      </c>
      <c r="BD82" s="82">
        <f t="shared" si="105"/>
        <v>0</v>
      </c>
      <c r="BE82" s="82">
        <v>0</v>
      </c>
      <c r="BF82" s="66">
        <v>0</v>
      </c>
      <c r="BG82" s="62">
        <f t="shared" si="130"/>
        <v>0</v>
      </c>
      <c r="BH82" s="59">
        <v>43189</v>
      </c>
      <c r="BI82" s="80">
        <f t="shared" si="131"/>
        <v>31</v>
      </c>
      <c r="BJ82" s="62" t="str">
        <f t="shared" si="123"/>
        <v>100%</v>
      </c>
      <c r="BK82" s="62">
        <f t="shared" si="132"/>
        <v>-6.8965517241379309E-2</v>
      </c>
      <c r="BL82" s="59" t="str">
        <f t="shared" si="133"/>
        <v>SIN INICIAR</v>
      </c>
      <c r="BM82" s="59" t="str">
        <f t="shared" si="110"/>
        <v xml:space="preserve">NO PROGRAMADA EN EL PERIODO </v>
      </c>
      <c r="BN82" s="62" t="s">
        <v>897</v>
      </c>
      <c r="BO82" s="62" t="s">
        <v>369</v>
      </c>
      <c r="BP82" s="62"/>
      <c r="BQ82" s="82">
        <f t="shared" si="134"/>
        <v>1</v>
      </c>
      <c r="BR82" s="82">
        <v>1</v>
      </c>
      <c r="BS82" s="66">
        <f t="shared" ref="BS82:BS103" si="145">$BR82/$BQ82</f>
        <v>1</v>
      </c>
      <c r="BT82" s="62">
        <f t="shared" si="135"/>
        <v>1</v>
      </c>
      <c r="BU82" s="59">
        <v>43286</v>
      </c>
      <c r="BV82" s="80">
        <f t="shared" si="136"/>
        <v>-66</v>
      </c>
      <c r="BW82" s="62" t="str">
        <f t="shared" si="124"/>
        <v>70%</v>
      </c>
      <c r="BX82" s="62">
        <f t="shared" si="137"/>
        <v>3.2758620689655173</v>
      </c>
      <c r="BY82" s="59" t="str">
        <f t="shared" si="138"/>
        <v>TERMINADO</v>
      </c>
      <c r="BZ82" s="59" t="str">
        <f t="shared" si="139"/>
        <v>EXTEMPORANEO</v>
      </c>
      <c r="CA82" s="62" t="s">
        <v>1060</v>
      </c>
      <c r="CB82" s="83" t="s">
        <v>1059</v>
      </c>
      <c r="CC82" s="83"/>
      <c r="CD82" s="83"/>
      <c r="CE82" s="83"/>
      <c r="CF82" s="62"/>
      <c r="CG82" s="82">
        <f t="shared" ref="CG82:CG96" si="146">BQ82</f>
        <v>1</v>
      </c>
      <c r="CH82" s="82">
        <f t="shared" ref="CH82:CH96" si="147">BR82</f>
        <v>1</v>
      </c>
      <c r="CI82" s="66">
        <f t="shared" si="141"/>
        <v>1</v>
      </c>
      <c r="CJ82" s="62">
        <f t="shared" ref="CJ82:CJ96" si="148">BT82</f>
        <v>1</v>
      </c>
      <c r="CK82" s="59">
        <f t="shared" ref="CK82:CK96" si="149">BU82</f>
        <v>43286</v>
      </c>
      <c r="CL82" s="80">
        <f t="shared" si="114"/>
        <v>-66</v>
      </c>
      <c r="CM82" s="62" t="str">
        <f t="shared" si="125"/>
        <v>70%</v>
      </c>
      <c r="CN82" s="62">
        <f t="shared" si="115"/>
        <v>3.2758620689655173</v>
      </c>
      <c r="CO82" s="59" t="str">
        <f t="shared" si="116"/>
        <v>TERMINADO</v>
      </c>
      <c r="CP82" s="59" t="str">
        <f t="shared" si="117"/>
        <v>EXTEMPORANEO</v>
      </c>
      <c r="CQ82" s="62" t="str">
        <f t="shared" ref="CQ82:CQ96" si="150">CA82</f>
        <v>La Oficina Asesora de Planeacion realizo en primera instracia el inventario y revision de toda la normatividad interna asosciada a lo comites de la FUGA 
Posteriormente en mesas de trabajo con los jefes de oficina se valido el  primer borrador de la resolucion, respecto al cual se recibiweron comentarios que fueron ajustados en mesas de trabajo, y remitido a la Oficinas Asora Juridica quien finalmente aprobo y enumero la resolucion el dia 5 de julio de 2018</v>
      </c>
      <c r="CR82" s="62" t="str">
        <f t="shared" ref="CR82:CR96" si="151">CB82</f>
        <v>http://192.168.0.234/orfeo/bodega//2018/230/20182300001265.pdf</v>
      </c>
      <c r="CS82" s="62"/>
      <c r="CT82" s="62"/>
      <c r="CU82" s="62"/>
      <c r="CV82" s="62"/>
      <c r="CW82" s="62"/>
      <c r="CX82" s="62"/>
      <c r="CY82" s="62"/>
      <c r="CZ82" s="62"/>
      <c r="DA82" s="62"/>
      <c r="DB82" s="62"/>
      <c r="DC82" s="82">
        <f t="shared" ref="DC82:DC96" si="152">CG82</f>
        <v>1</v>
      </c>
      <c r="DD82" s="82">
        <f t="shared" ref="DD82:DD96" si="153">CH82</f>
        <v>1</v>
      </c>
      <c r="DE82" s="66">
        <f t="shared" si="140"/>
        <v>1</v>
      </c>
      <c r="DF82" s="62">
        <f t="shared" ref="DF82:DF96" si="154">CJ82</f>
        <v>1</v>
      </c>
      <c r="DG82" s="59">
        <f t="shared" ref="DG82:DG96" si="155">CK82</f>
        <v>43286</v>
      </c>
      <c r="DH82" s="80">
        <f t="shared" si="118"/>
        <v>-66</v>
      </c>
      <c r="DI82" s="62" t="str">
        <f t="shared" si="126"/>
        <v>70%</v>
      </c>
      <c r="DJ82" s="62">
        <f t="shared" si="119"/>
        <v>3.2758620689655173</v>
      </c>
      <c r="DK82" s="59" t="str">
        <f t="shared" si="120"/>
        <v>TERMINADO</v>
      </c>
      <c r="DL82" s="59" t="str">
        <f t="shared" si="121"/>
        <v>EXTEMPORANEO</v>
      </c>
      <c r="DM82" s="62" t="str">
        <f t="shared" ref="DM82:DM96" si="156">CQ82</f>
        <v>La Oficina Asesora de Planeacion realizo en primera instracia el inventario y revision de toda la normatividad interna asosciada a lo comites de la FUGA 
Posteriormente en mesas de trabajo con los jefes de oficina se valido el  primer borrador de la resolucion, respecto al cual se recibiweron comentarios que fueron ajustados en mesas de trabajo, y remitido a la Oficinas Asora Juridica quien finalmente aprobo y enumero la resolucion el dia 5 de julio de 2018</v>
      </c>
      <c r="DN82" s="62" t="str">
        <f t="shared" ref="DN82:DN96" si="157">CR82</f>
        <v>http://192.168.0.234/orfeo/bodega//2018/230/20182300001265.pdf</v>
      </c>
      <c r="DO82" s="62"/>
      <c r="DP82" s="62"/>
      <c r="DQ82" s="62"/>
      <c r="DR82" s="62"/>
      <c r="DS82" s="60"/>
      <c r="DT82" s="60"/>
      <c r="DU82" s="60"/>
      <c r="DV82" s="60"/>
      <c r="DW82" s="60"/>
    </row>
    <row r="83" spans="1:127" s="58" customFormat="1" ht="39.950000000000003" hidden="1" customHeight="1" x14ac:dyDescent="0.2">
      <c r="A83" s="82" t="s">
        <v>346</v>
      </c>
      <c r="B83" s="82" t="s">
        <v>344</v>
      </c>
      <c r="C83" s="82" t="s">
        <v>279</v>
      </c>
      <c r="D83" s="82">
        <v>0.1</v>
      </c>
      <c r="E83" s="82">
        <v>0.35</v>
      </c>
      <c r="F83" s="82">
        <v>0.5</v>
      </c>
      <c r="G83" s="82">
        <v>0.8</v>
      </c>
      <c r="H83" s="82">
        <v>0.9</v>
      </c>
      <c r="I83" s="82" t="s">
        <v>281</v>
      </c>
      <c r="J83" s="82" t="s">
        <v>368</v>
      </c>
      <c r="K83" s="82" t="s">
        <v>347</v>
      </c>
      <c r="L83" s="82" t="s">
        <v>369</v>
      </c>
      <c r="M83" s="82" t="s">
        <v>369</v>
      </c>
      <c r="N83" s="82" t="s">
        <v>369</v>
      </c>
      <c r="O83" s="82" t="s">
        <v>369</v>
      </c>
      <c r="P83" s="82" t="s">
        <v>284</v>
      </c>
      <c r="Q83" s="82" t="s">
        <v>348</v>
      </c>
      <c r="R83" s="82" t="s">
        <v>406</v>
      </c>
      <c r="S83" s="82" t="s">
        <v>412</v>
      </c>
      <c r="T83" s="82" t="s">
        <v>315</v>
      </c>
      <c r="U83" s="82" t="s">
        <v>273</v>
      </c>
      <c r="V83" s="82" t="s">
        <v>370</v>
      </c>
      <c r="W83" s="82" t="s">
        <v>300</v>
      </c>
      <c r="X83" s="82" t="s">
        <v>306</v>
      </c>
      <c r="Y83" s="82" t="s">
        <v>640</v>
      </c>
      <c r="Z83" s="82" t="s">
        <v>416</v>
      </c>
      <c r="AA83" s="82" t="s">
        <v>426</v>
      </c>
      <c r="AB83" s="82" t="s">
        <v>310</v>
      </c>
      <c r="AC83" s="82" t="s">
        <v>369</v>
      </c>
      <c r="AD83" s="82" t="s">
        <v>895</v>
      </c>
      <c r="AE83" s="82" t="str">
        <f t="shared" si="127"/>
        <v>Oficina Asesora de Planeación</v>
      </c>
      <c r="AF83" s="82" t="str">
        <f t="shared" si="128"/>
        <v>No aplica</v>
      </c>
      <c r="AG83" s="82" t="str">
        <f t="shared" si="129"/>
        <v>Gestión del Talento Humano</v>
      </c>
      <c r="AH83" s="61" t="str">
        <f t="shared" si="142"/>
        <v>Plan de Accion por Dependecias</v>
      </c>
      <c r="AI83" s="82" t="s">
        <v>988</v>
      </c>
      <c r="AJ83" s="61" t="s">
        <v>369</v>
      </c>
      <c r="AK83" s="61" t="s">
        <v>369</v>
      </c>
      <c r="AL83" s="61" t="s">
        <v>369</v>
      </c>
      <c r="AM83" s="61" t="s">
        <v>369</v>
      </c>
      <c r="AN83" s="82" t="s">
        <v>1058</v>
      </c>
      <c r="AO83" s="82" t="s">
        <v>1057</v>
      </c>
      <c r="AP83" s="82">
        <v>0</v>
      </c>
      <c r="AQ83" s="82">
        <f t="shared" si="143"/>
        <v>1</v>
      </c>
      <c r="AR83" s="82">
        <v>0</v>
      </c>
      <c r="AS83" s="82">
        <v>1</v>
      </c>
      <c r="AT83" s="82">
        <v>0</v>
      </c>
      <c r="AU83" s="82">
        <v>0</v>
      </c>
      <c r="AV83" s="82" t="s">
        <v>448</v>
      </c>
      <c r="AW83" s="82" t="s">
        <v>434</v>
      </c>
      <c r="AX83" s="82" t="s">
        <v>977</v>
      </c>
      <c r="AY83" s="82" t="s">
        <v>442</v>
      </c>
      <c r="AZ83" s="82" t="s">
        <v>442</v>
      </c>
      <c r="BA83" s="59">
        <v>43191</v>
      </c>
      <c r="BB83" s="59">
        <v>43281</v>
      </c>
      <c r="BC83" s="65">
        <f t="shared" si="144"/>
        <v>90</v>
      </c>
      <c r="BD83" s="82">
        <f t="shared" si="105"/>
        <v>0</v>
      </c>
      <c r="BE83" s="82">
        <v>0</v>
      </c>
      <c r="BF83" s="66">
        <v>0</v>
      </c>
      <c r="BG83" s="62">
        <f t="shared" si="130"/>
        <v>0</v>
      </c>
      <c r="BH83" s="59">
        <v>43189</v>
      </c>
      <c r="BI83" s="80">
        <f t="shared" si="131"/>
        <v>92</v>
      </c>
      <c r="BJ83" s="62" t="str">
        <f t="shared" si="123"/>
        <v>100%</v>
      </c>
      <c r="BK83" s="62">
        <f t="shared" si="132"/>
        <v>-2.2222222222222223E-2</v>
      </c>
      <c r="BL83" s="59" t="str">
        <f t="shared" si="133"/>
        <v>SIN INICIAR</v>
      </c>
      <c r="BM83" s="59" t="str">
        <f t="shared" si="110"/>
        <v xml:space="preserve">NO PROGRAMADA EN EL PERIODO </v>
      </c>
      <c r="BN83" s="62" t="s">
        <v>897</v>
      </c>
      <c r="BO83" s="62" t="s">
        <v>369</v>
      </c>
      <c r="BP83" s="62"/>
      <c r="BQ83" s="82">
        <f t="shared" si="134"/>
        <v>1</v>
      </c>
      <c r="BR83" s="82">
        <v>1</v>
      </c>
      <c r="BS83" s="66">
        <f t="shared" si="145"/>
        <v>1</v>
      </c>
      <c r="BT83" s="62">
        <f t="shared" si="135"/>
        <v>1</v>
      </c>
      <c r="BU83" s="59">
        <v>43215</v>
      </c>
      <c r="BV83" s="80">
        <f t="shared" si="136"/>
        <v>66</v>
      </c>
      <c r="BW83" s="62" t="str">
        <f t="shared" si="124"/>
        <v>100%</v>
      </c>
      <c r="BX83" s="62">
        <f t="shared" si="137"/>
        <v>0.26666666666666666</v>
      </c>
      <c r="BY83" s="59" t="str">
        <f t="shared" si="138"/>
        <v>TERMINADO</v>
      </c>
      <c r="BZ83" s="59" t="str">
        <f t="shared" si="139"/>
        <v>OPORTUNO</v>
      </c>
      <c r="CA83" s="62" t="s">
        <v>1056</v>
      </c>
      <c r="CB83" s="62" t="s">
        <v>1013</v>
      </c>
      <c r="CC83" s="62"/>
      <c r="CD83" s="62"/>
      <c r="CE83" s="62"/>
      <c r="CF83" s="62"/>
      <c r="CG83" s="82">
        <f t="shared" si="146"/>
        <v>1</v>
      </c>
      <c r="CH83" s="82">
        <f t="shared" si="147"/>
        <v>1</v>
      </c>
      <c r="CI83" s="66">
        <f t="shared" si="141"/>
        <v>1</v>
      </c>
      <c r="CJ83" s="62">
        <f t="shared" si="148"/>
        <v>1</v>
      </c>
      <c r="CK83" s="59">
        <f t="shared" si="149"/>
        <v>43215</v>
      </c>
      <c r="CL83" s="80">
        <f t="shared" si="114"/>
        <v>66</v>
      </c>
      <c r="CM83" s="62" t="str">
        <f t="shared" si="125"/>
        <v>100%</v>
      </c>
      <c r="CN83" s="62">
        <f t="shared" si="115"/>
        <v>0.26666666666666666</v>
      </c>
      <c r="CO83" s="59" t="str">
        <f t="shared" si="116"/>
        <v>TERMINADO</v>
      </c>
      <c r="CP83" s="59" t="str">
        <f t="shared" si="117"/>
        <v>OPORTUNO</v>
      </c>
      <c r="CQ83" s="62" t="str">
        <f t="shared" si="150"/>
        <v>El Autodiagnóstico de Gestión del talento humano se realizó el 25 de abril</v>
      </c>
      <c r="CR83" s="62" t="str">
        <f t="shared" si="151"/>
        <v>link de trasnparencia</v>
      </c>
      <c r="CS83" s="62"/>
      <c r="CT83" s="62"/>
      <c r="CU83" s="62"/>
      <c r="CV83" s="62"/>
      <c r="CW83" s="62"/>
      <c r="CX83" s="62"/>
      <c r="CY83" s="62"/>
      <c r="CZ83" s="62"/>
      <c r="DA83" s="62"/>
      <c r="DB83" s="62"/>
      <c r="DC83" s="82">
        <f t="shared" si="152"/>
        <v>1</v>
      </c>
      <c r="DD83" s="82">
        <f t="shared" si="153"/>
        <v>1</v>
      </c>
      <c r="DE83" s="66">
        <f t="shared" si="140"/>
        <v>1</v>
      </c>
      <c r="DF83" s="62">
        <f t="shared" si="154"/>
        <v>1</v>
      </c>
      <c r="DG83" s="59">
        <f t="shared" si="155"/>
        <v>43215</v>
      </c>
      <c r="DH83" s="80">
        <f t="shared" si="118"/>
        <v>66</v>
      </c>
      <c r="DI83" s="62" t="str">
        <f t="shared" si="126"/>
        <v>100%</v>
      </c>
      <c r="DJ83" s="62">
        <f t="shared" si="119"/>
        <v>0.26666666666666666</v>
      </c>
      <c r="DK83" s="59" t="str">
        <f t="shared" si="120"/>
        <v>TERMINADO</v>
      </c>
      <c r="DL83" s="59" t="str">
        <f t="shared" si="121"/>
        <v>OPORTUNO</v>
      </c>
      <c r="DM83" s="62" t="str">
        <f t="shared" si="156"/>
        <v>El Autodiagnóstico de Gestión del talento humano se realizó el 25 de abril</v>
      </c>
      <c r="DN83" s="62" t="str">
        <f t="shared" si="157"/>
        <v>link de trasnparencia</v>
      </c>
      <c r="DO83" s="62"/>
      <c r="DP83" s="62"/>
      <c r="DQ83" s="62"/>
      <c r="DR83" s="62"/>
      <c r="DS83" s="60"/>
      <c r="DT83" s="60"/>
      <c r="DU83" s="60"/>
      <c r="DV83" s="60"/>
      <c r="DW83" s="60"/>
    </row>
    <row r="84" spans="1:127" s="58" customFormat="1" ht="39.950000000000003" hidden="1" customHeight="1" x14ac:dyDescent="0.2">
      <c r="A84" s="82" t="s">
        <v>346</v>
      </c>
      <c r="B84" s="82" t="s">
        <v>344</v>
      </c>
      <c r="C84" s="82" t="s">
        <v>279</v>
      </c>
      <c r="D84" s="82">
        <v>0.1</v>
      </c>
      <c r="E84" s="82">
        <v>0.35</v>
      </c>
      <c r="F84" s="82">
        <v>0.5</v>
      </c>
      <c r="G84" s="82">
        <v>0.8</v>
      </c>
      <c r="H84" s="82">
        <v>0.9</v>
      </c>
      <c r="I84" s="82" t="s">
        <v>281</v>
      </c>
      <c r="J84" s="82" t="s">
        <v>368</v>
      </c>
      <c r="K84" s="82" t="s">
        <v>347</v>
      </c>
      <c r="L84" s="82" t="s">
        <v>369</v>
      </c>
      <c r="M84" s="82" t="s">
        <v>369</v>
      </c>
      <c r="N84" s="82" t="s">
        <v>369</v>
      </c>
      <c r="O84" s="82" t="s">
        <v>369</v>
      </c>
      <c r="P84" s="82" t="s">
        <v>284</v>
      </c>
      <c r="Q84" s="82" t="s">
        <v>348</v>
      </c>
      <c r="R84" s="82" t="s">
        <v>406</v>
      </c>
      <c r="S84" s="82" t="s">
        <v>412</v>
      </c>
      <c r="T84" s="82" t="s">
        <v>316</v>
      </c>
      <c r="U84" s="82" t="s">
        <v>275</v>
      </c>
      <c r="V84" s="82" t="s">
        <v>370</v>
      </c>
      <c r="W84" s="82" t="s">
        <v>294</v>
      </c>
      <c r="X84" s="82" t="s">
        <v>292</v>
      </c>
      <c r="Y84" s="82" t="s">
        <v>640</v>
      </c>
      <c r="Z84" s="82" t="s">
        <v>416</v>
      </c>
      <c r="AA84" s="82" t="s">
        <v>426</v>
      </c>
      <c r="AB84" s="82" t="s">
        <v>310</v>
      </c>
      <c r="AC84" s="82" t="s">
        <v>369</v>
      </c>
      <c r="AD84" s="82" t="s">
        <v>895</v>
      </c>
      <c r="AE84" s="82" t="str">
        <f t="shared" si="127"/>
        <v>Oficina Asesora de Planeación</v>
      </c>
      <c r="AF84" s="82" t="str">
        <f t="shared" si="128"/>
        <v>No aplica</v>
      </c>
      <c r="AG84" s="82" t="str">
        <f t="shared" si="129"/>
        <v>Planeación Estratégica</v>
      </c>
      <c r="AH84" s="61" t="str">
        <f t="shared" si="142"/>
        <v>Plan de Accion por Dependecias</v>
      </c>
      <c r="AI84" s="82" t="s">
        <v>988</v>
      </c>
      <c r="AJ84" s="61" t="s">
        <v>369</v>
      </c>
      <c r="AK84" s="61" t="s">
        <v>369</v>
      </c>
      <c r="AL84" s="61" t="s">
        <v>369</v>
      </c>
      <c r="AM84" s="61" t="s">
        <v>369</v>
      </c>
      <c r="AN84" s="82" t="s">
        <v>1055</v>
      </c>
      <c r="AO84" s="82" t="s">
        <v>1054</v>
      </c>
      <c r="AP84" s="82">
        <v>0</v>
      </c>
      <c r="AQ84" s="82">
        <f t="shared" si="143"/>
        <v>1</v>
      </c>
      <c r="AR84" s="82">
        <v>0</v>
      </c>
      <c r="AS84" s="82">
        <v>1</v>
      </c>
      <c r="AT84" s="82">
        <v>0</v>
      </c>
      <c r="AU84" s="82">
        <v>0</v>
      </c>
      <c r="AV84" s="82" t="s">
        <v>448</v>
      </c>
      <c r="AW84" s="82" t="s">
        <v>434</v>
      </c>
      <c r="AX84" s="82" t="s">
        <v>977</v>
      </c>
      <c r="AY84" s="82" t="s">
        <v>442</v>
      </c>
      <c r="AZ84" s="82" t="s">
        <v>442</v>
      </c>
      <c r="BA84" s="59">
        <v>43191</v>
      </c>
      <c r="BB84" s="59">
        <v>43281</v>
      </c>
      <c r="BC84" s="65">
        <f t="shared" si="144"/>
        <v>90</v>
      </c>
      <c r="BD84" s="82">
        <f t="shared" si="105"/>
        <v>0</v>
      </c>
      <c r="BE84" s="82">
        <v>0</v>
      </c>
      <c r="BF84" s="66">
        <v>0</v>
      </c>
      <c r="BG84" s="62">
        <f t="shared" si="130"/>
        <v>0</v>
      </c>
      <c r="BH84" s="59">
        <v>43189</v>
      </c>
      <c r="BI84" s="80">
        <f t="shared" si="131"/>
        <v>92</v>
      </c>
      <c r="BJ84" s="62" t="str">
        <f t="shared" si="123"/>
        <v>100%</v>
      </c>
      <c r="BK84" s="62">
        <f t="shared" si="132"/>
        <v>-2.2222222222222223E-2</v>
      </c>
      <c r="BL84" s="59" t="str">
        <f t="shared" si="133"/>
        <v>SIN INICIAR</v>
      </c>
      <c r="BM84" s="59" t="str">
        <f t="shared" si="110"/>
        <v xml:space="preserve">NO PROGRAMADA EN EL PERIODO </v>
      </c>
      <c r="BN84" s="62" t="s">
        <v>897</v>
      </c>
      <c r="BO84" s="62" t="s">
        <v>369</v>
      </c>
      <c r="BP84" s="62"/>
      <c r="BQ84" s="82">
        <f t="shared" si="134"/>
        <v>1</v>
      </c>
      <c r="BR84" s="82">
        <v>1</v>
      </c>
      <c r="BS84" s="66">
        <f t="shared" si="145"/>
        <v>1</v>
      </c>
      <c r="BT84" s="62">
        <f t="shared" si="135"/>
        <v>1</v>
      </c>
      <c r="BU84" s="59">
        <v>43228</v>
      </c>
      <c r="BV84" s="80">
        <f t="shared" si="136"/>
        <v>53</v>
      </c>
      <c r="BW84" s="62" t="str">
        <f t="shared" si="124"/>
        <v>100%</v>
      </c>
      <c r="BX84" s="62">
        <f t="shared" si="137"/>
        <v>0.41111111111111109</v>
      </c>
      <c r="BY84" s="59" t="str">
        <f t="shared" si="138"/>
        <v>TERMINADO</v>
      </c>
      <c r="BZ84" s="59" t="str">
        <f t="shared" si="139"/>
        <v>OPORTUNO</v>
      </c>
      <c r="CA84" s="62" t="s">
        <v>1053</v>
      </c>
      <c r="CB84" s="62" t="s">
        <v>1013</v>
      </c>
      <c r="CC84" s="62"/>
      <c r="CD84" s="62"/>
      <c r="CE84" s="62"/>
      <c r="CF84" s="62"/>
      <c r="CG84" s="82">
        <f t="shared" si="146"/>
        <v>1</v>
      </c>
      <c r="CH84" s="82">
        <f t="shared" si="147"/>
        <v>1</v>
      </c>
      <c r="CI84" s="66">
        <f t="shared" si="141"/>
        <v>1</v>
      </c>
      <c r="CJ84" s="62">
        <f t="shared" si="148"/>
        <v>1</v>
      </c>
      <c r="CK84" s="59">
        <f t="shared" si="149"/>
        <v>43228</v>
      </c>
      <c r="CL84" s="80">
        <f t="shared" si="114"/>
        <v>53</v>
      </c>
      <c r="CM84" s="62" t="str">
        <f t="shared" si="125"/>
        <v>100%</v>
      </c>
      <c r="CN84" s="62">
        <f t="shared" si="115"/>
        <v>0.41111111111111109</v>
      </c>
      <c r="CO84" s="59" t="str">
        <f t="shared" si="116"/>
        <v>TERMINADO</v>
      </c>
      <c r="CP84" s="59" t="str">
        <f t="shared" si="117"/>
        <v>OPORTUNO</v>
      </c>
      <c r="CQ84" s="62" t="str">
        <f t="shared" si="150"/>
        <v>El Autodiagnóstico de Integridad se envio a Planeacion el 8 de Mayo</v>
      </c>
      <c r="CR84" s="62" t="str">
        <f t="shared" si="151"/>
        <v>link de trasnparencia</v>
      </c>
      <c r="CS84" s="62"/>
      <c r="CT84" s="62"/>
      <c r="CU84" s="62"/>
      <c r="CV84" s="62"/>
      <c r="CW84" s="62"/>
      <c r="CX84" s="62"/>
      <c r="CY84" s="62"/>
      <c r="CZ84" s="62"/>
      <c r="DA84" s="62"/>
      <c r="DB84" s="62"/>
      <c r="DC84" s="82">
        <f t="shared" si="152"/>
        <v>1</v>
      </c>
      <c r="DD84" s="82">
        <f t="shared" si="153"/>
        <v>1</v>
      </c>
      <c r="DE84" s="66">
        <f t="shared" si="140"/>
        <v>1</v>
      </c>
      <c r="DF84" s="62">
        <f t="shared" si="154"/>
        <v>1</v>
      </c>
      <c r="DG84" s="59">
        <f t="shared" si="155"/>
        <v>43228</v>
      </c>
      <c r="DH84" s="80">
        <f t="shared" si="118"/>
        <v>53</v>
      </c>
      <c r="DI84" s="62" t="str">
        <f t="shared" si="126"/>
        <v>100%</v>
      </c>
      <c r="DJ84" s="62">
        <f t="shared" si="119"/>
        <v>0.41111111111111109</v>
      </c>
      <c r="DK84" s="59" t="str">
        <f t="shared" si="120"/>
        <v>TERMINADO</v>
      </c>
      <c r="DL84" s="59" t="str">
        <f t="shared" si="121"/>
        <v>OPORTUNO</v>
      </c>
      <c r="DM84" s="62" t="str">
        <f t="shared" si="156"/>
        <v>El Autodiagnóstico de Integridad se envio a Planeacion el 8 de Mayo</v>
      </c>
      <c r="DN84" s="62" t="str">
        <f t="shared" si="157"/>
        <v>link de trasnparencia</v>
      </c>
      <c r="DO84" s="62"/>
      <c r="DP84" s="62"/>
      <c r="DQ84" s="62"/>
      <c r="DR84" s="62"/>
      <c r="DS84" s="60"/>
      <c r="DT84" s="60"/>
      <c r="DU84" s="60"/>
      <c r="DV84" s="60"/>
      <c r="DW84" s="60"/>
    </row>
    <row r="85" spans="1:127" s="58" customFormat="1" ht="39.950000000000003" hidden="1" customHeight="1" x14ac:dyDescent="0.2">
      <c r="A85" s="82" t="s">
        <v>346</v>
      </c>
      <c r="B85" s="82" t="s">
        <v>344</v>
      </c>
      <c r="C85" s="82" t="s">
        <v>279</v>
      </c>
      <c r="D85" s="82">
        <v>0.1</v>
      </c>
      <c r="E85" s="82">
        <v>0.35</v>
      </c>
      <c r="F85" s="82">
        <v>0.5</v>
      </c>
      <c r="G85" s="82">
        <v>0.8</v>
      </c>
      <c r="H85" s="82">
        <v>0.9</v>
      </c>
      <c r="I85" s="82" t="s">
        <v>281</v>
      </c>
      <c r="J85" s="82" t="s">
        <v>368</v>
      </c>
      <c r="K85" s="82" t="s">
        <v>347</v>
      </c>
      <c r="L85" s="82" t="s">
        <v>369</v>
      </c>
      <c r="M85" s="82" t="s">
        <v>369</v>
      </c>
      <c r="N85" s="82" t="s">
        <v>369</v>
      </c>
      <c r="O85" s="82" t="s">
        <v>369</v>
      </c>
      <c r="P85" s="82" t="s">
        <v>284</v>
      </c>
      <c r="Q85" s="82" t="s">
        <v>348</v>
      </c>
      <c r="R85" s="82" t="s">
        <v>406</v>
      </c>
      <c r="S85" s="82" t="s">
        <v>412</v>
      </c>
      <c r="T85" s="82" t="s">
        <v>314</v>
      </c>
      <c r="U85" s="82" t="s">
        <v>274</v>
      </c>
      <c r="V85" s="82" t="s">
        <v>370</v>
      </c>
      <c r="W85" s="82" t="s">
        <v>302</v>
      </c>
      <c r="X85" s="82" t="s">
        <v>308</v>
      </c>
      <c r="Y85" s="82" t="s">
        <v>640</v>
      </c>
      <c r="Z85" s="82" t="s">
        <v>416</v>
      </c>
      <c r="AA85" s="82" t="s">
        <v>426</v>
      </c>
      <c r="AB85" s="82" t="s">
        <v>310</v>
      </c>
      <c r="AC85" s="82" t="s">
        <v>369</v>
      </c>
      <c r="AD85" s="82" t="s">
        <v>895</v>
      </c>
      <c r="AE85" s="82" t="str">
        <f t="shared" si="127"/>
        <v>Oficina Asesora de Planeación</v>
      </c>
      <c r="AF85" s="82" t="str">
        <f t="shared" si="128"/>
        <v>No aplica</v>
      </c>
      <c r="AG85" s="82" t="str">
        <f t="shared" si="129"/>
        <v xml:space="preserve">Gestión Financiera </v>
      </c>
      <c r="AH85" s="61" t="str">
        <f t="shared" si="142"/>
        <v>Plan de Accion por Dependecias</v>
      </c>
      <c r="AI85" s="82" t="s">
        <v>988</v>
      </c>
      <c r="AJ85" s="61" t="s">
        <v>369</v>
      </c>
      <c r="AK85" s="61" t="s">
        <v>369</v>
      </c>
      <c r="AL85" s="61" t="s">
        <v>369</v>
      </c>
      <c r="AM85" s="61" t="s">
        <v>369</v>
      </c>
      <c r="AN85" s="82" t="s">
        <v>1052</v>
      </c>
      <c r="AO85" s="82" t="s">
        <v>1051</v>
      </c>
      <c r="AP85" s="82">
        <v>0</v>
      </c>
      <c r="AQ85" s="82">
        <f t="shared" si="143"/>
        <v>1</v>
      </c>
      <c r="AR85" s="82">
        <v>0</v>
      </c>
      <c r="AS85" s="82">
        <v>1</v>
      </c>
      <c r="AT85" s="82">
        <v>0</v>
      </c>
      <c r="AU85" s="82">
        <v>0</v>
      </c>
      <c r="AV85" s="82" t="s">
        <v>448</v>
      </c>
      <c r="AW85" s="82" t="s">
        <v>434</v>
      </c>
      <c r="AX85" s="82" t="s">
        <v>1050</v>
      </c>
      <c r="AY85" s="82" t="s">
        <v>442</v>
      </c>
      <c r="AZ85" s="82" t="s">
        <v>442</v>
      </c>
      <c r="BA85" s="59">
        <v>43191</v>
      </c>
      <c r="BB85" s="59">
        <v>43281</v>
      </c>
      <c r="BC85" s="65">
        <f t="shared" si="144"/>
        <v>90</v>
      </c>
      <c r="BD85" s="82">
        <f t="shared" si="105"/>
        <v>0</v>
      </c>
      <c r="BE85" s="82">
        <v>0</v>
      </c>
      <c r="BF85" s="66">
        <v>0</v>
      </c>
      <c r="BG85" s="62">
        <f t="shared" si="130"/>
        <v>0</v>
      </c>
      <c r="BH85" s="59">
        <v>43189</v>
      </c>
      <c r="BI85" s="80">
        <f t="shared" si="131"/>
        <v>92</v>
      </c>
      <c r="BJ85" s="62" t="str">
        <f t="shared" si="123"/>
        <v>100%</v>
      </c>
      <c r="BK85" s="62">
        <f t="shared" si="132"/>
        <v>-2.2222222222222223E-2</v>
      </c>
      <c r="BL85" s="59" t="str">
        <f t="shared" si="133"/>
        <v>SIN INICIAR</v>
      </c>
      <c r="BM85" s="59" t="str">
        <f t="shared" si="110"/>
        <v xml:space="preserve">NO PROGRAMADA EN EL PERIODO </v>
      </c>
      <c r="BN85" s="62" t="s">
        <v>897</v>
      </c>
      <c r="BO85" s="62" t="s">
        <v>369</v>
      </c>
      <c r="BP85" s="62"/>
      <c r="BQ85" s="82">
        <f t="shared" si="134"/>
        <v>1</v>
      </c>
      <c r="BR85" s="82">
        <v>1</v>
      </c>
      <c r="BS85" s="66">
        <f t="shared" si="145"/>
        <v>1</v>
      </c>
      <c r="BT85" s="62">
        <f t="shared" si="135"/>
        <v>1</v>
      </c>
      <c r="BU85" s="59">
        <v>43269</v>
      </c>
      <c r="BV85" s="80">
        <f t="shared" si="136"/>
        <v>12</v>
      </c>
      <c r="BW85" s="62" t="str">
        <f t="shared" si="124"/>
        <v>100%</v>
      </c>
      <c r="BX85" s="62">
        <f t="shared" si="137"/>
        <v>0.8666666666666667</v>
      </c>
      <c r="BY85" s="59" t="str">
        <f t="shared" si="138"/>
        <v>TERMINADO</v>
      </c>
      <c r="BZ85" s="59" t="str">
        <f t="shared" si="139"/>
        <v>OPORTUNO</v>
      </c>
      <c r="CA85" s="62" t="s">
        <v>1049</v>
      </c>
      <c r="CB85" s="62" t="s">
        <v>1013</v>
      </c>
      <c r="CC85" s="62"/>
      <c r="CD85" s="62"/>
      <c r="CE85" s="62"/>
      <c r="CF85" s="62"/>
      <c r="CG85" s="82">
        <f t="shared" si="146"/>
        <v>1</v>
      </c>
      <c r="CH85" s="82">
        <f t="shared" si="147"/>
        <v>1</v>
      </c>
      <c r="CI85" s="66">
        <f t="shared" si="141"/>
        <v>1</v>
      </c>
      <c r="CJ85" s="62">
        <f t="shared" si="148"/>
        <v>1</v>
      </c>
      <c r="CK85" s="59">
        <f t="shared" si="149"/>
        <v>43269</v>
      </c>
      <c r="CL85" s="80">
        <f t="shared" si="114"/>
        <v>12</v>
      </c>
      <c r="CM85" s="62" t="str">
        <f t="shared" si="125"/>
        <v>100%</v>
      </c>
      <c r="CN85" s="62">
        <f t="shared" si="115"/>
        <v>0.8666666666666667</v>
      </c>
      <c r="CO85" s="59" t="str">
        <f t="shared" si="116"/>
        <v>TERMINADO</v>
      </c>
      <c r="CP85" s="59" t="str">
        <f t="shared" si="117"/>
        <v>OPORTUNO</v>
      </c>
      <c r="CQ85" s="62" t="str">
        <f t="shared" si="150"/>
        <v>El Autodiagnóstico de Gestión Presupuestal realizado el 18 de Junio</v>
      </c>
      <c r="CR85" s="62" t="str">
        <f t="shared" si="151"/>
        <v>link de trasnparencia</v>
      </c>
      <c r="CS85" s="62"/>
      <c r="CT85" s="62"/>
      <c r="CU85" s="62"/>
      <c r="CV85" s="62"/>
      <c r="CW85" s="62"/>
      <c r="CX85" s="62"/>
      <c r="CY85" s="62"/>
      <c r="CZ85" s="62"/>
      <c r="DA85" s="62"/>
      <c r="DB85" s="62"/>
      <c r="DC85" s="82">
        <f t="shared" si="152"/>
        <v>1</v>
      </c>
      <c r="DD85" s="82">
        <f t="shared" si="153"/>
        <v>1</v>
      </c>
      <c r="DE85" s="66">
        <f t="shared" si="140"/>
        <v>1</v>
      </c>
      <c r="DF85" s="62">
        <f t="shared" si="154"/>
        <v>1</v>
      </c>
      <c r="DG85" s="59">
        <f t="shared" si="155"/>
        <v>43269</v>
      </c>
      <c r="DH85" s="80">
        <f t="shared" si="118"/>
        <v>12</v>
      </c>
      <c r="DI85" s="62" t="str">
        <f t="shared" si="126"/>
        <v>100%</v>
      </c>
      <c r="DJ85" s="62">
        <f t="shared" si="119"/>
        <v>0.8666666666666667</v>
      </c>
      <c r="DK85" s="59" t="str">
        <f t="shared" si="120"/>
        <v>TERMINADO</v>
      </c>
      <c r="DL85" s="59" t="str">
        <f t="shared" si="121"/>
        <v>OPORTUNO</v>
      </c>
      <c r="DM85" s="62" t="str">
        <f t="shared" si="156"/>
        <v>El Autodiagnóstico de Gestión Presupuestal realizado el 18 de Junio</v>
      </c>
      <c r="DN85" s="62" t="str">
        <f t="shared" si="157"/>
        <v>link de trasnparencia</v>
      </c>
      <c r="DO85" s="62"/>
      <c r="DP85" s="62"/>
      <c r="DQ85" s="62"/>
      <c r="DR85" s="62"/>
      <c r="DS85" s="60"/>
      <c r="DT85" s="60"/>
      <c r="DU85" s="60"/>
      <c r="DV85" s="60"/>
      <c r="DW85" s="60"/>
    </row>
    <row r="86" spans="1:127" s="58" customFormat="1" ht="39.950000000000003" hidden="1" customHeight="1" x14ac:dyDescent="0.2">
      <c r="A86" s="82" t="s">
        <v>346</v>
      </c>
      <c r="B86" s="82" t="s">
        <v>344</v>
      </c>
      <c r="C86" s="82" t="s">
        <v>279</v>
      </c>
      <c r="D86" s="82">
        <v>0.1</v>
      </c>
      <c r="E86" s="82">
        <v>0.35</v>
      </c>
      <c r="F86" s="82">
        <v>0.5</v>
      </c>
      <c r="G86" s="82">
        <v>0.8</v>
      </c>
      <c r="H86" s="82">
        <v>0.9</v>
      </c>
      <c r="I86" s="82" t="s">
        <v>281</v>
      </c>
      <c r="J86" s="82" t="s">
        <v>368</v>
      </c>
      <c r="K86" s="82" t="s">
        <v>347</v>
      </c>
      <c r="L86" s="82" t="s">
        <v>369</v>
      </c>
      <c r="M86" s="82" t="s">
        <v>369</v>
      </c>
      <c r="N86" s="82" t="s">
        <v>369</v>
      </c>
      <c r="O86" s="82" t="s">
        <v>369</v>
      </c>
      <c r="P86" s="82" t="s">
        <v>284</v>
      </c>
      <c r="Q86" s="82" t="s">
        <v>348</v>
      </c>
      <c r="R86" s="82" t="s">
        <v>406</v>
      </c>
      <c r="S86" s="82" t="s">
        <v>412</v>
      </c>
      <c r="T86" s="82" t="s">
        <v>320</v>
      </c>
      <c r="U86" s="82" t="s">
        <v>325</v>
      </c>
      <c r="V86" s="82" t="s">
        <v>370</v>
      </c>
      <c r="W86" s="82" t="s">
        <v>303</v>
      </c>
      <c r="X86" s="82" t="s">
        <v>418</v>
      </c>
      <c r="Y86" s="82" t="s">
        <v>640</v>
      </c>
      <c r="Z86" s="82" t="s">
        <v>416</v>
      </c>
      <c r="AA86" s="82" t="s">
        <v>426</v>
      </c>
      <c r="AB86" s="82" t="s">
        <v>310</v>
      </c>
      <c r="AC86" s="82" t="s">
        <v>369</v>
      </c>
      <c r="AD86" s="82" t="s">
        <v>895</v>
      </c>
      <c r="AE86" s="82" t="str">
        <f t="shared" si="127"/>
        <v>Oficina Asesora de Planeación</v>
      </c>
      <c r="AF86" s="82" t="str">
        <f t="shared" si="128"/>
        <v>No aplica</v>
      </c>
      <c r="AG86" s="82" t="str">
        <f t="shared" si="129"/>
        <v xml:space="preserve">Gestión de Tecnologías de la Información </v>
      </c>
      <c r="AH86" s="61" t="str">
        <f t="shared" si="142"/>
        <v>Plan de Accion por Dependecias</v>
      </c>
      <c r="AI86" s="82" t="s">
        <v>988</v>
      </c>
      <c r="AJ86" s="61" t="s">
        <v>369</v>
      </c>
      <c r="AK86" s="61" t="s">
        <v>369</v>
      </c>
      <c r="AL86" s="61" t="s">
        <v>369</v>
      </c>
      <c r="AM86" s="61" t="s">
        <v>369</v>
      </c>
      <c r="AN86" s="82" t="s">
        <v>1048</v>
      </c>
      <c r="AO86" s="82" t="s">
        <v>1047</v>
      </c>
      <c r="AP86" s="82">
        <v>0</v>
      </c>
      <c r="AQ86" s="82">
        <f t="shared" si="143"/>
        <v>1</v>
      </c>
      <c r="AR86" s="82">
        <v>0</v>
      </c>
      <c r="AS86" s="82">
        <v>1</v>
      </c>
      <c r="AT86" s="82">
        <v>0</v>
      </c>
      <c r="AU86" s="82">
        <v>0</v>
      </c>
      <c r="AV86" s="82" t="s">
        <v>448</v>
      </c>
      <c r="AW86" s="82" t="s">
        <v>434</v>
      </c>
      <c r="AX86" s="82" t="s">
        <v>977</v>
      </c>
      <c r="AY86" s="82" t="s">
        <v>442</v>
      </c>
      <c r="AZ86" s="82" t="s">
        <v>442</v>
      </c>
      <c r="BA86" s="59">
        <v>43191</v>
      </c>
      <c r="BB86" s="59">
        <v>43281</v>
      </c>
      <c r="BC86" s="65">
        <f t="shared" si="144"/>
        <v>90</v>
      </c>
      <c r="BD86" s="82">
        <f t="shared" ref="BD86:BD113" si="158">$AR86</f>
        <v>0</v>
      </c>
      <c r="BE86" s="82">
        <v>0</v>
      </c>
      <c r="BF86" s="66">
        <v>0</v>
      </c>
      <c r="BG86" s="62">
        <f t="shared" si="130"/>
        <v>0</v>
      </c>
      <c r="BH86" s="59">
        <v>43189</v>
      </c>
      <c r="BI86" s="80">
        <f t="shared" si="131"/>
        <v>92</v>
      </c>
      <c r="BJ86" s="62" t="str">
        <f t="shared" si="123"/>
        <v>100%</v>
      </c>
      <c r="BK86" s="62">
        <f t="shared" si="132"/>
        <v>-2.2222222222222223E-2</v>
      </c>
      <c r="BL86" s="59" t="str">
        <f t="shared" si="133"/>
        <v>SIN INICIAR</v>
      </c>
      <c r="BM86" s="59" t="str">
        <f t="shared" si="110"/>
        <v xml:space="preserve">NO PROGRAMADA EN EL PERIODO </v>
      </c>
      <c r="BN86" s="62" t="s">
        <v>897</v>
      </c>
      <c r="BO86" s="62" t="s">
        <v>369</v>
      </c>
      <c r="BP86" s="62"/>
      <c r="BQ86" s="82">
        <f t="shared" si="134"/>
        <v>1</v>
      </c>
      <c r="BR86" s="82">
        <v>1</v>
      </c>
      <c r="BS86" s="66">
        <f t="shared" si="145"/>
        <v>1</v>
      </c>
      <c r="BT86" s="62">
        <f t="shared" si="135"/>
        <v>1</v>
      </c>
      <c r="BU86" s="59">
        <v>43228</v>
      </c>
      <c r="BV86" s="80">
        <f t="shared" si="136"/>
        <v>53</v>
      </c>
      <c r="BW86" s="62" t="str">
        <f t="shared" si="124"/>
        <v>100%</v>
      </c>
      <c r="BX86" s="62">
        <f t="shared" si="137"/>
        <v>0.41111111111111109</v>
      </c>
      <c r="BY86" s="59" t="str">
        <f t="shared" si="138"/>
        <v>TERMINADO</v>
      </c>
      <c r="BZ86" s="59" t="str">
        <f t="shared" si="139"/>
        <v>OPORTUNO</v>
      </c>
      <c r="CA86" s="62" t="s">
        <v>1046</v>
      </c>
      <c r="CB86" s="62" t="s">
        <v>1013</v>
      </c>
      <c r="CC86" s="62"/>
      <c r="CD86" s="62"/>
      <c r="CE86" s="62"/>
      <c r="CF86" s="62"/>
      <c r="CG86" s="82">
        <f t="shared" si="146"/>
        <v>1</v>
      </c>
      <c r="CH86" s="82">
        <f t="shared" si="147"/>
        <v>1</v>
      </c>
      <c r="CI86" s="66">
        <f t="shared" si="141"/>
        <v>1</v>
      </c>
      <c r="CJ86" s="62">
        <f t="shared" si="148"/>
        <v>1</v>
      </c>
      <c r="CK86" s="59">
        <f t="shared" si="149"/>
        <v>43228</v>
      </c>
      <c r="CL86" s="80">
        <f t="shared" si="114"/>
        <v>53</v>
      </c>
      <c r="CM86" s="62" t="str">
        <f t="shared" si="125"/>
        <v>100%</v>
      </c>
      <c r="CN86" s="62">
        <f t="shared" si="115"/>
        <v>0.41111111111111109</v>
      </c>
      <c r="CO86" s="59" t="str">
        <f t="shared" si="116"/>
        <v>TERMINADO</v>
      </c>
      <c r="CP86" s="59" t="str">
        <f t="shared" si="117"/>
        <v>OPORTUNO</v>
      </c>
      <c r="CQ86" s="62" t="str">
        <f t="shared" si="150"/>
        <v>El Autodiagnóstico de Gobierno Digital se envio a Planeacion el 8 de Mayo</v>
      </c>
      <c r="CR86" s="62" t="str">
        <f t="shared" si="151"/>
        <v>link de trasnparencia</v>
      </c>
      <c r="CS86" s="62"/>
      <c r="CT86" s="62"/>
      <c r="CU86" s="62"/>
      <c r="CV86" s="62"/>
      <c r="CW86" s="62"/>
      <c r="CX86" s="62"/>
      <c r="CY86" s="62"/>
      <c r="CZ86" s="62"/>
      <c r="DA86" s="62"/>
      <c r="DB86" s="62"/>
      <c r="DC86" s="82">
        <f t="shared" si="152"/>
        <v>1</v>
      </c>
      <c r="DD86" s="82">
        <f t="shared" si="153"/>
        <v>1</v>
      </c>
      <c r="DE86" s="66">
        <f t="shared" si="140"/>
        <v>1</v>
      </c>
      <c r="DF86" s="62">
        <f t="shared" si="154"/>
        <v>1</v>
      </c>
      <c r="DG86" s="59">
        <f t="shared" si="155"/>
        <v>43228</v>
      </c>
      <c r="DH86" s="80">
        <f t="shared" si="118"/>
        <v>53</v>
      </c>
      <c r="DI86" s="62" t="str">
        <f t="shared" si="126"/>
        <v>100%</v>
      </c>
      <c r="DJ86" s="62">
        <f t="shared" si="119"/>
        <v>0.41111111111111109</v>
      </c>
      <c r="DK86" s="59" t="str">
        <f t="shared" si="120"/>
        <v>TERMINADO</v>
      </c>
      <c r="DL86" s="59" t="str">
        <f t="shared" si="121"/>
        <v>OPORTUNO</v>
      </c>
      <c r="DM86" s="62" t="str">
        <f t="shared" si="156"/>
        <v>El Autodiagnóstico de Gobierno Digital se envio a Planeacion el 8 de Mayo</v>
      </c>
      <c r="DN86" s="62" t="str">
        <f t="shared" si="157"/>
        <v>link de trasnparencia</v>
      </c>
      <c r="DO86" s="62"/>
      <c r="DP86" s="62"/>
      <c r="DQ86" s="62"/>
      <c r="DR86" s="62"/>
      <c r="DS86" s="60"/>
      <c r="DT86" s="60"/>
      <c r="DU86" s="60"/>
      <c r="DV86" s="60"/>
      <c r="DW86" s="60"/>
    </row>
    <row r="87" spans="1:127" s="58" customFormat="1" ht="39.950000000000003" hidden="1" customHeight="1" x14ac:dyDescent="0.2">
      <c r="A87" s="82" t="s">
        <v>346</v>
      </c>
      <c r="B87" s="82" t="s">
        <v>344</v>
      </c>
      <c r="C87" s="82" t="s">
        <v>279</v>
      </c>
      <c r="D87" s="82">
        <v>0.1</v>
      </c>
      <c r="E87" s="82">
        <v>0.35</v>
      </c>
      <c r="F87" s="82">
        <v>0.5</v>
      </c>
      <c r="G87" s="82">
        <v>0.8</v>
      </c>
      <c r="H87" s="82">
        <v>0.9</v>
      </c>
      <c r="I87" s="82" t="s">
        <v>281</v>
      </c>
      <c r="J87" s="82" t="s">
        <v>368</v>
      </c>
      <c r="K87" s="82" t="s">
        <v>347</v>
      </c>
      <c r="L87" s="82" t="s">
        <v>369</v>
      </c>
      <c r="M87" s="82" t="s">
        <v>369</v>
      </c>
      <c r="N87" s="82" t="s">
        <v>369</v>
      </c>
      <c r="O87" s="82" t="s">
        <v>369</v>
      </c>
      <c r="P87" s="82" t="s">
        <v>284</v>
      </c>
      <c r="Q87" s="82" t="s">
        <v>348</v>
      </c>
      <c r="R87" s="82" t="s">
        <v>406</v>
      </c>
      <c r="S87" s="82" t="s">
        <v>412</v>
      </c>
      <c r="T87" s="82" t="s">
        <v>319</v>
      </c>
      <c r="U87" s="82" t="s">
        <v>325</v>
      </c>
      <c r="V87" s="82" t="s">
        <v>370</v>
      </c>
      <c r="W87" s="82" t="s">
        <v>298</v>
      </c>
      <c r="X87" s="82" t="s">
        <v>304</v>
      </c>
      <c r="Y87" s="82" t="s">
        <v>640</v>
      </c>
      <c r="Z87" s="82" t="s">
        <v>416</v>
      </c>
      <c r="AA87" s="82" t="s">
        <v>426</v>
      </c>
      <c r="AB87" s="82" t="s">
        <v>310</v>
      </c>
      <c r="AC87" s="82" t="s">
        <v>369</v>
      </c>
      <c r="AD87" s="82" t="s">
        <v>895</v>
      </c>
      <c r="AE87" s="82" t="str">
        <f t="shared" si="127"/>
        <v>Oficina Asesora de Planeación</v>
      </c>
      <c r="AF87" s="82" t="str">
        <f t="shared" si="128"/>
        <v>No aplica</v>
      </c>
      <c r="AG87" s="82" t="str">
        <f t="shared" si="129"/>
        <v xml:space="preserve">Atención al Ciudadano </v>
      </c>
      <c r="AH87" s="61" t="str">
        <f t="shared" si="142"/>
        <v>Plan de Accion por Dependecias</v>
      </c>
      <c r="AI87" s="82" t="s">
        <v>988</v>
      </c>
      <c r="AJ87" s="61" t="s">
        <v>369</v>
      </c>
      <c r="AK87" s="61" t="s">
        <v>369</v>
      </c>
      <c r="AL87" s="61" t="s">
        <v>369</v>
      </c>
      <c r="AM87" s="61" t="s">
        <v>369</v>
      </c>
      <c r="AN87" s="82" t="s">
        <v>1045</v>
      </c>
      <c r="AO87" s="82" t="s">
        <v>1044</v>
      </c>
      <c r="AP87" s="82">
        <v>0</v>
      </c>
      <c r="AQ87" s="82">
        <f t="shared" si="143"/>
        <v>1</v>
      </c>
      <c r="AR87" s="82">
        <v>0</v>
      </c>
      <c r="AS87" s="82">
        <v>1</v>
      </c>
      <c r="AT87" s="82">
        <v>0</v>
      </c>
      <c r="AU87" s="82">
        <v>0</v>
      </c>
      <c r="AV87" s="82" t="s">
        <v>448</v>
      </c>
      <c r="AW87" s="82" t="s">
        <v>434</v>
      </c>
      <c r="AX87" s="82" t="s">
        <v>977</v>
      </c>
      <c r="AY87" s="82" t="s">
        <v>442</v>
      </c>
      <c r="AZ87" s="82" t="s">
        <v>442</v>
      </c>
      <c r="BA87" s="59">
        <v>43191</v>
      </c>
      <c r="BB87" s="59">
        <v>43281</v>
      </c>
      <c r="BC87" s="65">
        <f t="shared" si="144"/>
        <v>90</v>
      </c>
      <c r="BD87" s="82">
        <f t="shared" si="158"/>
        <v>0</v>
      </c>
      <c r="BE87" s="82">
        <v>0</v>
      </c>
      <c r="BF87" s="66">
        <v>0</v>
      </c>
      <c r="BG87" s="62">
        <f t="shared" si="130"/>
        <v>0</v>
      </c>
      <c r="BH87" s="59">
        <v>43189</v>
      </c>
      <c r="BI87" s="80">
        <f t="shared" si="131"/>
        <v>92</v>
      </c>
      <c r="BJ87" s="62" t="str">
        <f t="shared" si="123"/>
        <v>100%</v>
      </c>
      <c r="BK87" s="62">
        <f t="shared" si="132"/>
        <v>-2.2222222222222223E-2</v>
      </c>
      <c r="BL87" s="59" t="str">
        <f t="shared" si="133"/>
        <v>SIN INICIAR</v>
      </c>
      <c r="BM87" s="59" t="str">
        <f t="shared" si="110"/>
        <v xml:space="preserve">NO PROGRAMADA EN EL PERIODO </v>
      </c>
      <c r="BN87" s="62" t="s">
        <v>897</v>
      </c>
      <c r="BO87" s="62" t="s">
        <v>369</v>
      </c>
      <c r="BP87" s="62"/>
      <c r="BQ87" s="82">
        <f t="shared" si="134"/>
        <v>1</v>
      </c>
      <c r="BR87" s="82">
        <v>1</v>
      </c>
      <c r="BS87" s="66">
        <f t="shared" si="145"/>
        <v>1</v>
      </c>
      <c r="BT87" s="62">
        <f t="shared" si="135"/>
        <v>1</v>
      </c>
      <c r="BU87" s="59">
        <v>43228</v>
      </c>
      <c r="BV87" s="80">
        <f t="shared" si="136"/>
        <v>53</v>
      </c>
      <c r="BW87" s="62" t="str">
        <f t="shared" si="124"/>
        <v>100%</v>
      </c>
      <c r="BX87" s="62">
        <f t="shared" si="137"/>
        <v>0.41111111111111109</v>
      </c>
      <c r="BY87" s="59" t="str">
        <f t="shared" si="138"/>
        <v>TERMINADO</v>
      </c>
      <c r="BZ87" s="59" t="str">
        <f t="shared" si="139"/>
        <v>OPORTUNO</v>
      </c>
      <c r="CA87" s="62" t="s">
        <v>1043</v>
      </c>
      <c r="CB87" s="62" t="s">
        <v>1013</v>
      </c>
      <c r="CC87" s="62"/>
      <c r="CD87" s="62"/>
      <c r="CE87" s="62"/>
      <c r="CF87" s="62"/>
      <c r="CG87" s="82">
        <f t="shared" si="146"/>
        <v>1</v>
      </c>
      <c r="CH87" s="82">
        <f t="shared" si="147"/>
        <v>1</v>
      </c>
      <c r="CI87" s="66">
        <f t="shared" si="141"/>
        <v>1</v>
      </c>
      <c r="CJ87" s="62">
        <f t="shared" si="148"/>
        <v>1</v>
      </c>
      <c r="CK87" s="59">
        <f t="shared" si="149"/>
        <v>43228</v>
      </c>
      <c r="CL87" s="80">
        <f t="shared" si="114"/>
        <v>53</v>
      </c>
      <c r="CM87" s="62" t="str">
        <f t="shared" si="125"/>
        <v>100%</v>
      </c>
      <c r="CN87" s="62">
        <f t="shared" si="115"/>
        <v>0.41111111111111109</v>
      </c>
      <c r="CO87" s="59" t="str">
        <f t="shared" si="116"/>
        <v>TERMINADO</v>
      </c>
      <c r="CP87" s="59" t="str">
        <f t="shared" si="117"/>
        <v>OPORTUNO</v>
      </c>
      <c r="CQ87" s="62" t="str">
        <f t="shared" si="150"/>
        <v>El Autodiagnóstico de Servicio al Ciudadano se envio a Planeacion el 8 de Mayo</v>
      </c>
      <c r="CR87" s="62" t="str">
        <f t="shared" si="151"/>
        <v>link de trasnparencia</v>
      </c>
      <c r="CS87" s="62"/>
      <c r="CT87" s="62"/>
      <c r="CU87" s="62"/>
      <c r="CV87" s="62"/>
      <c r="CW87" s="62"/>
      <c r="CX87" s="62"/>
      <c r="CY87" s="62"/>
      <c r="CZ87" s="62"/>
      <c r="DA87" s="62"/>
      <c r="DB87" s="62"/>
      <c r="DC87" s="82">
        <f t="shared" si="152"/>
        <v>1</v>
      </c>
      <c r="DD87" s="82">
        <f t="shared" si="153"/>
        <v>1</v>
      </c>
      <c r="DE87" s="66">
        <f t="shared" si="140"/>
        <v>1</v>
      </c>
      <c r="DF87" s="62">
        <f t="shared" si="154"/>
        <v>1</v>
      </c>
      <c r="DG87" s="59">
        <f t="shared" si="155"/>
        <v>43228</v>
      </c>
      <c r="DH87" s="80">
        <f t="shared" si="118"/>
        <v>53</v>
      </c>
      <c r="DI87" s="62" t="str">
        <f t="shared" si="126"/>
        <v>100%</v>
      </c>
      <c r="DJ87" s="62">
        <f t="shared" si="119"/>
        <v>0.41111111111111109</v>
      </c>
      <c r="DK87" s="59" t="str">
        <f t="shared" si="120"/>
        <v>TERMINADO</v>
      </c>
      <c r="DL87" s="59" t="str">
        <f t="shared" si="121"/>
        <v>OPORTUNO</v>
      </c>
      <c r="DM87" s="62" t="str">
        <f t="shared" si="156"/>
        <v>El Autodiagnóstico de Servicio al Ciudadano se envio a Planeacion el 8 de Mayo</v>
      </c>
      <c r="DN87" s="62" t="str">
        <f t="shared" si="157"/>
        <v>link de trasnparencia</v>
      </c>
      <c r="DO87" s="62"/>
      <c r="DP87" s="62"/>
      <c r="DQ87" s="62"/>
      <c r="DR87" s="62"/>
      <c r="DS87" s="60"/>
      <c r="DT87" s="60"/>
      <c r="DU87" s="60"/>
      <c r="DV87" s="60"/>
      <c r="DW87" s="60"/>
    </row>
    <row r="88" spans="1:127" s="58" customFormat="1" ht="39.950000000000003" hidden="1" customHeight="1" x14ac:dyDescent="0.2">
      <c r="A88" s="82" t="s">
        <v>346</v>
      </c>
      <c r="B88" s="82" t="s">
        <v>344</v>
      </c>
      <c r="C88" s="82" t="s">
        <v>279</v>
      </c>
      <c r="D88" s="82">
        <v>0.1</v>
      </c>
      <c r="E88" s="82">
        <v>0.35</v>
      </c>
      <c r="F88" s="82">
        <v>0.5</v>
      </c>
      <c r="G88" s="82">
        <v>0.8</v>
      </c>
      <c r="H88" s="82">
        <v>0.9</v>
      </c>
      <c r="I88" s="82" t="s">
        <v>281</v>
      </c>
      <c r="J88" s="82" t="s">
        <v>368</v>
      </c>
      <c r="K88" s="82" t="s">
        <v>347</v>
      </c>
      <c r="L88" s="82" t="s">
        <v>369</v>
      </c>
      <c r="M88" s="82" t="s">
        <v>369</v>
      </c>
      <c r="N88" s="82" t="s">
        <v>369</v>
      </c>
      <c r="O88" s="82" t="s">
        <v>369</v>
      </c>
      <c r="P88" s="82" t="s">
        <v>284</v>
      </c>
      <c r="Q88" s="82" t="s">
        <v>348</v>
      </c>
      <c r="R88" s="82" t="s">
        <v>406</v>
      </c>
      <c r="S88" s="82" t="s">
        <v>412</v>
      </c>
      <c r="T88" s="82" t="s">
        <v>44</v>
      </c>
      <c r="U88" s="82" t="s">
        <v>325</v>
      </c>
      <c r="V88" s="82" t="s">
        <v>370</v>
      </c>
      <c r="W88" s="82" t="s">
        <v>301</v>
      </c>
      <c r="X88" s="82" t="s">
        <v>307</v>
      </c>
      <c r="Y88" s="82" t="s">
        <v>640</v>
      </c>
      <c r="Z88" s="82" t="s">
        <v>416</v>
      </c>
      <c r="AA88" s="82" t="s">
        <v>426</v>
      </c>
      <c r="AB88" s="82" t="s">
        <v>310</v>
      </c>
      <c r="AC88" s="82" t="s">
        <v>369</v>
      </c>
      <c r="AD88" s="82" t="s">
        <v>895</v>
      </c>
      <c r="AE88" s="82" t="str">
        <f t="shared" si="127"/>
        <v>Oficina Asesora de Planeación</v>
      </c>
      <c r="AF88" s="82" t="str">
        <f t="shared" si="128"/>
        <v>No aplica</v>
      </c>
      <c r="AG88" s="82" t="str">
        <f t="shared" si="129"/>
        <v>Gestión Documental</v>
      </c>
      <c r="AH88" s="61" t="str">
        <f t="shared" si="142"/>
        <v>Plan de Accion por Dependecias</v>
      </c>
      <c r="AI88" s="82" t="s">
        <v>988</v>
      </c>
      <c r="AJ88" s="61" t="s">
        <v>369</v>
      </c>
      <c r="AK88" s="61" t="s">
        <v>369</v>
      </c>
      <c r="AL88" s="61" t="s">
        <v>369</v>
      </c>
      <c r="AM88" s="61" t="s">
        <v>369</v>
      </c>
      <c r="AN88" s="82" t="s">
        <v>1042</v>
      </c>
      <c r="AO88" s="82" t="s">
        <v>1041</v>
      </c>
      <c r="AP88" s="82">
        <v>0</v>
      </c>
      <c r="AQ88" s="82">
        <f t="shared" si="143"/>
        <v>1</v>
      </c>
      <c r="AR88" s="82">
        <v>0</v>
      </c>
      <c r="AS88" s="82">
        <v>1</v>
      </c>
      <c r="AT88" s="82">
        <v>0</v>
      </c>
      <c r="AU88" s="82">
        <v>0</v>
      </c>
      <c r="AV88" s="82" t="s">
        <v>448</v>
      </c>
      <c r="AW88" s="82" t="s">
        <v>434</v>
      </c>
      <c r="AX88" s="82" t="s">
        <v>977</v>
      </c>
      <c r="AY88" s="82" t="s">
        <v>442</v>
      </c>
      <c r="AZ88" s="82" t="s">
        <v>442</v>
      </c>
      <c r="BA88" s="59">
        <v>43191</v>
      </c>
      <c r="BB88" s="59">
        <v>43281</v>
      </c>
      <c r="BC88" s="65">
        <f t="shared" si="144"/>
        <v>90</v>
      </c>
      <c r="BD88" s="82">
        <f t="shared" si="158"/>
        <v>0</v>
      </c>
      <c r="BE88" s="82">
        <v>0</v>
      </c>
      <c r="BF88" s="66">
        <v>0</v>
      </c>
      <c r="BG88" s="62">
        <f t="shared" si="130"/>
        <v>0</v>
      </c>
      <c r="BH88" s="59">
        <v>43189</v>
      </c>
      <c r="BI88" s="80">
        <f t="shared" si="131"/>
        <v>92</v>
      </c>
      <c r="BJ88" s="62" t="str">
        <f t="shared" si="123"/>
        <v>100%</v>
      </c>
      <c r="BK88" s="62">
        <f t="shared" si="132"/>
        <v>-2.2222222222222223E-2</v>
      </c>
      <c r="BL88" s="59" t="str">
        <f t="shared" si="133"/>
        <v>SIN INICIAR</v>
      </c>
      <c r="BM88" s="59" t="str">
        <f t="shared" si="110"/>
        <v xml:space="preserve">NO PROGRAMADA EN EL PERIODO </v>
      </c>
      <c r="BN88" s="62" t="s">
        <v>897</v>
      </c>
      <c r="BO88" s="62" t="s">
        <v>369</v>
      </c>
      <c r="BP88" s="62"/>
      <c r="BQ88" s="82">
        <f t="shared" si="134"/>
        <v>1</v>
      </c>
      <c r="BR88" s="82">
        <v>1</v>
      </c>
      <c r="BS88" s="66">
        <f t="shared" si="145"/>
        <v>1</v>
      </c>
      <c r="BT88" s="62">
        <f t="shared" si="135"/>
        <v>1</v>
      </c>
      <c r="BU88" s="59">
        <v>43228</v>
      </c>
      <c r="BV88" s="80">
        <f t="shared" si="136"/>
        <v>53</v>
      </c>
      <c r="BW88" s="62" t="str">
        <f t="shared" si="124"/>
        <v>100%</v>
      </c>
      <c r="BX88" s="62">
        <f t="shared" si="137"/>
        <v>0.41111111111111109</v>
      </c>
      <c r="BY88" s="59" t="str">
        <f t="shared" si="138"/>
        <v>TERMINADO</v>
      </c>
      <c r="BZ88" s="59" t="str">
        <f t="shared" si="139"/>
        <v>OPORTUNO</v>
      </c>
      <c r="CA88" s="62" t="s">
        <v>1040</v>
      </c>
      <c r="CB88" s="62" t="s">
        <v>1013</v>
      </c>
      <c r="CC88" s="62"/>
      <c r="CD88" s="62"/>
      <c r="CE88" s="62"/>
      <c r="CF88" s="62"/>
      <c r="CG88" s="82">
        <f t="shared" si="146"/>
        <v>1</v>
      </c>
      <c r="CH88" s="82">
        <f t="shared" si="147"/>
        <v>1</v>
      </c>
      <c r="CI88" s="66">
        <f t="shared" si="141"/>
        <v>1</v>
      </c>
      <c r="CJ88" s="62">
        <f t="shared" si="148"/>
        <v>1</v>
      </c>
      <c r="CK88" s="59">
        <f t="shared" si="149"/>
        <v>43228</v>
      </c>
      <c r="CL88" s="80">
        <f t="shared" si="114"/>
        <v>53</v>
      </c>
      <c r="CM88" s="62" t="str">
        <f t="shared" si="125"/>
        <v>100%</v>
      </c>
      <c r="CN88" s="62">
        <f t="shared" si="115"/>
        <v>0.41111111111111109</v>
      </c>
      <c r="CO88" s="59" t="str">
        <f t="shared" si="116"/>
        <v>TERMINADO</v>
      </c>
      <c r="CP88" s="59" t="str">
        <f t="shared" si="117"/>
        <v>OPORTUNO</v>
      </c>
      <c r="CQ88" s="62" t="str">
        <f t="shared" si="150"/>
        <v>El Autodiagnóstico de Gestión Documental se envio a Planeacion el 8 de Mayo</v>
      </c>
      <c r="CR88" s="62" t="str">
        <f t="shared" si="151"/>
        <v>link de trasnparencia</v>
      </c>
      <c r="CS88" s="62"/>
      <c r="CT88" s="62"/>
      <c r="CU88" s="62"/>
      <c r="CV88" s="62"/>
      <c r="CW88" s="62"/>
      <c r="CX88" s="62"/>
      <c r="CY88" s="62"/>
      <c r="CZ88" s="62"/>
      <c r="DA88" s="62"/>
      <c r="DB88" s="62"/>
      <c r="DC88" s="82">
        <f t="shared" si="152"/>
        <v>1</v>
      </c>
      <c r="DD88" s="82">
        <f t="shared" si="153"/>
        <v>1</v>
      </c>
      <c r="DE88" s="66">
        <f t="shared" si="140"/>
        <v>1</v>
      </c>
      <c r="DF88" s="62">
        <f t="shared" si="154"/>
        <v>1</v>
      </c>
      <c r="DG88" s="59">
        <f t="shared" si="155"/>
        <v>43228</v>
      </c>
      <c r="DH88" s="80">
        <f t="shared" si="118"/>
        <v>53</v>
      </c>
      <c r="DI88" s="62" t="str">
        <f t="shared" si="126"/>
        <v>100%</v>
      </c>
      <c r="DJ88" s="62">
        <f t="shared" si="119"/>
        <v>0.41111111111111109</v>
      </c>
      <c r="DK88" s="59" t="str">
        <f t="shared" si="120"/>
        <v>TERMINADO</v>
      </c>
      <c r="DL88" s="59" t="str">
        <f t="shared" si="121"/>
        <v>OPORTUNO</v>
      </c>
      <c r="DM88" s="62" t="str">
        <f t="shared" si="156"/>
        <v>El Autodiagnóstico de Gestión Documental se envio a Planeacion el 8 de Mayo</v>
      </c>
      <c r="DN88" s="62" t="str">
        <f t="shared" si="157"/>
        <v>link de trasnparencia</v>
      </c>
      <c r="DO88" s="62"/>
      <c r="DP88" s="62"/>
      <c r="DQ88" s="62"/>
      <c r="DR88" s="62"/>
      <c r="DS88" s="60"/>
      <c r="DT88" s="60"/>
      <c r="DU88" s="60"/>
      <c r="DV88" s="60"/>
      <c r="DW88" s="60"/>
    </row>
    <row r="89" spans="1:127" s="58" customFormat="1" ht="39.950000000000003" hidden="1" customHeight="1" x14ac:dyDescent="0.2">
      <c r="A89" s="82" t="s">
        <v>346</v>
      </c>
      <c r="B89" s="82" t="s">
        <v>344</v>
      </c>
      <c r="C89" s="82" t="s">
        <v>279</v>
      </c>
      <c r="D89" s="82">
        <v>0.1</v>
      </c>
      <c r="E89" s="82">
        <v>0.35</v>
      </c>
      <c r="F89" s="82">
        <v>0.5</v>
      </c>
      <c r="G89" s="82">
        <v>0.8</v>
      </c>
      <c r="H89" s="82">
        <v>0.9</v>
      </c>
      <c r="I89" s="82" t="s">
        <v>281</v>
      </c>
      <c r="J89" s="82" t="s">
        <v>368</v>
      </c>
      <c r="K89" s="82" t="s">
        <v>347</v>
      </c>
      <c r="L89" s="82" t="s">
        <v>369</v>
      </c>
      <c r="M89" s="82" t="s">
        <v>369</v>
      </c>
      <c r="N89" s="82" t="s">
        <v>369</v>
      </c>
      <c r="O89" s="82" t="s">
        <v>369</v>
      </c>
      <c r="P89" s="82" t="s">
        <v>284</v>
      </c>
      <c r="Q89" s="82" t="s">
        <v>348</v>
      </c>
      <c r="R89" s="82" t="s">
        <v>406</v>
      </c>
      <c r="S89" s="82" t="s">
        <v>412</v>
      </c>
      <c r="T89" s="82" t="s">
        <v>313</v>
      </c>
      <c r="U89" s="82" t="s">
        <v>274</v>
      </c>
      <c r="V89" s="82" t="s">
        <v>370</v>
      </c>
      <c r="W89" s="82" t="s">
        <v>294</v>
      </c>
      <c r="X89" s="82" t="s">
        <v>292</v>
      </c>
      <c r="Y89" s="82" t="s">
        <v>640</v>
      </c>
      <c r="Z89" s="82" t="s">
        <v>416</v>
      </c>
      <c r="AA89" s="82" t="s">
        <v>426</v>
      </c>
      <c r="AB89" s="82" t="s">
        <v>310</v>
      </c>
      <c r="AC89" s="82" t="s">
        <v>369</v>
      </c>
      <c r="AD89" s="82" t="s">
        <v>895</v>
      </c>
      <c r="AE89" s="82" t="str">
        <f t="shared" si="127"/>
        <v>Oficina Asesora de Planeación</v>
      </c>
      <c r="AF89" s="82" t="str">
        <f t="shared" si="128"/>
        <v>No aplica</v>
      </c>
      <c r="AG89" s="82" t="str">
        <f t="shared" si="129"/>
        <v>Planeación Estratégica</v>
      </c>
      <c r="AH89" s="61" t="str">
        <f t="shared" si="142"/>
        <v>Plan de Accion por Dependecias</v>
      </c>
      <c r="AI89" s="82" t="s">
        <v>988</v>
      </c>
      <c r="AJ89" s="61" t="s">
        <v>369</v>
      </c>
      <c r="AK89" s="61" t="s">
        <v>369</v>
      </c>
      <c r="AL89" s="61" t="s">
        <v>369</v>
      </c>
      <c r="AM89" s="61" t="s">
        <v>369</v>
      </c>
      <c r="AN89" s="82" t="s">
        <v>1039</v>
      </c>
      <c r="AO89" s="82" t="s">
        <v>1038</v>
      </c>
      <c r="AP89" s="82">
        <v>0</v>
      </c>
      <c r="AQ89" s="82">
        <f t="shared" si="143"/>
        <v>1</v>
      </c>
      <c r="AR89" s="82">
        <v>0</v>
      </c>
      <c r="AS89" s="82">
        <v>1</v>
      </c>
      <c r="AT89" s="82">
        <v>0</v>
      </c>
      <c r="AU89" s="82">
        <v>0</v>
      </c>
      <c r="AV89" s="82" t="s">
        <v>448</v>
      </c>
      <c r="AW89" s="82" t="s">
        <v>434</v>
      </c>
      <c r="AX89" s="82" t="s">
        <v>972</v>
      </c>
      <c r="AY89" s="82" t="s">
        <v>442</v>
      </c>
      <c r="AZ89" s="82" t="s">
        <v>442</v>
      </c>
      <c r="BA89" s="59">
        <v>43191</v>
      </c>
      <c r="BB89" s="59">
        <v>43281</v>
      </c>
      <c r="BC89" s="65">
        <f t="shared" si="144"/>
        <v>90</v>
      </c>
      <c r="BD89" s="82">
        <f t="shared" si="158"/>
        <v>0</v>
      </c>
      <c r="BE89" s="82">
        <v>0</v>
      </c>
      <c r="BF89" s="66">
        <v>0</v>
      </c>
      <c r="BG89" s="62">
        <f t="shared" si="130"/>
        <v>0</v>
      </c>
      <c r="BH89" s="59">
        <v>43189</v>
      </c>
      <c r="BI89" s="80">
        <f t="shared" si="131"/>
        <v>92</v>
      </c>
      <c r="BJ89" s="62" t="str">
        <f t="shared" si="123"/>
        <v>100%</v>
      </c>
      <c r="BK89" s="62">
        <f t="shared" si="132"/>
        <v>-2.2222222222222223E-2</v>
      </c>
      <c r="BL89" s="59" t="str">
        <f t="shared" si="133"/>
        <v>SIN INICIAR</v>
      </c>
      <c r="BM89" s="59" t="str">
        <f t="shared" si="110"/>
        <v xml:space="preserve">NO PROGRAMADA EN EL PERIODO </v>
      </c>
      <c r="BN89" s="62" t="s">
        <v>897</v>
      </c>
      <c r="BO89" s="62" t="s">
        <v>369</v>
      </c>
      <c r="BP89" s="62"/>
      <c r="BQ89" s="82">
        <f t="shared" si="134"/>
        <v>1</v>
      </c>
      <c r="BR89" s="82">
        <v>1</v>
      </c>
      <c r="BS89" s="66">
        <f t="shared" si="145"/>
        <v>1</v>
      </c>
      <c r="BT89" s="62">
        <f t="shared" si="135"/>
        <v>1</v>
      </c>
      <c r="BU89" s="59">
        <v>43262</v>
      </c>
      <c r="BV89" s="80">
        <f t="shared" si="136"/>
        <v>19</v>
      </c>
      <c r="BW89" s="62" t="str">
        <f t="shared" si="124"/>
        <v>100%</v>
      </c>
      <c r="BX89" s="62">
        <f t="shared" si="137"/>
        <v>0.78888888888888886</v>
      </c>
      <c r="BY89" s="59" t="str">
        <f t="shared" si="138"/>
        <v>TERMINADO</v>
      </c>
      <c r="BZ89" s="59" t="str">
        <f t="shared" si="139"/>
        <v>OPORTUNO</v>
      </c>
      <c r="CA89" s="62" t="s">
        <v>1037</v>
      </c>
      <c r="CB89" s="62" t="s">
        <v>1013</v>
      </c>
      <c r="CC89" s="62"/>
      <c r="CD89" s="62"/>
      <c r="CE89" s="62"/>
      <c r="CF89" s="62"/>
      <c r="CG89" s="82">
        <f t="shared" si="146"/>
        <v>1</v>
      </c>
      <c r="CH89" s="82">
        <f t="shared" si="147"/>
        <v>1</v>
      </c>
      <c r="CI89" s="66">
        <f t="shared" si="141"/>
        <v>1</v>
      </c>
      <c r="CJ89" s="62">
        <f t="shared" si="148"/>
        <v>1</v>
      </c>
      <c r="CK89" s="59">
        <f t="shared" si="149"/>
        <v>43262</v>
      </c>
      <c r="CL89" s="80">
        <f t="shared" si="114"/>
        <v>19</v>
      </c>
      <c r="CM89" s="62" t="str">
        <f t="shared" si="125"/>
        <v>100%</v>
      </c>
      <c r="CN89" s="62">
        <f t="shared" si="115"/>
        <v>0.78888888888888886</v>
      </c>
      <c r="CO89" s="59" t="str">
        <f t="shared" si="116"/>
        <v>TERMINADO</v>
      </c>
      <c r="CP89" s="59" t="str">
        <f t="shared" si="117"/>
        <v>OPORTUNO</v>
      </c>
      <c r="CQ89" s="62" t="str">
        <f t="shared" si="150"/>
        <v>El Autodiagnóstico de Direccionamiento y Planeación se realizo el 11 de Junio de 2018</v>
      </c>
      <c r="CR89" s="62" t="str">
        <f t="shared" si="151"/>
        <v>link de trasnparencia</v>
      </c>
      <c r="CS89" s="62"/>
      <c r="CT89" s="62"/>
      <c r="CU89" s="62"/>
      <c r="CV89" s="62"/>
      <c r="CW89" s="62"/>
      <c r="CX89" s="62"/>
      <c r="CY89" s="62"/>
      <c r="CZ89" s="62"/>
      <c r="DA89" s="62"/>
      <c r="DB89" s="62"/>
      <c r="DC89" s="82">
        <f t="shared" si="152"/>
        <v>1</v>
      </c>
      <c r="DD89" s="82">
        <f t="shared" si="153"/>
        <v>1</v>
      </c>
      <c r="DE89" s="66">
        <f t="shared" si="140"/>
        <v>1</v>
      </c>
      <c r="DF89" s="62">
        <f t="shared" si="154"/>
        <v>1</v>
      </c>
      <c r="DG89" s="59">
        <f t="shared" si="155"/>
        <v>43262</v>
      </c>
      <c r="DH89" s="80">
        <f t="shared" si="118"/>
        <v>19</v>
      </c>
      <c r="DI89" s="62" t="str">
        <f t="shared" si="126"/>
        <v>100%</v>
      </c>
      <c r="DJ89" s="62">
        <f t="shared" si="119"/>
        <v>0.78888888888888886</v>
      </c>
      <c r="DK89" s="59" t="str">
        <f t="shared" si="120"/>
        <v>TERMINADO</v>
      </c>
      <c r="DL89" s="59" t="str">
        <f t="shared" si="121"/>
        <v>OPORTUNO</v>
      </c>
      <c r="DM89" s="62" t="str">
        <f t="shared" si="156"/>
        <v>El Autodiagnóstico de Direccionamiento y Planeación se realizo el 11 de Junio de 2018</v>
      </c>
      <c r="DN89" s="62" t="str">
        <f t="shared" si="157"/>
        <v>link de trasnparencia</v>
      </c>
      <c r="DO89" s="62"/>
      <c r="DP89" s="62"/>
      <c r="DQ89" s="62"/>
      <c r="DR89" s="62"/>
      <c r="DS89" s="60"/>
      <c r="DT89" s="60"/>
      <c r="DU89" s="60"/>
      <c r="DV89" s="60"/>
      <c r="DW89" s="60"/>
    </row>
    <row r="90" spans="1:127" s="58" customFormat="1" ht="39.950000000000003" hidden="1" customHeight="1" x14ac:dyDescent="0.2">
      <c r="A90" s="82" t="s">
        <v>346</v>
      </c>
      <c r="B90" s="82" t="s">
        <v>344</v>
      </c>
      <c r="C90" s="82" t="s">
        <v>279</v>
      </c>
      <c r="D90" s="82">
        <v>0.1</v>
      </c>
      <c r="E90" s="82">
        <v>0.35</v>
      </c>
      <c r="F90" s="82">
        <v>0.5</v>
      </c>
      <c r="G90" s="82">
        <v>0.8</v>
      </c>
      <c r="H90" s="82">
        <v>0.9</v>
      </c>
      <c r="I90" s="82" t="s">
        <v>281</v>
      </c>
      <c r="J90" s="82" t="s">
        <v>368</v>
      </c>
      <c r="K90" s="82" t="s">
        <v>347</v>
      </c>
      <c r="L90" s="82" t="s">
        <v>369</v>
      </c>
      <c r="M90" s="82" t="s">
        <v>369</v>
      </c>
      <c r="N90" s="82" t="s">
        <v>369</v>
      </c>
      <c r="O90" s="82" t="s">
        <v>369</v>
      </c>
      <c r="P90" s="82" t="s">
        <v>284</v>
      </c>
      <c r="Q90" s="82" t="s">
        <v>348</v>
      </c>
      <c r="R90" s="82" t="s">
        <v>406</v>
      </c>
      <c r="S90" s="82" t="s">
        <v>412</v>
      </c>
      <c r="T90" s="82" t="s">
        <v>323</v>
      </c>
      <c r="U90" s="82" t="s">
        <v>273</v>
      </c>
      <c r="V90" s="82" t="s">
        <v>370</v>
      </c>
      <c r="W90" s="82" t="s">
        <v>294</v>
      </c>
      <c r="X90" s="82" t="s">
        <v>292</v>
      </c>
      <c r="Y90" s="82" t="s">
        <v>640</v>
      </c>
      <c r="Z90" s="82" t="s">
        <v>416</v>
      </c>
      <c r="AA90" s="82" t="s">
        <v>426</v>
      </c>
      <c r="AB90" s="82" t="s">
        <v>310</v>
      </c>
      <c r="AC90" s="82" t="s">
        <v>369</v>
      </c>
      <c r="AD90" s="82" t="s">
        <v>895</v>
      </c>
      <c r="AE90" s="82" t="str">
        <f t="shared" si="127"/>
        <v>Oficina Asesora de Planeación</v>
      </c>
      <c r="AF90" s="82" t="str">
        <f t="shared" si="128"/>
        <v>No aplica</v>
      </c>
      <c r="AG90" s="82" t="str">
        <f t="shared" si="129"/>
        <v>Planeación Estratégica</v>
      </c>
      <c r="AH90" s="61" t="str">
        <f t="shared" si="142"/>
        <v>Plan de Accion por Dependecias</v>
      </c>
      <c r="AI90" s="82" t="s">
        <v>988</v>
      </c>
      <c r="AJ90" s="61" t="s">
        <v>369</v>
      </c>
      <c r="AK90" s="61" t="s">
        <v>369</v>
      </c>
      <c r="AL90" s="61" t="s">
        <v>369</v>
      </c>
      <c r="AM90" s="61" t="s">
        <v>369</v>
      </c>
      <c r="AN90" s="82" t="s">
        <v>1036</v>
      </c>
      <c r="AO90" s="82" t="s">
        <v>1035</v>
      </c>
      <c r="AP90" s="82">
        <v>0</v>
      </c>
      <c r="AQ90" s="82">
        <f t="shared" si="143"/>
        <v>1</v>
      </c>
      <c r="AR90" s="82">
        <v>0</v>
      </c>
      <c r="AS90" s="82">
        <v>1</v>
      </c>
      <c r="AT90" s="82">
        <v>0</v>
      </c>
      <c r="AU90" s="82">
        <v>0</v>
      </c>
      <c r="AV90" s="82" t="s">
        <v>448</v>
      </c>
      <c r="AW90" s="82" t="s">
        <v>434</v>
      </c>
      <c r="AX90" s="82" t="s">
        <v>972</v>
      </c>
      <c r="AY90" s="82" t="s">
        <v>442</v>
      </c>
      <c r="AZ90" s="82" t="s">
        <v>442</v>
      </c>
      <c r="BA90" s="59">
        <v>43191</v>
      </c>
      <c r="BB90" s="59">
        <v>43281</v>
      </c>
      <c r="BC90" s="65">
        <f t="shared" si="144"/>
        <v>90</v>
      </c>
      <c r="BD90" s="82">
        <f t="shared" si="158"/>
        <v>0</v>
      </c>
      <c r="BE90" s="82">
        <v>0</v>
      </c>
      <c r="BF90" s="66">
        <v>0</v>
      </c>
      <c r="BG90" s="62">
        <f t="shared" si="130"/>
        <v>0</v>
      </c>
      <c r="BH90" s="59">
        <v>43189</v>
      </c>
      <c r="BI90" s="80">
        <f t="shared" si="131"/>
        <v>92</v>
      </c>
      <c r="BJ90" s="62" t="str">
        <f t="shared" si="123"/>
        <v>100%</v>
      </c>
      <c r="BK90" s="62">
        <f t="shared" si="132"/>
        <v>-2.2222222222222223E-2</v>
      </c>
      <c r="BL90" s="59" t="str">
        <f t="shared" si="133"/>
        <v>SIN INICIAR</v>
      </c>
      <c r="BM90" s="59" t="str">
        <f t="shared" si="110"/>
        <v xml:space="preserve">NO PROGRAMADA EN EL PERIODO </v>
      </c>
      <c r="BN90" s="62" t="s">
        <v>897</v>
      </c>
      <c r="BO90" s="62" t="s">
        <v>369</v>
      </c>
      <c r="BP90" s="62"/>
      <c r="BQ90" s="82">
        <f t="shared" si="134"/>
        <v>1</v>
      </c>
      <c r="BR90" s="82">
        <v>1</v>
      </c>
      <c r="BS90" s="66">
        <f t="shared" si="145"/>
        <v>1</v>
      </c>
      <c r="BT90" s="62">
        <f t="shared" si="135"/>
        <v>1</v>
      </c>
      <c r="BU90" s="59">
        <v>43262</v>
      </c>
      <c r="BV90" s="80">
        <f t="shared" si="136"/>
        <v>19</v>
      </c>
      <c r="BW90" s="62" t="str">
        <f t="shared" si="124"/>
        <v>100%</v>
      </c>
      <c r="BX90" s="62">
        <f t="shared" si="137"/>
        <v>0.78888888888888886</v>
      </c>
      <c r="BY90" s="59" t="str">
        <f t="shared" si="138"/>
        <v>TERMINADO</v>
      </c>
      <c r="BZ90" s="59" t="str">
        <f t="shared" si="139"/>
        <v>OPORTUNO</v>
      </c>
      <c r="CA90" s="62" t="s">
        <v>1034</v>
      </c>
      <c r="CB90" s="62" t="s">
        <v>1013</v>
      </c>
      <c r="CC90" s="62"/>
      <c r="CD90" s="62"/>
      <c r="CE90" s="62"/>
      <c r="CF90" s="62"/>
      <c r="CG90" s="82">
        <f t="shared" si="146"/>
        <v>1</v>
      </c>
      <c r="CH90" s="82">
        <f t="shared" si="147"/>
        <v>1</v>
      </c>
      <c r="CI90" s="66">
        <f t="shared" si="141"/>
        <v>1</v>
      </c>
      <c r="CJ90" s="62">
        <f t="shared" si="148"/>
        <v>1</v>
      </c>
      <c r="CK90" s="59">
        <f t="shared" si="149"/>
        <v>43262</v>
      </c>
      <c r="CL90" s="80">
        <f t="shared" si="114"/>
        <v>19</v>
      </c>
      <c r="CM90" s="62" t="str">
        <f t="shared" si="125"/>
        <v>100%</v>
      </c>
      <c r="CN90" s="62">
        <f t="shared" si="115"/>
        <v>0.78888888888888886</v>
      </c>
      <c r="CO90" s="59" t="str">
        <f t="shared" si="116"/>
        <v>TERMINADO</v>
      </c>
      <c r="CP90" s="59" t="str">
        <f t="shared" si="117"/>
        <v>OPORTUNO</v>
      </c>
      <c r="CQ90" s="62" t="str">
        <f t="shared" si="150"/>
        <v>El Autodiagnóstico de Seguimiento y Evaluación del Desempeño se realizo el 11 de Junio de 2018</v>
      </c>
      <c r="CR90" s="62" t="str">
        <f t="shared" si="151"/>
        <v>link de trasnparencia</v>
      </c>
      <c r="CS90" s="62"/>
      <c r="CT90" s="62"/>
      <c r="CU90" s="62"/>
      <c r="CV90" s="62"/>
      <c r="CW90" s="62"/>
      <c r="CX90" s="62"/>
      <c r="CY90" s="62"/>
      <c r="CZ90" s="62"/>
      <c r="DA90" s="62"/>
      <c r="DB90" s="62"/>
      <c r="DC90" s="82">
        <f t="shared" si="152"/>
        <v>1</v>
      </c>
      <c r="DD90" s="82">
        <f t="shared" si="153"/>
        <v>1</v>
      </c>
      <c r="DE90" s="66">
        <f t="shared" si="140"/>
        <v>1</v>
      </c>
      <c r="DF90" s="62">
        <f t="shared" si="154"/>
        <v>1</v>
      </c>
      <c r="DG90" s="59">
        <f t="shared" si="155"/>
        <v>43262</v>
      </c>
      <c r="DH90" s="80">
        <f t="shared" si="118"/>
        <v>19</v>
      </c>
      <c r="DI90" s="62" t="str">
        <f t="shared" si="126"/>
        <v>100%</v>
      </c>
      <c r="DJ90" s="62">
        <f t="shared" si="119"/>
        <v>0.78888888888888886</v>
      </c>
      <c r="DK90" s="59" t="str">
        <f t="shared" si="120"/>
        <v>TERMINADO</v>
      </c>
      <c r="DL90" s="59" t="str">
        <f t="shared" si="121"/>
        <v>OPORTUNO</v>
      </c>
      <c r="DM90" s="62" t="str">
        <f t="shared" si="156"/>
        <v>El Autodiagnóstico de Seguimiento y Evaluación del Desempeño se realizo el 11 de Junio de 2018</v>
      </c>
      <c r="DN90" s="62" t="str">
        <f t="shared" si="157"/>
        <v>link de trasnparencia</v>
      </c>
      <c r="DO90" s="62"/>
      <c r="DP90" s="62"/>
      <c r="DQ90" s="62"/>
      <c r="DR90" s="62"/>
      <c r="DS90" s="60"/>
      <c r="DT90" s="60"/>
      <c r="DU90" s="60"/>
      <c r="DV90" s="60"/>
      <c r="DW90" s="60"/>
    </row>
    <row r="91" spans="1:127" s="58" customFormat="1" ht="39.950000000000003" hidden="1" customHeight="1" x14ac:dyDescent="0.2">
      <c r="A91" s="82" t="s">
        <v>346</v>
      </c>
      <c r="B91" s="82" t="s">
        <v>344</v>
      </c>
      <c r="C91" s="82" t="s">
        <v>279</v>
      </c>
      <c r="D91" s="82">
        <v>0.1</v>
      </c>
      <c r="E91" s="82">
        <v>0.35</v>
      </c>
      <c r="F91" s="82">
        <v>0.5</v>
      </c>
      <c r="G91" s="82">
        <v>0.8</v>
      </c>
      <c r="H91" s="82">
        <v>0.9</v>
      </c>
      <c r="I91" s="82" t="s">
        <v>281</v>
      </c>
      <c r="J91" s="82" t="s">
        <v>368</v>
      </c>
      <c r="K91" s="82" t="s">
        <v>347</v>
      </c>
      <c r="L91" s="82" t="s">
        <v>369</v>
      </c>
      <c r="M91" s="82" t="s">
        <v>369</v>
      </c>
      <c r="N91" s="82" t="s">
        <v>369</v>
      </c>
      <c r="O91" s="82" t="s">
        <v>369</v>
      </c>
      <c r="P91" s="82" t="s">
        <v>284</v>
      </c>
      <c r="Q91" s="82" t="s">
        <v>348</v>
      </c>
      <c r="R91" s="82" t="s">
        <v>406</v>
      </c>
      <c r="S91" s="82" t="s">
        <v>412</v>
      </c>
      <c r="T91" s="82" t="s">
        <v>322</v>
      </c>
      <c r="U91" s="82" t="s">
        <v>276</v>
      </c>
      <c r="V91" s="82" t="s">
        <v>370</v>
      </c>
      <c r="W91" s="82" t="s">
        <v>296</v>
      </c>
      <c r="X91" s="82" t="s">
        <v>297</v>
      </c>
      <c r="Y91" s="82" t="s">
        <v>640</v>
      </c>
      <c r="Z91" s="82" t="s">
        <v>416</v>
      </c>
      <c r="AA91" s="82" t="s">
        <v>426</v>
      </c>
      <c r="AB91" s="82" t="s">
        <v>310</v>
      </c>
      <c r="AC91" s="82" t="s">
        <v>369</v>
      </c>
      <c r="AD91" s="82" t="s">
        <v>895</v>
      </c>
      <c r="AE91" s="82" t="str">
        <f t="shared" si="127"/>
        <v>Oficina Asesora de Planeación</v>
      </c>
      <c r="AF91" s="82" t="str">
        <f t="shared" si="128"/>
        <v>No aplica</v>
      </c>
      <c r="AG91" s="82" t="str">
        <f t="shared" si="129"/>
        <v xml:space="preserve">Control, Evaluación y Mejora </v>
      </c>
      <c r="AH91" s="61" t="str">
        <f t="shared" si="142"/>
        <v>Plan de Accion por Dependecias</v>
      </c>
      <c r="AI91" s="82" t="s">
        <v>988</v>
      </c>
      <c r="AJ91" s="61" t="s">
        <v>369</v>
      </c>
      <c r="AK91" s="61" t="s">
        <v>369</v>
      </c>
      <c r="AL91" s="61" t="s">
        <v>369</v>
      </c>
      <c r="AM91" s="61" t="s">
        <v>369</v>
      </c>
      <c r="AN91" s="82" t="s">
        <v>1033</v>
      </c>
      <c r="AO91" s="82" t="s">
        <v>1032</v>
      </c>
      <c r="AP91" s="82">
        <v>0</v>
      </c>
      <c r="AQ91" s="82">
        <f t="shared" si="143"/>
        <v>1</v>
      </c>
      <c r="AR91" s="82">
        <v>0</v>
      </c>
      <c r="AS91" s="82">
        <v>1</v>
      </c>
      <c r="AT91" s="82">
        <v>0</v>
      </c>
      <c r="AU91" s="82">
        <v>0</v>
      </c>
      <c r="AV91" s="82" t="s">
        <v>448</v>
      </c>
      <c r="AW91" s="82" t="s">
        <v>434</v>
      </c>
      <c r="AX91" s="82" t="s">
        <v>972</v>
      </c>
      <c r="AY91" s="82" t="s">
        <v>442</v>
      </c>
      <c r="AZ91" s="82" t="s">
        <v>442</v>
      </c>
      <c r="BA91" s="59">
        <v>43191</v>
      </c>
      <c r="BB91" s="59">
        <v>43281</v>
      </c>
      <c r="BC91" s="65">
        <f t="shared" si="144"/>
        <v>90</v>
      </c>
      <c r="BD91" s="82">
        <f t="shared" si="158"/>
        <v>0</v>
      </c>
      <c r="BE91" s="82">
        <v>0</v>
      </c>
      <c r="BF91" s="66">
        <v>0</v>
      </c>
      <c r="BG91" s="62">
        <f t="shared" si="130"/>
        <v>0</v>
      </c>
      <c r="BH91" s="59">
        <v>43189</v>
      </c>
      <c r="BI91" s="80">
        <f t="shared" si="131"/>
        <v>92</v>
      </c>
      <c r="BJ91" s="62" t="str">
        <f t="shared" si="123"/>
        <v>100%</v>
      </c>
      <c r="BK91" s="62">
        <f t="shared" si="132"/>
        <v>-2.2222222222222223E-2</v>
      </c>
      <c r="BL91" s="59" t="str">
        <f t="shared" si="133"/>
        <v>SIN INICIAR</v>
      </c>
      <c r="BM91" s="59" t="str">
        <f t="shared" si="110"/>
        <v xml:space="preserve">NO PROGRAMADA EN EL PERIODO </v>
      </c>
      <c r="BN91" s="62" t="s">
        <v>897</v>
      </c>
      <c r="BO91" s="62" t="s">
        <v>369</v>
      </c>
      <c r="BP91" s="62"/>
      <c r="BQ91" s="82">
        <f t="shared" si="134"/>
        <v>1</v>
      </c>
      <c r="BR91" s="82">
        <v>1</v>
      </c>
      <c r="BS91" s="66">
        <f t="shared" si="145"/>
        <v>1</v>
      </c>
      <c r="BT91" s="62">
        <f t="shared" si="135"/>
        <v>1</v>
      </c>
      <c r="BU91" s="59">
        <v>43269</v>
      </c>
      <c r="BV91" s="80">
        <f t="shared" si="136"/>
        <v>12</v>
      </c>
      <c r="BW91" s="62" t="str">
        <f t="shared" si="124"/>
        <v>100%</v>
      </c>
      <c r="BX91" s="62">
        <f t="shared" si="137"/>
        <v>0.8666666666666667</v>
      </c>
      <c r="BY91" s="59" t="str">
        <f t="shared" si="138"/>
        <v>TERMINADO</v>
      </c>
      <c r="BZ91" s="59" t="str">
        <f t="shared" si="139"/>
        <v>OPORTUNO</v>
      </c>
      <c r="CA91" s="62" t="s">
        <v>1031</v>
      </c>
      <c r="CB91" s="62" t="s">
        <v>1013</v>
      </c>
      <c r="CC91" s="62"/>
      <c r="CD91" s="62"/>
      <c r="CE91" s="62"/>
      <c r="CF91" s="62"/>
      <c r="CG91" s="82">
        <f t="shared" si="146"/>
        <v>1</v>
      </c>
      <c r="CH91" s="82">
        <f t="shared" si="147"/>
        <v>1</v>
      </c>
      <c r="CI91" s="66">
        <f t="shared" si="141"/>
        <v>1</v>
      </c>
      <c r="CJ91" s="62">
        <f t="shared" si="148"/>
        <v>1</v>
      </c>
      <c r="CK91" s="59">
        <f t="shared" si="149"/>
        <v>43269</v>
      </c>
      <c r="CL91" s="80">
        <f t="shared" si="114"/>
        <v>12</v>
      </c>
      <c r="CM91" s="62" t="str">
        <f t="shared" si="125"/>
        <v>100%</v>
      </c>
      <c r="CN91" s="62">
        <f t="shared" si="115"/>
        <v>0.8666666666666667</v>
      </c>
      <c r="CO91" s="59" t="str">
        <f t="shared" si="116"/>
        <v>TERMINADO</v>
      </c>
      <c r="CP91" s="59" t="str">
        <f t="shared" si="117"/>
        <v>OPORTUNO</v>
      </c>
      <c r="CQ91" s="62" t="str">
        <f t="shared" si="150"/>
        <v>El Autodiagnóstico de Control Interno se realizo el 18 de Junio de 2018</v>
      </c>
      <c r="CR91" s="62" t="str">
        <f t="shared" si="151"/>
        <v>link de trasnparencia</v>
      </c>
      <c r="CS91" s="62"/>
      <c r="CT91" s="62"/>
      <c r="CU91" s="62"/>
      <c r="CV91" s="62"/>
      <c r="CW91" s="62"/>
      <c r="CX91" s="62"/>
      <c r="CY91" s="62"/>
      <c r="CZ91" s="62"/>
      <c r="DA91" s="62"/>
      <c r="DB91" s="62"/>
      <c r="DC91" s="82">
        <f t="shared" si="152"/>
        <v>1</v>
      </c>
      <c r="DD91" s="82">
        <f t="shared" si="153"/>
        <v>1</v>
      </c>
      <c r="DE91" s="66">
        <f t="shared" si="140"/>
        <v>1</v>
      </c>
      <c r="DF91" s="62">
        <f t="shared" si="154"/>
        <v>1</v>
      </c>
      <c r="DG91" s="59">
        <f t="shared" si="155"/>
        <v>43269</v>
      </c>
      <c r="DH91" s="80">
        <f t="shared" si="118"/>
        <v>12</v>
      </c>
      <c r="DI91" s="62" t="str">
        <f t="shared" si="126"/>
        <v>100%</v>
      </c>
      <c r="DJ91" s="62">
        <f t="shared" si="119"/>
        <v>0.8666666666666667</v>
      </c>
      <c r="DK91" s="59" t="str">
        <f t="shared" si="120"/>
        <v>TERMINADO</v>
      </c>
      <c r="DL91" s="59" t="str">
        <f t="shared" si="121"/>
        <v>OPORTUNO</v>
      </c>
      <c r="DM91" s="62" t="str">
        <f t="shared" si="156"/>
        <v>El Autodiagnóstico de Control Interno se realizo el 18 de Junio de 2018</v>
      </c>
      <c r="DN91" s="62" t="str">
        <f t="shared" si="157"/>
        <v>link de trasnparencia</v>
      </c>
      <c r="DO91" s="62"/>
      <c r="DP91" s="62"/>
      <c r="DQ91" s="62"/>
      <c r="DR91" s="62"/>
      <c r="DS91" s="60"/>
      <c r="DT91" s="60"/>
      <c r="DU91" s="60"/>
      <c r="DV91" s="60"/>
      <c r="DW91" s="60"/>
    </row>
    <row r="92" spans="1:127" s="58" customFormat="1" ht="39.950000000000003" hidden="1" customHeight="1" x14ac:dyDescent="0.2">
      <c r="A92" s="82" t="s">
        <v>346</v>
      </c>
      <c r="B92" s="82" t="s">
        <v>344</v>
      </c>
      <c r="C92" s="82" t="s">
        <v>279</v>
      </c>
      <c r="D92" s="82">
        <v>0.1</v>
      </c>
      <c r="E92" s="82">
        <v>0.35</v>
      </c>
      <c r="F92" s="82">
        <v>0.5</v>
      </c>
      <c r="G92" s="82">
        <v>0.8</v>
      </c>
      <c r="H92" s="82">
        <v>0.9</v>
      </c>
      <c r="I92" s="82" t="s">
        <v>281</v>
      </c>
      <c r="J92" s="82" t="s">
        <v>368</v>
      </c>
      <c r="K92" s="82" t="s">
        <v>347</v>
      </c>
      <c r="L92" s="82" t="s">
        <v>369</v>
      </c>
      <c r="M92" s="82" t="s">
        <v>369</v>
      </c>
      <c r="N92" s="82" t="s">
        <v>369</v>
      </c>
      <c r="O92" s="82" t="s">
        <v>369</v>
      </c>
      <c r="P92" s="82" t="s">
        <v>284</v>
      </c>
      <c r="Q92" s="82" t="s">
        <v>348</v>
      </c>
      <c r="R92" s="82" t="s">
        <v>406</v>
      </c>
      <c r="S92" s="82" t="s">
        <v>412</v>
      </c>
      <c r="T92" s="82" t="s">
        <v>317</v>
      </c>
      <c r="U92" s="82" t="s">
        <v>274</v>
      </c>
      <c r="V92" s="82" t="s">
        <v>370</v>
      </c>
      <c r="W92" s="82" t="s">
        <v>294</v>
      </c>
      <c r="X92" s="82" t="s">
        <v>292</v>
      </c>
      <c r="Y92" s="82" t="s">
        <v>640</v>
      </c>
      <c r="Z92" s="82" t="s">
        <v>416</v>
      </c>
      <c r="AA92" s="82" t="s">
        <v>426</v>
      </c>
      <c r="AB92" s="82" t="s">
        <v>310</v>
      </c>
      <c r="AC92" s="82" t="s">
        <v>369</v>
      </c>
      <c r="AD92" s="82" t="s">
        <v>895</v>
      </c>
      <c r="AE92" s="82" t="str">
        <f t="shared" si="127"/>
        <v>Oficina Asesora de Planeación</v>
      </c>
      <c r="AF92" s="82" t="str">
        <f t="shared" si="128"/>
        <v>No aplica</v>
      </c>
      <c r="AG92" s="82" t="str">
        <f t="shared" si="129"/>
        <v>Planeación Estratégica</v>
      </c>
      <c r="AH92" s="61" t="str">
        <f t="shared" si="142"/>
        <v>Plan de Accion por Dependecias</v>
      </c>
      <c r="AI92" s="82" t="s">
        <v>988</v>
      </c>
      <c r="AJ92" s="61" t="s">
        <v>369</v>
      </c>
      <c r="AK92" s="61" t="s">
        <v>369</v>
      </c>
      <c r="AL92" s="61" t="s">
        <v>369</v>
      </c>
      <c r="AM92" s="61" t="s">
        <v>369</v>
      </c>
      <c r="AN92" s="82" t="s">
        <v>1030</v>
      </c>
      <c r="AO92" s="82" t="s">
        <v>1029</v>
      </c>
      <c r="AP92" s="82">
        <v>0</v>
      </c>
      <c r="AQ92" s="82">
        <f t="shared" si="143"/>
        <v>1</v>
      </c>
      <c r="AR92" s="82">
        <v>0</v>
      </c>
      <c r="AS92" s="82">
        <v>1</v>
      </c>
      <c r="AT92" s="82">
        <v>0</v>
      </c>
      <c r="AU92" s="82">
        <v>0</v>
      </c>
      <c r="AV92" s="82" t="s">
        <v>448</v>
      </c>
      <c r="AW92" s="82" t="s">
        <v>434</v>
      </c>
      <c r="AX92" s="82" t="s">
        <v>972</v>
      </c>
      <c r="AY92" s="82" t="s">
        <v>442</v>
      </c>
      <c r="AZ92" s="82" t="s">
        <v>442</v>
      </c>
      <c r="BA92" s="59">
        <v>43191</v>
      </c>
      <c r="BB92" s="59">
        <v>43281</v>
      </c>
      <c r="BC92" s="65">
        <f t="shared" si="144"/>
        <v>90</v>
      </c>
      <c r="BD92" s="82">
        <f t="shared" si="158"/>
        <v>0</v>
      </c>
      <c r="BE92" s="82">
        <v>0</v>
      </c>
      <c r="BF92" s="66">
        <v>0</v>
      </c>
      <c r="BG92" s="62">
        <f t="shared" si="130"/>
        <v>0</v>
      </c>
      <c r="BH92" s="59">
        <v>43189</v>
      </c>
      <c r="BI92" s="80">
        <f t="shared" si="131"/>
        <v>92</v>
      </c>
      <c r="BJ92" s="62" t="str">
        <f t="shared" si="123"/>
        <v>100%</v>
      </c>
      <c r="BK92" s="62">
        <f t="shared" si="132"/>
        <v>-2.2222222222222223E-2</v>
      </c>
      <c r="BL92" s="59" t="str">
        <f t="shared" si="133"/>
        <v>SIN INICIAR</v>
      </c>
      <c r="BM92" s="59" t="str">
        <f t="shared" si="110"/>
        <v xml:space="preserve">NO PROGRAMADA EN EL PERIODO </v>
      </c>
      <c r="BN92" s="62" t="s">
        <v>897</v>
      </c>
      <c r="BO92" s="62" t="s">
        <v>369</v>
      </c>
      <c r="BP92" s="62"/>
      <c r="BQ92" s="82">
        <f t="shared" si="134"/>
        <v>1</v>
      </c>
      <c r="BR92" s="82">
        <v>1</v>
      </c>
      <c r="BS92" s="66">
        <f t="shared" si="145"/>
        <v>1</v>
      </c>
      <c r="BT92" s="62">
        <f t="shared" si="135"/>
        <v>1</v>
      </c>
      <c r="BU92" s="59">
        <v>43262</v>
      </c>
      <c r="BV92" s="80">
        <f t="shared" si="136"/>
        <v>19</v>
      </c>
      <c r="BW92" s="62" t="str">
        <f t="shared" si="124"/>
        <v>100%</v>
      </c>
      <c r="BX92" s="62">
        <f t="shared" si="137"/>
        <v>0.78888888888888886</v>
      </c>
      <c r="BY92" s="59" t="str">
        <f t="shared" si="138"/>
        <v>TERMINADO</v>
      </c>
      <c r="BZ92" s="59" t="str">
        <f t="shared" si="139"/>
        <v>OPORTUNO</v>
      </c>
      <c r="CA92" s="62" t="s">
        <v>1028</v>
      </c>
      <c r="CB92" s="62" t="s">
        <v>1013</v>
      </c>
      <c r="CC92" s="62"/>
      <c r="CD92" s="62"/>
      <c r="CE92" s="62"/>
      <c r="CF92" s="62"/>
      <c r="CG92" s="82">
        <f t="shared" si="146"/>
        <v>1</v>
      </c>
      <c r="CH92" s="82">
        <f t="shared" si="147"/>
        <v>1</v>
      </c>
      <c r="CI92" s="66">
        <f t="shared" si="141"/>
        <v>1</v>
      </c>
      <c r="CJ92" s="62">
        <f t="shared" si="148"/>
        <v>1</v>
      </c>
      <c r="CK92" s="59">
        <f t="shared" si="149"/>
        <v>43262</v>
      </c>
      <c r="CL92" s="80">
        <f t="shared" si="114"/>
        <v>19</v>
      </c>
      <c r="CM92" s="62" t="str">
        <f t="shared" si="125"/>
        <v>100%</v>
      </c>
      <c r="CN92" s="62">
        <f t="shared" si="115"/>
        <v>0.78888888888888886</v>
      </c>
      <c r="CO92" s="59" t="str">
        <f t="shared" si="116"/>
        <v>TERMINADO</v>
      </c>
      <c r="CP92" s="59" t="str">
        <f t="shared" si="117"/>
        <v>OPORTUNO</v>
      </c>
      <c r="CQ92" s="62" t="str">
        <f t="shared" si="150"/>
        <v>El Autodiagnóstico de Plan Anticorrupción se realizo el 11 de Junio de 2018</v>
      </c>
      <c r="CR92" s="62" t="str">
        <f t="shared" si="151"/>
        <v>link de trasnparencia</v>
      </c>
      <c r="CS92" s="62"/>
      <c r="CT92" s="62"/>
      <c r="CU92" s="62"/>
      <c r="CV92" s="62"/>
      <c r="CW92" s="62"/>
      <c r="CX92" s="62"/>
      <c r="CY92" s="62"/>
      <c r="CZ92" s="62"/>
      <c r="DA92" s="62"/>
      <c r="DB92" s="62"/>
      <c r="DC92" s="82">
        <f t="shared" si="152"/>
        <v>1</v>
      </c>
      <c r="DD92" s="82">
        <f t="shared" si="153"/>
        <v>1</v>
      </c>
      <c r="DE92" s="66">
        <f t="shared" si="140"/>
        <v>1</v>
      </c>
      <c r="DF92" s="62">
        <f t="shared" si="154"/>
        <v>1</v>
      </c>
      <c r="DG92" s="59">
        <f t="shared" si="155"/>
        <v>43262</v>
      </c>
      <c r="DH92" s="80">
        <f t="shared" si="118"/>
        <v>19</v>
      </c>
      <c r="DI92" s="62" t="str">
        <f t="shared" si="126"/>
        <v>100%</v>
      </c>
      <c r="DJ92" s="62">
        <f t="shared" si="119"/>
        <v>0.78888888888888886</v>
      </c>
      <c r="DK92" s="59" t="str">
        <f t="shared" si="120"/>
        <v>TERMINADO</v>
      </c>
      <c r="DL92" s="59" t="str">
        <f t="shared" si="121"/>
        <v>OPORTUNO</v>
      </c>
      <c r="DM92" s="62" t="str">
        <f t="shared" si="156"/>
        <v>El Autodiagnóstico de Plan Anticorrupción se realizo el 11 de Junio de 2018</v>
      </c>
      <c r="DN92" s="62" t="str">
        <f t="shared" si="157"/>
        <v>link de trasnparencia</v>
      </c>
      <c r="DO92" s="62"/>
      <c r="DP92" s="62"/>
      <c r="DQ92" s="62"/>
      <c r="DR92" s="62"/>
      <c r="DS92" s="60"/>
      <c r="DT92" s="60"/>
      <c r="DU92" s="60"/>
      <c r="DV92" s="60"/>
      <c r="DW92" s="60"/>
    </row>
    <row r="93" spans="1:127" s="58" customFormat="1" ht="39.950000000000003" hidden="1" customHeight="1" x14ac:dyDescent="0.2">
      <c r="A93" s="82" t="s">
        <v>346</v>
      </c>
      <c r="B93" s="82" t="s">
        <v>344</v>
      </c>
      <c r="C93" s="82" t="s">
        <v>279</v>
      </c>
      <c r="D93" s="82">
        <v>0.1</v>
      </c>
      <c r="E93" s="82">
        <v>0.35</v>
      </c>
      <c r="F93" s="82">
        <v>0.5</v>
      </c>
      <c r="G93" s="82">
        <v>0.8</v>
      </c>
      <c r="H93" s="82">
        <v>0.9</v>
      </c>
      <c r="I93" s="82" t="s">
        <v>281</v>
      </c>
      <c r="J93" s="82" t="s">
        <v>368</v>
      </c>
      <c r="K93" s="82" t="s">
        <v>347</v>
      </c>
      <c r="L93" s="82" t="s">
        <v>369</v>
      </c>
      <c r="M93" s="82" t="s">
        <v>369</v>
      </c>
      <c r="N93" s="82" t="s">
        <v>369</v>
      </c>
      <c r="O93" s="82" t="s">
        <v>369</v>
      </c>
      <c r="P93" s="82" t="s">
        <v>284</v>
      </c>
      <c r="Q93" s="82" t="s">
        <v>348</v>
      </c>
      <c r="R93" s="82" t="s">
        <v>406</v>
      </c>
      <c r="S93" s="82" t="s">
        <v>412</v>
      </c>
      <c r="T93" s="82" t="s">
        <v>1027</v>
      </c>
      <c r="U93" s="82" t="s">
        <v>325</v>
      </c>
      <c r="V93" s="82" t="s">
        <v>370</v>
      </c>
      <c r="W93" s="82" t="s">
        <v>298</v>
      </c>
      <c r="X93" s="82" t="s">
        <v>304</v>
      </c>
      <c r="Y93" s="82" t="s">
        <v>640</v>
      </c>
      <c r="Z93" s="82" t="s">
        <v>416</v>
      </c>
      <c r="AA93" s="82" t="s">
        <v>426</v>
      </c>
      <c r="AB93" s="82" t="s">
        <v>310</v>
      </c>
      <c r="AC93" s="82" t="s">
        <v>369</v>
      </c>
      <c r="AD93" s="82" t="s">
        <v>895</v>
      </c>
      <c r="AE93" s="82" t="str">
        <f t="shared" si="127"/>
        <v>Oficina Asesora de Planeación</v>
      </c>
      <c r="AF93" s="82" t="str">
        <f t="shared" si="128"/>
        <v>No aplica</v>
      </c>
      <c r="AG93" s="82" t="str">
        <f t="shared" si="129"/>
        <v xml:space="preserve">Atención al Ciudadano </v>
      </c>
      <c r="AH93" s="61" t="str">
        <f t="shared" si="142"/>
        <v>Plan de Accion por Dependecias</v>
      </c>
      <c r="AI93" s="82" t="s">
        <v>988</v>
      </c>
      <c r="AJ93" s="61" t="s">
        <v>369</v>
      </c>
      <c r="AK93" s="61" t="s">
        <v>369</v>
      </c>
      <c r="AL93" s="61" t="s">
        <v>369</v>
      </c>
      <c r="AM93" s="61" t="s">
        <v>369</v>
      </c>
      <c r="AN93" s="82" t="s">
        <v>1026</v>
      </c>
      <c r="AO93" s="82" t="s">
        <v>1025</v>
      </c>
      <c r="AP93" s="82">
        <v>0</v>
      </c>
      <c r="AQ93" s="82">
        <f t="shared" si="143"/>
        <v>1</v>
      </c>
      <c r="AR93" s="82">
        <v>0</v>
      </c>
      <c r="AS93" s="82">
        <v>1</v>
      </c>
      <c r="AT93" s="82">
        <v>0</v>
      </c>
      <c r="AU93" s="82">
        <v>0</v>
      </c>
      <c r="AV93" s="82" t="s">
        <v>448</v>
      </c>
      <c r="AW93" s="82" t="s">
        <v>434</v>
      </c>
      <c r="AX93" s="82" t="s">
        <v>972</v>
      </c>
      <c r="AY93" s="82" t="s">
        <v>442</v>
      </c>
      <c r="AZ93" s="82" t="s">
        <v>442</v>
      </c>
      <c r="BA93" s="59">
        <v>43191</v>
      </c>
      <c r="BB93" s="59">
        <v>43281</v>
      </c>
      <c r="BC93" s="65">
        <f t="shared" si="144"/>
        <v>90</v>
      </c>
      <c r="BD93" s="82">
        <f t="shared" si="158"/>
        <v>0</v>
      </c>
      <c r="BE93" s="82">
        <v>0</v>
      </c>
      <c r="BF93" s="66">
        <v>0</v>
      </c>
      <c r="BG93" s="62">
        <f t="shared" si="130"/>
        <v>0</v>
      </c>
      <c r="BH93" s="59">
        <v>43189</v>
      </c>
      <c r="BI93" s="80">
        <f t="shared" si="131"/>
        <v>92</v>
      </c>
      <c r="BJ93" s="62" t="str">
        <f t="shared" si="123"/>
        <v>100%</v>
      </c>
      <c r="BK93" s="62">
        <f t="shared" si="132"/>
        <v>-2.2222222222222223E-2</v>
      </c>
      <c r="BL93" s="59" t="str">
        <f t="shared" si="133"/>
        <v>SIN INICIAR</v>
      </c>
      <c r="BM93" s="59" t="str">
        <f t="shared" si="110"/>
        <v xml:space="preserve">NO PROGRAMADA EN EL PERIODO </v>
      </c>
      <c r="BN93" s="62" t="s">
        <v>897</v>
      </c>
      <c r="BO93" s="62" t="s">
        <v>369</v>
      </c>
      <c r="BP93" s="62"/>
      <c r="BQ93" s="82">
        <f t="shared" si="134"/>
        <v>1</v>
      </c>
      <c r="BR93" s="82">
        <v>1</v>
      </c>
      <c r="BS93" s="66">
        <f t="shared" si="145"/>
        <v>1</v>
      </c>
      <c r="BT93" s="62">
        <f t="shared" si="135"/>
        <v>1</v>
      </c>
      <c r="BU93" s="59">
        <v>43255</v>
      </c>
      <c r="BV93" s="80">
        <f t="shared" si="136"/>
        <v>26</v>
      </c>
      <c r="BW93" s="62" t="str">
        <f t="shared" si="124"/>
        <v>100%</v>
      </c>
      <c r="BX93" s="62">
        <f t="shared" si="137"/>
        <v>0.71111111111111114</v>
      </c>
      <c r="BY93" s="59" t="str">
        <f t="shared" si="138"/>
        <v>TERMINADO</v>
      </c>
      <c r="BZ93" s="59" t="str">
        <f t="shared" si="139"/>
        <v>OPORTUNO</v>
      </c>
      <c r="CA93" s="62" t="s">
        <v>1024</v>
      </c>
      <c r="CB93" s="62" t="s">
        <v>1013</v>
      </c>
      <c r="CC93" s="62"/>
      <c r="CD93" s="62"/>
      <c r="CE93" s="62"/>
      <c r="CF93" s="62"/>
      <c r="CG93" s="82">
        <f t="shared" si="146"/>
        <v>1</v>
      </c>
      <c r="CH93" s="82">
        <f t="shared" si="147"/>
        <v>1</v>
      </c>
      <c r="CI93" s="66">
        <f t="shared" si="141"/>
        <v>1</v>
      </c>
      <c r="CJ93" s="62">
        <f t="shared" si="148"/>
        <v>1</v>
      </c>
      <c r="CK93" s="59">
        <f t="shared" si="149"/>
        <v>43255</v>
      </c>
      <c r="CL93" s="80">
        <f t="shared" si="114"/>
        <v>26</v>
      </c>
      <c r="CM93" s="62" t="str">
        <f t="shared" si="125"/>
        <v>100%</v>
      </c>
      <c r="CN93" s="62">
        <f t="shared" si="115"/>
        <v>0.71111111111111114</v>
      </c>
      <c r="CO93" s="59" t="str">
        <f t="shared" si="116"/>
        <v>TERMINADO</v>
      </c>
      <c r="CP93" s="59" t="str">
        <f t="shared" si="117"/>
        <v>OPORTUNO</v>
      </c>
      <c r="CQ93" s="62" t="str">
        <f t="shared" si="150"/>
        <v>El Autodiagnóstico de Trámites se realizo el 4 de Junio de 2018</v>
      </c>
      <c r="CR93" s="62" t="str">
        <f t="shared" si="151"/>
        <v>link de trasnparencia</v>
      </c>
      <c r="CS93" s="62"/>
      <c r="CT93" s="62"/>
      <c r="CU93" s="62"/>
      <c r="CV93" s="62"/>
      <c r="CW93" s="62"/>
      <c r="CX93" s="62"/>
      <c r="CY93" s="62"/>
      <c r="CZ93" s="62"/>
      <c r="DA93" s="62"/>
      <c r="DB93" s="62"/>
      <c r="DC93" s="82">
        <f t="shared" si="152"/>
        <v>1</v>
      </c>
      <c r="DD93" s="82">
        <f t="shared" si="153"/>
        <v>1</v>
      </c>
      <c r="DE93" s="66">
        <f t="shared" si="140"/>
        <v>1</v>
      </c>
      <c r="DF93" s="62">
        <f t="shared" si="154"/>
        <v>1</v>
      </c>
      <c r="DG93" s="59">
        <f t="shared" si="155"/>
        <v>43255</v>
      </c>
      <c r="DH93" s="80">
        <f t="shared" si="118"/>
        <v>26</v>
      </c>
      <c r="DI93" s="62" t="str">
        <f t="shared" si="126"/>
        <v>100%</v>
      </c>
      <c r="DJ93" s="62">
        <f t="shared" si="119"/>
        <v>0.71111111111111114</v>
      </c>
      <c r="DK93" s="59" t="str">
        <f t="shared" si="120"/>
        <v>TERMINADO</v>
      </c>
      <c r="DL93" s="59" t="str">
        <f t="shared" si="121"/>
        <v>OPORTUNO</v>
      </c>
      <c r="DM93" s="62" t="str">
        <f t="shared" si="156"/>
        <v>El Autodiagnóstico de Trámites se realizo el 4 de Junio de 2018</v>
      </c>
      <c r="DN93" s="62" t="str">
        <f t="shared" si="157"/>
        <v>link de trasnparencia</v>
      </c>
      <c r="DO93" s="62"/>
      <c r="DP93" s="62"/>
      <c r="DQ93" s="62"/>
      <c r="DR93" s="62"/>
      <c r="DS93" s="60"/>
      <c r="DT93" s="60"/>
      <c r="DU93" s="60"/>
      <c r="DV93" s="60"/>
      <c r="DW93" s="60"/>
    </row>
    <row r="94" spans="1:127" s="58" customFormat="1" ht="39.950000000000003" hidden="1" customHeight="1" x14ac:dyDescent="0.2">
      <c r="A94" s="82" t="s">
        <v>346</v>
      </c>
      <c r="B94" s="82" t="s">
        <v>344</v>
      </c>
      <c r="C94" s="82" t="s">
        <v>279</v>
      </c>
      <c r="D94" s="82">
        <v>0.1</v>
      </c>
      <c r="E94" s="82">
        <v>0.35</v>
      </c>
      <c r="F94" s="82">
        <v>0.5</v>
      </c>
      <c r="G94" s="82">
        <v>0.8</v>
      </c>
      <c r="H94" s="82">
        <v>0.9</v>
      </c>
      <c r="I94" s="82" t="s">
        <v>281</v>
      </c>
      <c r="J94" s="82" t="s">
        <v>368</v>
      </c>
      <c r="K94" s="82" t="s">
        <v>347</v>
      </c>
      <c r="L94" s="82" t="s">
        <v>369</v>
      </c>
      <c r="M94" s="82" t="s">
        <v>369</v>
      </c>
      <c r="N94" s="82" t="s">
        <v>369</v>
      </c>
      <c r="O94" s="82" t="s">
        <v>369</v>
      </c>
      <c r="P94" s="82" t="s">
        <v>284</v>
      </c>
      <c r="Q94" s="82" t="s">
        <v>348</v>
      </c>
      <c r="R94" s="82" t="s">
        <v>406</v>
      </c>
      <c r="S94" s="82" t="s">
        <v>412</v>
      </c>
      <c r="T94" s="82" t="s">
        <v>1020</v>
      </c>
      <c r="U94" s="82" t="s">
        <v>325</v>
      </c>
      <c r="V94" s="82" t="s">
        <v>370</v>
      </c>
      <c r="W94" s="82" t="s">
        <v>298</v>
      </c>
      <c r="X94" s="82" t="s">
        <v>304</v>
      </c>
      <c r="Y94" s="82" t="s">
        <v>640</v>
      </c>
      <c r="Z94" s="82" t="s">
        <v>416</v>
      </c>
      <c r="AA94" s="82" t="s">
        <v>426</v>
      </c>
      <c r="AB94" s="82" t="s">
        <v>310</v>
      </c>
      <c r="AC94" s="82" t="s">
        <v>369</v>
      </c>
      <c r="AD94" s="82" t="s">
        <v>895</v>
      </c>
      <c r="AE94" s="82" t="str">
        <f t="shared" si="127"/>
        <v>Oficina Asesora de Planeación</v>
      </c>
      <c r="AF94" s="82" t="str">
        <f t="shared" si="128"/>
        <v>No aplica</v>
      </c>
      <c r="AG94" s="82" t="str">
        <f t="shared" si="129"/>
        <v xml:space="preserve">Atención al Ciudadano </v>
      </c>
      <c r="AH94" s="61" t="str">
        <f t="shared" si="142"/>
        <v>Plan de Accion por Dependecias</v>
      </c>
      <c r="AI94" s="82" t="s">
        <v>988</v>
      </c>
      <c r="AJ94" s="61" t="s">
        <v>369</v>
      </c>
      <c r="AK94" s="61" t="s">
        <v>369</v>
      </c>
      <c r="AL94" s="61" t="s">
        <v>369</v>
      </c>
      <c r="AM94" s="61" t="s">
        <v>369</v>
      </c>
      <c r="AN94" s="82" t="s">
        <v>1023</v>
      </c>
      <c r="AO94" s="82" t="s">
        <v>1022</v>
      </c>
      <c r="AP94" s="82">
        <v>0</v>
      </c>
      <c r="AQ94" s="82">
        <f t="shared" si="143"/>
        <v>1</v>
      </c>
      <c r="AR94" s="82">
        <v>0</v>
      </c>
      <c r="AS94" s="82">
        <v>1</v>
      </c>
      <c r="AT94" s="82">
        <v>0</v>
      </c>
      <c r="AU94" s="82">
        <v>0</v>
      </c>
      <c r="AV94" s="82" t="s">
        <v>448</v>
      </c>
      <c r="AW94" s="82" t="s">
        <v>434</v>
      </c>
      <c r="AX94" s="82" t="s">
        <v>972</v>
      </c>
      <c r="AY94" s="82" t="s">
        <v>442</v>
      </c>
      <c r="AZ94" s="82" t="s">
        <v>442</v>
      </c>
      <c r="BA94" s="59">
        <v>43191</v>
      </c>
      <c r="BB94" s="59">
        <v>43281</v>
      </c>
      <c r="BC94" s="65">
        <f t="shared" si="144"/>
        <v>90</v>
      </c>
      <c r="BD94" s="82">
        <f t="shared" si="158"/>
        <v>0</v>
      </c>
      <c r="BE94" s="82">
        <v>0</v>
      </c>
      <c r="BF94" s="66">
        <v>0</v>
      </c>
      <c r="BG94" s="62">
        <f t="shared" si="130"/>
        <v>0</v>
      </c>
      <c r="BH94" s="59">
        <v>43189</v>
      </c>
      <c r="BI94" s="80">
        <f t="shared" si="131"/>
        <v>92</v>
      </c>
      <c r="BJ94" s="62" t="str">
        <f t="shared" si="123"/>
        <v>100%</v>
      </c>
      <c r="BK94" s="62">
        <f t="shared" si="132"/>
        <v>-2.2222222222222223E-2</v>
      </c>
      <c r="BL94" s="59" t="str">
        <f t="shared" si="133"/>
        <v>SIN INICIAR</v>
      </c>
      <c r="BM94" s="59" t="str">
        <f t="shared" si="110"/>
        <v xml:space="preserve">NO PROGRAMADA EN EL PERIODO </v>
      </c>
      <c r="BN94" s="62" t="s">
        <v>897</v>
      </c>
      <c r="BO94" s="62" t="s">
        <v>369</v>
      </c>
      <c r="BP94" s="62"/>
      <c r="BQ94" s="82">
        <f t="shared" si="134"/>
        <v>1</v>
      </c>
      <c r="BR94" s="82">
        <v>1</v>
      </c>
      <c r="BS94" s="66">
        <f t="shared" si="145"/>
        <v>1</v>
      </c>
      <c r="BT94" s="62">
        <f t="shared" si="135"/>
        <v>1</v>
      </c>
      <c r="BU94" s="59">
        <v>43255</v>
      </c>
      <c r="BV94" s="80">
        <f t="shared" si="136"/>
        <v>26</v>
      </c>
      <c r="BW94" s="62" t="str">
        <f t="shared" si="124"/>
        <v>100%</v>
      </c>
      <c r="BX94" s="62">
        <f t="shared" si="137"/>
        <v>0.71111111111111114</v>
      </c>
      <c r="BY94" s="59" t="str">
        <f t="shared" si="138"/>
        <v>TERMINADO</v>
      </c>
      <c r="BZ94" s="59" t="str">
        <f t="shared" si="139"/>
        <v>OPORTUNO</v>
      </c>
      <c r="CA94" s="62" t="s">
        <v>1021</v>
      </c>
      <c r="CB94" s="62" t="s">
        <v>1013</v>
      </c>
      <c r="CC94" s="62"/>
      <c r="CD94" s="62"/>
      <c r="CE94" s="62"/>
      <c r="CF94" s="62"/>
      <c r="CG94" s="82">
        <f t="shared" si="146"/>
        <v>1</v>
      </c>
      <c r="CH94" s="82">
        <f t="shared" si="147"/>
        <v>1</v>
      </c>
      <c r="CI94" s="66">
        <f t="shared" si="141"/>
        <v>1</v>
      </c>
      <c r="CJ94" s="62">
        <f t="shared" si="148"/>
        <v>1</v>
      </c>
      <c r="CK94" s="59">
        <f t="shared" si="149"/>
        <v>43255</v>
      </c>
      <c r="CL94" s="80">
        <f t="shared" si="114"/>
        <v>26</v>
      </c>
      <c r="CM94" s="62" t="str">
        <f t="shared" si="125"/>
        <v>100%</v>
      </c>
      <c r="CN94" s="62">
        <f t="shared" si="115"/>
        <v>0.71111111111111114</v>
      </c>
      <c r="CO94" s="59" t="str">
        <f t="shared" si="116"/>
        <v>TERMINADO</v>
      </c>
      <c r="CP94" s="59" t="str">
        <f t="shared" si="117"/>
        <v>OPORTUNO</v>
      </c>
      <c r="CQ94" s="62" t="str">
        <f t="shared" si="150"/>
        <v>El Autodiagnóstico de Participación Ciudadana se realizo el 4 de Junio de 2018</v>
      </c>
      <c r="CR94" s="62" t="str">
        <f t="shared" si="151"/>
        <v>link de trasnparencia</v>
      </c>
      <c r="CS94" s="62"/>
      <c r="CT94" s="62"/>
      <c r="CU94" s="62"/>
      <c r="CV94" s="62"/>
      <c r="CW94" s="62"/>
      <c r="CX94" s="62"/>
      <c r="CY94" s="62"/>
      <c r="CZ94" s="62"/>
      <c r="DA94" s="62"/>
      <c r="DB94" s="62"/>
      <c r="DC94" s="82">
        <f t="shared" si="152"/>
        <v>1</v>
      </c>
      <c r="DD94" s="82">
        <f t="shared" si="153"/>
        <v>1</v>
      </c>
      <c r="DE94" s="66">
        <f t="shared" si="140"/>
        <v>1</v>
      </c>
      <c r="DF94" s="62">
        <f t="shared" si="154"/>
        <v>1</v>
      </c>
      <c r="DG94" s="59">
        <f t="shared" si="155"/>
        <v>43255</v>
      </c>
      <c r="DH94" s="80">
        <f t="shared" si="118"/>
        <v>26</v>
      </c>
      <c r="DI94" s="62" t="str">
        <f t="shared" si="126"/>
        <v>100%</v>
      </c>
      <c r="DJ94" s="62">
        <f t="shared" si="119"/>
        <v>0.71111111111111114</v>
      </c>
      <c r="DK94" s="59" t="str">
        <f t="shared" si="120"/>
        <v>TERMINADO</v>
      </c>
      <c r="DL94" s="59" t="str">
        <f t="shared" si="121"/>
        <v>OPORTUNO</v>
      </c>
      <c r="DM94" s="62" t="str">
        <f t="shared" si="156"/>
        <v>El Autodiagnóstico de Participación Ciudadana se realizo el 4 de Junio de 2018</v>
      </c>
      <c r="DN94" s="62" t="str">
        <f t="shared" si="157"/>
        <v>link de trasnparencia</v>
      </c>
      <c r="DO94" s="62"/>
      <c r="DP94" s="62"/>
      <c r="DQ94" s="62"/>
      <c r="DR94" s="62"/>
      <c r="DS94" s="60"/>
      <c r="DT94" s="60"/>
      <c r="DU94" s="60"/>
      <c r="DV94" s="60"/>
      <c r="DW94" s="60"/>
    </row>
    <row r="95" spans="1:127" s="58" customFormat="1" ht="39.950000000000003" hidden="1" customHeight="1" x14ac:dyDescent="0.2">
      <c r="A95" s="82" t="s">
        <v>346</v>
      </c>
      <c r="B95" s="82" t="s">
        <v>344</v>
      </c>
      <c r="C95" s="82" t="s">
        <v>279</v>
      </c>
      <c r="D95" s="82">
        <v>0.1</v>
      </c>
      <c r="E95" s="82">
        <v>0.35</v>
      </c>
      <c r="F95" s="82">
        <v>0.5</v>
      </c>
      <c r="G95" s="82">
        <v>0.8</v>
      </c>
      <c r="H95" s="82">
        <v>0.9</v>
      </c>
      <c r="I95" s="82" t="s">
        <v>281</v>
      </c>
      <c r="J95" s="82" t="s">
        <v>368</v>
      </c>
      <c r="K95" s="82" t="s">
        <v>347</v>
      </c>
      <c r="L95" s="82" t="s">
        <v>369</v>
      </c>
      <c r="M95" s="82" t="s">
        <v>369</v>
      </c>
      <c r="N95" s="82" t="s">
        <v>369</v>
      </c>
      <c r="O95" s="82" t="s">
        <v>369</v>
      </c>
      <c r="P95" s="82" t="s">
        <v>284</v>
      </c>
      <c r="Q95" s="82" t="s">
        <v>348</v>
      </c>
      <c r="R95" s="82" t="s">
        <v>406</v>
      </c>
      <c r="S95" s="82" t="s">
        <v>412</v>
      </c>
      <c r="T95" s="82" t="s">
        <v>1020</v>
      </c>
      <c r="U95" s="82" t="s">
        <v>325</v>
      </c>
      <c r="V95" s="82" t="s">
        <v>370</v>
      </c>
      <c r="W95" s="82" t="s">
        <v>294</v>
      </c>
      <c r="X95" s="82" t="s">
        <v>292</v>
      </c>
      <c r="Y95" s="82" t="s">
        <v>640</v>
      </c>
      <c r="Z95" s="82" t="s">
        <v>416</v>
      </c>
      <c r="AA95" s="82" t="s">
        <v>426</v>
      </c>
      <c r="AB95" s="82" t="s">
        <v>310</v>
      </c>
      <c r="AC95" s="82" t="s">
        <v>369</v>
      </c>
      <c r="AD95" s="82" t="s">
        <v>895</v>
      </c>
      <c r="AE95" s="82" t="str">
        <f t="shared" si="127"/>
        <v>Oficina Asesora de Planeación</v>
      </c>
      <c r="AF95" s="82" t="str">
        <f t="shared" si="128"/>
        <v>No aplica</v>
      </c>
      <c r="AG95" s="82" t="str">
        <f t="shared" si="129"/>
        <v>Planeación Estratégica</v>
      </c>
      <c r="AH95" s="61" t="str">
        <f t="shared" si="142"/>
        <v>Plan de Accion por Dependecias</v>
      </c>
      <c r="AI95" s="82" t="s">
        <v>988</v>
      </c>
      <c r="AJ95" s="61" t="s">
        <v>369</v>
      </c>
      <c r="AK95" s="61" t="s">
        <v>369</v>
      </c>
      <c r="AL95" s="61" t="s">
        <v>369</v>
      </c>
      <c r="AM95" s="61" t="s">
        <v>369</v>
      </c>
      <c r="AN95" s="82" t="s">
        <v>1019</v>
      </c>
      <c r="AO95" s="82" t="s">
        <v>1018</v>
      </c>
      <c r="AP95" s="82">
        <v>0</v>
      </c>
      <c r="AQ95" s="82">
        <f t="shared" si="143"/>
        <v>1</v>
      </c>
      <c r="AR95" s="82">
        <v>0</v>
      </c>
      <c r="AS95" s="82">
        <v>1</v>
      </c>
      <c r="AT95" s="82">
        <v>0</v>
      </c>
      <c r="AU95" s="82">
        <v>0</v>
      </c>
      <c r="AV95" s="82" t="s">
        <v>448</v>
      </c>
      <c r="AW95" s="82" t="s">
        <v>434</v>
      </c>
      <c r="AX95" s="82" t="s">
        <v>972</v>
      </c>
      <c r="AY95" s="82" t="s">
        <v>442</v>
      </c>
      <c r="AZ95" s="82" t="s">
        <v>442</v>
      </c>
      <c r="BA95" s="59">
        <v>43191</v>
      </c>
      <c r="BB95" s="59">
        <v>43281</v>
      </c>
      <c r="BC95" s="65">
        <f t="shared" si="144"/>
        <v>90</v>
      </c>
      <c r="BD95" s="82">
        <f t="shared" si="158"/>
        <v>0</v>
      </c>
      <c r="BE95" s="82">
        <v>0</v>
      </c>
      <c r="BF95" s="66">
        <v>0</v>
      </c>
      <c r="BG95" s="62">
        <f t="shared" si="130"/>
        <v>0</v>
      </c>
      <c r="BH95" s="59">
        <v>43189</v>
      </c>
      <c r="BI95" s="80">
        <f t="shared" si="131"/>
        <v>92</v>
      </c>
      <c r="BJ95" s="62" t="str">
        <f t="shared" si="123"/>
        <v>100%</v>
      </c>
      <c r="BK95" s="62">
        <f t="shared" si="132"/>
        <v>-2.2222222222222223E-2</v>
      </c>
      <c r="BL95" s="59" t="str">
        <f t="shared" si="133"/>
        <v>SIN INICIAR</v>
      </c>
      <c r="BM95" s="59" t="str">
        <f t="shared" si="110"/>
        <v xml:space="preserve">NO PROGRAMADA EN EL PERIODO </v>
      </c>
      <c r="BN95" s="62" t="s">
        <v>897</v>
      </c>
      <c r="BO95" s="62" t="s">
        <v>369</v>
      </c>
      <c r="BP95" s="62"/>
      <c r="BQ95" s="82">
        <f t="shared" si="134"/>
        <v>1</v>
      </c>
      <c r="BR95" s="82">
        <v>1</v>
      </c>
      <c r="BS95" s="66">
        <f t="shared" si="145"/>
        <v>1</v>
      </c>
      <c r="BT95" s="62">
        <f t="shared" si="135"/>
        <v>1</v>
      </c>
      <c r="BU95" s="59">
        <v>43255</v>
      </c>
      <c r="BV95" s="80">
        <f t="shared" si="136"/>
        <v>26</v>
      </c>
      <c r="BW95" s="62" t="str">
        <f t="shared" si="124"/>
        <v>100%</v>
      </c>
      <c r="BX95" s="62">
        <f t="shared" si="137"/>
        <v>0.71111111111111114</v>
      </c>
      <c r="BY95" s="59" t="str">
        <f t="shared" si="138"/>
        <v>TERMINADO</v>
      </c>
      <c r="BZ95" s="59" t="str">
        <f t="shared" si="139"/>
        <v>OPORTUNO</v>
      </c>
      <c r="CA95" s="62" t="s">
        <v>1017</v>
      </c>
      <c r="CB95" s="62" t="s">
        <v>1013</v>
      </c>
      <c r="CC95" s="62"/>
      <c r="CD95" s="62"/>
      <c r="CE95" s="62"/>
      <c r="CF95" s="62"/>
      <c r="CG95" s="82">
        <f t="shared" si="146"/>
        <v>1</v>
      </c>
      <c r="CH95" s="82">
        <f t="shared" si="147"/>
        <v>1</v>
      </c>
      <c r="CI95" s="66">
        <f t="shared" si="141"/>
        <v>1</v>
      </c>
      <c r="CJ95" s="62">
        <f t="shared" si="148"/>
        <v>1</v>
      </c>
      <c r="CK95" s="59">
        <f t="shared" si="149"/>
        <v>43255</v>
      </c>
      <c r="CL95" s="80">
        <f t="shared" si="114"/>
        <v>26</v>
      </c>
      <c r="CM95" s="62" t="str">
        <f t="shared" si="125"/>
        <v>100%</v>
      </c>
      <c r="CN95" s="62">
        <f t="shared" si="115"/>
        <v>0.71111111111111114</v>
      </c>
      <c r="CO95" s="59" t="str">
        <f t="shared" si="116"/>
        <v>TERMINADO</v>
      </c>
      <c r="CP95" s="59" t="str">
        <f t="shared" si="117"/>
        <v>OPORTUNO</v>
      </c>
      <c r="CQ95" s="62" t="str">
        <f t="shared" si="150"/>
        <v>El Autodiagnóstico de Rendición de Cuentas se realizo el 4 de Junio de 2018</v>
      </c>
      <c r="CR95" s="62" t="str">
        <f t="shared" si="151"/>
        <v>link de trasnparencia</v>
      </c>
      <c r="CS95" s="62"/>
      <c r="CT95" s="62"/>
      <c r="CU95" s="62"/>
      <c r="CV95" s="62"/>
      <c r="CW95" s="62"/>
      <c r="CX95" s="62"/>
      <c r="CY95" s="62"/>
      <c r="CZ95" s="62"/>
      <c r="DA95" s="62"/>
      <c r="DB95" s="62"/>
      <c r="DC95" s="82">
        <f t="shared" si="152"/>
        <v>1</v>
      </c>
      <c r="DD95" s="82">
        <f t="shared" si="153"/>
        <v>1</v>
      </c>
      <c r="DE95" s="66">
        <f t="shared" si="140"/>
        <v>1</v>
      </c>
      <c r="DF95" s="62">
        <f t="shared" si="154"/>
        <v>1</v>
      </c>
      <c r="DG95" s="59">
        <f t="shared" si="155"/>
        <v>43255</v>
      </c>
      <c r="DH95" s="80">
        <f t="shared" si="118"/>
        <v>26</v>
      </c>
      <c r="DI95" s="62" t="str">
        <f t="shared" si="126"/>
        <v>100%</v>
      </c>
      <c r="DJ95" s="62">
        <f t="shared" si="119"/>
        <v>0.71111111111111114</v>
      </c>
      <c r="DK95" s="59" t="str">
        <f t="shared" si="120"/>
        <v>TERMINADO</v>
      </c>
      <c r="DL95" s="59" t="str">
        <f t="shared" si="121"/>
        <v>OPORTUNO</v>
      </c>
      <c r="DM95" s="62" t="str">
        <f t="shared" si="156"/>
        <v>El Autodiagnóstico de Rendición de Cuentas se realizo el 4 de Junio de 2018</v>
      </c>
      <c r="DN95" s="62" t="str">
        <f t="shared" si="157"/>
        <v>link de trasnparencia</v>
      </c>
      <c r="DO95" s="62"/>
      <c r="DP95" s="62"/>
      <c r="DQ95" s="62"/>
      <c r="DR95" s="62"/>
      <c r="DS95" s="60"/>
      <c r="DT95" s="60"/>
      <c r="DU95" s="60"/>
      <c r="DV95" s="60"/>
      <c r="DW95" s="60"/>
    </row>
    <row r="96" spans="1:127" s="58" customFormat="1" ht="39.950000000000003" hidden="1" customHeight="1" x14ac:dyDescent="0.2">
      <c r="A96" s="82" t="s">
        <v>346</v>
      </c>
      <c r="B96" s="82" t="s">
        <v>344</v>
      </c>
      <c r="C96" s="82" t="s">
        <v>279</v>
      </c>
      <c r="D96" s="82">
        <v>0.1</v>
      </c>
      <c r="E96" s="82">
        <v>0.35</v>
      </c>
      <c r="F96" s="82">
        <v>0.5</v>
      </c>
      <c r="G96" s="82">
        <v>0.8</v>
      </c>
      <c r="H96" s="82">
        <v>0.9</v>
      </c>
      <c r="I96" s="82" t="s">
        <v>281</v>
      </c>
      <c r="J96" s="82" t="s">
        <v>368</v>
      </c>
      <c r="K96" s="82" t="s">
        <v>347</v>
      </c>
      <c r="L96" s="82" t="s">
        <v>369</v>
      </c>
      <c r="M96" s="82" t="s">
        <v>369</v>
      </c>
      <c r="N96" s="82" t="s">
        <v>369</v>
      </c>
      <c r="O96" s="82" t="s">
        <v>369</v>
      </c>
      <c r="P96" s="82" t="s">
        <v>284</v>
      </c>
      <c r="Q96" s="82" t="s">
        <v>348</v>
      </c>
      <c r="R96" s="82" t="s">
        <v>406</v>
      </c>
      <c r="S96" s="82" t="s">
        <v>412</v>
      </c>
      <c r="T96" s="82" t="s">
        <v>317</v>
      </c>
      <c r="U96" s="82" t="s">
        <v>325</v>
      </c>
      <c r="V96" s="82" t="s">
        <v>370</v>
      </c>
      <c r="W96" s="82" t="s">
        <v>303</v>
      </c>
      <c r="X96" s="82" t="s">
        <v>418</v>
      </c>
      <c r="Y96" s="82" t="s">
        <v>640</v>
      </c>
      <c r="Z96" s="82" t="s">
        <v>416</v>
      </c>
      <c r="AA96" s="82" t="s">
        <v>426</v>
      </c>
      <c r="AB96" s="82" t="s">
        <v>310</v>
      </c>
      <c r="AC96" s="82" t="s">
        <v>369</v>
      </c>
      <c r="AD96" s="82" t="s">
        <v>895</v>
      </c>
      <c r="AE96" s="82" t="str">
        <f t="shared" si="127"/>
        <v>Oficina Asesora de Planeación</v>
      </c>
      <c r="AF96" s="82" t="str">
        <f t="shared" si="128"/>
        <v>No aplica</v>
      </c>
      <c r="AG96" s="82" t="str">
        <f t="shared" si="129"/>
        <v xml:space="preserve">Gestión de Tecnologías de la Información </v>
      </c>
      <c r="AH96" s="61" t="str">
        <f t="shared" si="142"/>
        <v>Plan de Accion por Dependecias</v>
      </c>
      <c r="AI96" s="82" t="s">
        <v>988</v>
      </c>
      <c r="AJ96" s="61" t="s">
        <v>369</v>
      </c>
      <c r="AK96" s="61" t="s">
        <v>369</v>
      </c>
      <c r="AL96" s="61" t="s">
        <v>369</v>
      </c>
      <c r="AM96" s="61" t="s">
        <v>369</v>
      </c>
      <c r="AN96" s="82" t="s">
        <v>1016</v>
      </c>
      <c r="AO96" s="82" t="s">
        <v>1015</v>
      </c>
      <c r="AP96" s="82">
        <v>0</v>
      </c>
      <c r="AQ96" s="82">
        <f t="shared" si="143"/>
        <v>1</v>
      </c>
      <c r="AR96" s="82">
        <v>0</v>
      </c>
      <c r="AS96" s="82">
        <v>1</v>
      </c>
      <c r="AT96" s="82">
        <v>0</v>
      </c>
      <c r="AU96" s="82">
        <v>0</v>
      </c>
      <c r="AV96" s="82" t="s">
        <v>448</v>
      </c>
      <c r="AW96" s="82" t="s">
        <v>434</v>
      </c>
      <c r="AX96" s="82" t="s">
        <v>972</v>
      </c>
      <c r="AY96" s="82" t="s">
        <v>442</v>
      </c>
      <c r="AZ96" s="82" t="s">
        <v>442</v>
      </c>
      <c r="BA96" s="59">
        <v>43191</v>
      </c>
      <c r="BB96" s="59">
        <v>43281</v>
      </c>
      <c r="BC96" s="65">
        <f t="shared" si="144"/>
        <v>90</v>
      </c>
      <c r="BD96" s="82">
        <f t="shared" si="158"/>
        <v>0</v>
      </c>
      <c r="BE96" s="82">
        <v>0</v>
      </c>
      <c r="BF96" s="66">
        <v>0</v>
      </c>
      <c r="BG96" s="62">
        <f t="shared" si="130"/>
        <v>0</v>
      </c>
      <c r="BH96" s="59">
        <v>43189</v>
      </c>
      <c r="BI96" s="80">
        <f t="shared" si="131"/>
        <v>92</v>
      </c>
      <c r="BJ96" s="62" t="str">
        <f t="shared" si="123"/>
        <v>100%</v>
      </c>
      <c r="BK96" s="62">
        <f t="shared" si="132"/>
        <v>-2.2222222222222223E-2</v>
      </c>
      <c r="BL96" s="59" t="str">
        <f t="shared" si="133"/>
        <v>SIN INICIAR</v>
      </c>
      <c r="BM96" s="59" t="str">
        <f t="shared" si="110"/>
        <v xml:space="preserve">NO PROGRAMADA EN EL PERIODO </v>
      </c>
      <c r="BN96" s="62" t="s">
        <v>897</v>
      </c>
      <c r="BO96" s="62" t="s">
        <v>369</v>
      </c>
      <c r="BP96" s="62"/>
      <c r="BQ96" s="82">
        <f t="shared" si="134"/>
        <v>1</v>
      </c>
      <c r="BR96" s="82">
        <v>1</v>
      </c>
      <c r="BS96" s="66">
        <f t="shared" si="145"/>
        <v>1</v>
      </c>
      <c r="BT96" s="62">
        <f t="shared" si="135"/>
        <v>1</v>
      </c>
      <c r="BU96" s="59">
        <v>43269</v>
      </c>
      <c r="BV96" s="80">
        <f t="shared" si="136"/>
        <v>12</v>
      </c>
      <c r="BW96" s="62" t="str">
        <f t="shared" si="124"/>
        <v>100%</v>
      </c>
      <c r="BX96" s="62">
        <f t="shared" si="137"/>
        <v>0.8666666666666667</v>
      </c>
      <c r="BY96" s="59" t="str">
        <f t="shared" si="138"/>
        <v>TERMINADO</v>
      </c>
      <c r="BZ96" s="59" t="str">
        <f t="shared" si="139"/>
        <v>OPORTUNO</v>
      </c>
      <c r="CA96" s="62" t="s">
        <v>1014</v>
      </c>
      <c r="CB96" s="62" t="s">
        <v>1013</v>
      </c>
      <c r="CC96" s="62"/>
      <c r="CD96" s="62"/>
      <c r="CE96" s="62"/>
      <c r="CF96" s="62"/>
      <c r="CG96" s="82">
        <f t="shared" si="146"/>
        <v>1</v>
      </c>
      <c r="CH96" s="82">
        <f t="shared" si="147"/>
        <v>1</v>
      </c>
      <c r="CI96" s="66">
        <f t="shared" si="141"/>
        <v>1</v>
      </c>
      <c r="CJ96" s="62">
        <f t="shared" si="148"/>
        <v>1</v>
      </c>
      <c r="CK96" s="59">
        <f t="shared" si="149"/>
        <v>43269</v>
      </c>
      <c r="CL96" s="80">
        <f t="shared" si="114"/>
        <v>12</v>
      </c>
      <c r="CM96" s="62" t="str">
        <f t="shared" si="125"/>
        <v>100%</v>
      </c>
      <c r="CN96" s="62">
        <f t="shared" si="115"/>
        <v>0.8666666666666667</v>
      </c>
      <c r="CO96" s="59" t="str">
        <f t="shared" si="116"/>
        <v>TERMINADO</v>
      </c>
      <c r="CP96" s="59" t="str">
        <f t="shared" si="117"/>
        <v>OPORTUNO</v>
      </c>
      <c r="CQ96" s="62" t="str">
        <f t="shared" si="150"/>
        <v>El Autodiagnóstico  Transparencia y Acceso a la Información se realizo el 4 de Junio de 2018</v>
      </c>
      <c r="CR96" s="62" t="str">
        <f t="shared" si="151"/>
        <v>link de trasnparencia</v>
      </c>
      <c r="CS96" s="62"/>
      <c r="CT96" s="62"/>
      <c r="CU96" s="62"/>
      <c r="CV96" s="62"/>
      <c r="CW96" s="62"/>
      <c r="CX96" s="62"/>
      <c r="CY96" s="62"/>
      <c r="CZ96" s="62"/>
      <c r="DA96" s="62"/>
      <c r="DB96" s="62"/>
      <c r="DC96" s="82">
        <f t="shared" si="152"/>
        <v>1</v>
      </c>
      <c r="DD96" s="82">
        <f t="shared" si="153"/>
        <v>1</v>
      </c>
      <c r="DE96" s="66">
        <f t="shared" si="140"/>
        <v>1</v>
      </c>
      <c r="DF96" s="62">
        <f t="shared" si="154"/>
        <v>1</v>
      </c>
      <c r="DG96" s="59">
        <f t="shared" si="155"/>
        <v>43269</v>
      </c>
      <c r="DH96" s="80">
        <f t="shared" si="118"/>
        <v>12</v>
      </c>
      <c r="DI96" s="62" t="str">
        <f t="shared" si="126"/>
        <v>100%</v>
      </c>
      <c r="DJ96" s="62">
        <f t="shared" si="119"/>
        <v>0.8666666666666667</v>
      </c>
      <c r="DK96" s="59" t="str">
        <f t="shared" si="120"/>
        <v>TERMINADO</v>
      </c>
      <c r="DL96" s="59" t="str">
        <f t="shared" si="121"/>
        <v>OPORTUNO</v>
      </c>
      <c r="DM96" s="62" t="str">
        <f t="shared" si="156"/>
        <v>El Autodiagnóstico  Transparencia y Acceso a la Información se realizo el 4 de Junio de 2018</v>
      </c>
      <c r="DN96" s="62" t="str">
        <f t="shared" si="157"/>
        <v>link de trasnparencia</v>
      </c>
      <c r="DO96" s="62"/>
      <c r="DP96" s="62"/>
      <c r="DQ96" s="62"/>
      <c r="DR96" s="62"/>
      <c r="DS96" s="60"/>
      <c r="DT96" s="60"/>
      <c r="DU96" s="60"/>
      <c r="DV96" s="60"/>
      <c r="DW96" s="60"/>
    </row>
    <row r="97" spans="1:127" s="58" customFormat="1" ht="39.950000000000003" hidden="1" customHeight="1" x14ac:dyDescent="0.2">
      <c r="A97" s="82" t="s">
        <v>346</v>
      </c>
      <c r="B97" s="82" t="s">
        <v>344</v>
      </c>
      <c r="C97" s="82" t="s">
        <v>279</v>
      </c>
      <c r="D97" s="82">
        <v>0.1</v>
      </c>
      <c r="E97" s="82">
        <v>0.35</v>
      </c>
      <c r="F97" s="82">
        <v>0.5</v>
      </c>
      <c r="G97" s="82">
        <v>0.8</v>
      </c>
      <c r="H97" s="82">
        <v>0.9</v>
      </c>
      <c r="I97" s="82" t="s">
        <v>281</v>
      </c>
      <c r="J97" s="82" t="s">
        <v>368</v>
      </c>
      <c r="K97" s="82" t="s">
        <v>347</v>
      </c>
      <c r="L97" s="82" t="s">
        <v>369</v>
      </c>
      <c r="M97" s="82" t="s">
        <v>369</v>
      </c>
      <c r="N97" s="82" t="s">
        <v>369</v>
      </c>
      <c r="O97" s="82" t="s">
        <v>369</v>
      </c>
      <c r="P97" s="82" t="s">
        <v>284</v>
      </c>
      <c r="Q97" s="82" t="s">
        <v>348</v>
      </c>
      <c r="R97" s="82" t="s">
        <v>406</v>
      </c>
      <c r="S97" s="82" t="s">
        <v>412</v>
      </c>
      <c r="T97" s="82" t="s">
        <v>313</v>
      </c>
      <c r="U97" s="82" t="s">
        <v>274</v>
      </c>
      <c r="V97" s="82" t="s">
        <v>370</v>
      </c>
      <c r="W97" s="82" t="s">
        <v>294</v>
      </c>
      <c r="X97" s="82" t="s">
        <v>292</v>
      </c>
      <c r="Y97" s="82" t="s">
        <v>640</v>
      </c>
      <c r="Z97" s="82" t="s">
        <v>416</v>
      </c>
      <c r="AA97" s="82" t="s">
        <v>426</v>
      </c>
      <c r="AB97" s="82" t="s">
        <v>310</v>
      </c>
      <c r="AC97" s="82" t="s">
        <v>369</v>
      </c>
      <c r="AD97" s="82" t="s">
        <v>895</v>
      </c>
      <c r="AE97" s="82" t="str">
        <f t="shared" si="127"/>
        <v>Oficina Asesora de Planeación</v>
      </c>
      <c r="AF97" s="82" t="str">
        <f t="shared" si="128"/>
        <v>No aplica</v>
      </c>
      <c r="AG97" s="82" t="str">
        <f t="shared" si="129"/>
        <v>Planeación Estratégica</v>
      </c>
      <c r="AH97" s="61" t="str">
        <f t="shared" si="142"/>
        <v>Plan de Accion por Dependecias</v>
      </c>
      <c r="AI97" s="82" t="s">
        <v>988</v>
      </c>
      <c r="AJ97" s="61" t="s">
        <v>369</v>
      </c>
      <c r="AK97" s="61" t="s">
        <v>369</v>
      </c>
      <c r="AL97" s="61" t="s">
        <v>369</v>
      </c>
      <c r="AM97" s="61" t="s">
        <v>369</v>
      </c>
      <c r="AN97" s="82" t="s">
        <v>1012</v>
      </c>
      <c r="AO97" s="82" t="s">
        <v>1011</v>
      </c>
      <c r="AP97" s="82">
        <v>0</v>
      </c>
      <c r="AQ97" s="82">
        <f t="shared" si="143"/>
        <v>1</v>
      </c>
      <c r="AR97" s="82">
        <v>0</v>
      </c>
      <c r="AS97" s="82">
        <v>1</v>
      </c>
      <c r="AT97" s="82">
        <v>0</v>
      </c>
      <c r="AU97" s="82">
        <v>0</v>
      </c>
      <c r="AV97" s="82" t="s">
        <v>448</v>
      </c>
      <c r="AW97" s="82" t="s">
        <v>434</v>
      </c>
      <c r="AX97" s="82" t="s">
        <v>1010</v>
      </c>
      <c r="AY97" s="82" t="s">
        <v>442</v>
      </c>
      <c r="AZ97" s="82" t="s">
        <v>442</v>
      </c>
      <c r="BA97" s="59">
        <v>43191</v>
      </c>
      <c r="BB97" s="59">
        <v>43281</v>
      </c>
      <c r="BC97" s="65">
        <f t="shared" si="144"/>
        <v>90</v>
      </c>
      <c r="BD97" s="62">
        <f t="shared" si="158"/>
        <v>0</v>
      </c>
      <c r="BE97" s="82">
        <v>0</v>
      </c>
      <c r="BF97" s="66">
        <v>0</v>
      </c>
      <c r="BG97" s="62">
        <f t="shared" si="130"/>
        <v>0</v>
      </c>
      <c r="BH97" s="59">
        <v>43189</v>
      </c>
      <c r="BI97" s="80">
        <f t="shared" si="131"/>
        <v>92</v>
      </c>
      <c r="BJ97" s="62" t="str">
        <f t="shared" si="123"/>
        <v>100%</v>
      </c>
      <c r="BK97" s="62">
        <f t="shared" si="132"/>
        <v>-2.2222222222222223E-2</v>
      </c>
      <c r="BL97" s="59" t="str">
        <f t="shared" si="133"/>
        <v>SIN INICIAR</v>
      </c>
      <c r="BM97" s="59" t="str">
        <f t="shared" si="110"/>
        <v xml:space="preserve">NO PROGRAMADA EN EL PERIODO </v>
      </c>
      <c r="BN97" s="62" t="s">
        <v>897</v>
      </c>
      <c r="BO97" s="62" t="s">
        <v>369</v>
      </c>
      <c r="BP97" s="62"/>
      <c r="BQ97" s="82">
        <f t="shared" si="134"/>
        <v>1</v>
      </c>
      <c r="BR97" s="82">
        <v>1</v>
      </c>
      <c r="BS97" s="66">
        <f t="shared" si="145"/>
        <v>1</v>
      </c>
      <c r="BT97" s="62">
        <f t="shared" si="135"/>
        <v>1</v>
      </c>
      <c r="BU97" s="59">
        <v>43276</v>
      </c>
      <c r="BV97" s="80">
        <f t="shared" si="136"/>
        <v>5</v>
      </c>
      <c r="BW97" s="62" t="str">
        <f t="shared" si="124"/>
        <v>100%</v>
      </c>
      <c r="BX97" s="62">
        <f t="shared" si="137"/>
        <v>0.94444444444444442</v>
      </c>
      <c r="BY97" s="59" t="str">
        <f t="shared" si="138"/>
        <v>TERMINADO</v>
      </c>
      <c r="BZ97" s="59" t="str">
        <f t="shared" si="139"/>
        <v>OPORTUNO</v>
      </c>
      <c r="CA97" s="62" t="s">
        <v>1009</v>
      </c>
      <c r="CB97" s="62" t="s">
        <v>1005</v>
      </c>
      <c r="CC97" s="62"/>
      <c r="CD97" s="62"/>
      <c r="CE97" s="62"/>
      <c r="CF97" s="62"/>
      <c r="CG97" s="82">
        <f t="shared" ref="CG97:CG103" si="159">$AT97</f>
        <v>0</v>
      </c>
      <c r="CH97" s="70"/>
      <c r="CI97" s="66" t="e">
        <f t="shared" si="141"/>
        <v>#DIV/0!</v>
      </c>
      <c r="CJ97" s="62">
        <f t="shared" ref="CJ97:CJ103" si="160">($BE97+$BR97+$CH97)/$AQ97</f>
        <v>1</v>
      </c>
      <c r="CK97" s="59"/>
      <c r="CL97" s="80">
        <f t="shared" si="114"/>
        <v>43281</v>
      </c>
      <c r="CM97" s="62" t="str">
        <f t="shared" si="125"/>
        <v>100%</v>
      </c>
      <c r="CN97" s="62">
        <f t="shared" si="115"/>
        <v>-479.9</v>
      </c>
      <c r="CO97" s="59" t="str">
        <f t="shared" si="116"/>
        <v>TERMINADO</v>
      </c>
      <c r="CP97" s="59" t="str">
        <f t="shared" si="117"/>
        <v>OPORTUNO</v>
      </c>
      <c r="CQ97" s="62"/>
      <c r="CR97" s="62" t="str">
        <f>CB97</f>
        <v>link intranet</v>
      </c>
      <c r="CS97" s="62"/>
      <c r="CT97" s="62"/>
      <c r="CU97" s="62"/>
      <c r="CV97" s="62"/>
      <c r="CW97" s="62"/>
      <c r="CX97" s="62"/>
      <c r="CY97" s="62"/>
      <c r="CZ97" s="62"/>
      <c r="DA97" s="62"/>
      <c r="DB97" s="62"/>
      <c r="DC97" s="82">
        <f t="shared" ref="DC97:DC103" si="161">$AU97</f>
        <v>0</v>
      </c>
      <c r="DD97" s="70"/>
      <c r="DE97" s="66" t="e">
        <f t="shared" si="140"/>
        <v>#DIV/0!</v>
      </c>
      <c r="DF97" s="62">
        <f t="shared" ref="DF97:DF103" si="162">($BE97+$BR97+$CH97+$DD97)/$AQ97</f>
        <v>1</v>
      </c>
      <c r="DG97" s="59"/>
      <c r="DH97" s="80">
        <f t="shared" si="118"/>
        <v>43281</v>
      </c>
      <c r="DI97" s="62" t="str">
        <f t="shared" si="126"/>
        <v>100%</v>
      </c>
      <c r="DJ97" s="62">
        <f t="shared" si="119"/>
        <v>-479.9</v>
      </c>
      <c r="DK97" s="59" t="str">
        <f t="shared" si="120"/>
        <v>TERMINADO</v>
      </c>
      <c r="DL97" s="59" t="str">
        <f t="shared" si="121"/>
        <v>OPORTUNO</v>
      </c>
      <c r="DM97" s="62"/>
      <c r="DN97" s="62" t="str">
        <f>CR97</f>
        <v>link intranet</v>
      </c>
      <c r="DO97" s="62"/>
      <c r="DP97" s="62"/>
      <c r="DQ97" s="62"/>
      <c r="DR97" s="62"/>
      <c r="DS97" s="60"/>
      <c r="DT97" s="60"/>
      <c r="DU97" s="60"/>
      <c r="DV97" s="60"/>
      <c r="DW97" s="60"/>
    </row>
    <row r="98" spans="1:127" s="58" customFormat="1" ht="39.950000000000003" hidden="1" customHeight="1" x14ac:dyDescent="0.2">
      <c r="A98" s="82" t="s">
        <v>346</v>
      </c>
      <c r="B98" s="82" t="s">
        <v>344</v>
      </c>
      <c r="C98" s="82" t="s">
        <v>279</v>
      </c>
      <c r="D98" s="82">
        <v>0.1</v>
      </c>
      <c r="E98" s="82">
        <v>0.35</v>
      </c>
      <c r="F98" s="82">
        <v>0.5</v>
      </c>
      <c r="G98" s="82">
        <v>0.8</v>
      </c>
      <c r="H98" s="82">
        <v>0.9</v>
      </c>
      <c r="I98" s="82" t="s">
        <v>281</v>
      </c>
      <c r="J98" s="82" t="s">
        <v>368</v>
      </c>
      <c r="K98" s="82" t="s">
        <v>347</v>
      </c>
      <c r="L98" s="82" t="s">
        <v>369</v>
      </c>
      <c r="M98" s="82" t="s">
        <v>369</v>
      </c>
      <c r="N98" s="82" t="s">
        <v>369</v>
      </c>
      <c r="O98" s="82" t="s">
        <v>369</v>
      </c>
      <c r="P98" s="82" t="s">
        <v>284</v>
      </c>
      <c r="Q98" s="82" t="s">
        <v>348</v>
      </c>
      <c r="R98" s="82" t="s">
        <v>406</v>
      </c>
      <c r="S98" s="82" t="s">
        <v>412</v>
      </c>
      <c r="T98" s="82" t="s">
        <v>313</v>
      </c>
      <c r="U98" s="82" t="s">
        <v>274</v>
      </c>
      <c r="V98" s="82" t="s">
        <v>370</v>
      </c>
      <c r="W98" s="82" t="s">
        <v>296</v>
      </c>
      <c r="X98" s="82" t="s">
        <v>297</v>
      </c>
      <c r="Y98" s="82" t="s">
        <v>640</v>
      </c>
      <c r="Z98" s="82" t="s">
        <v>416</v>
      </c>
      <c r="AA98" s="82" t="s">
        <v>426</v>
      </c>
      <c r="AB98" s="82" t="s">
        <v>310</v>
      </c>
      <c r="AC98" s="82" t="s">
        <v>369</v>
      </c>
      <c r="AD98" s="82" t="s">
        <v>895</v>
      </c>
      <c r="AE98" s="82" t="str">
        <f t="shared" si="127"/>
        <v>Oficina Asesora de Planeación</v>
      </c>
      <c r="AF98" s="82" t="str">
        <f t="shared" si="128"/>
        <v>No aplica</v>
      </c>
      <c r="AG98" s="82" t="str">
        <f t="shared" si="129"/>
        <v xml:space="preserve">Control, Evaluación y Mejora </v>
      </c>
      <c r="AH98" s="61" t="str">
        <f t="shared" si="142"/>
        <v>Plan de Accion por Dependecias</v>
      </c>
      <c r="AI98" s="82" t="s">
        <v>988</v>
      </c>
      <c r="AJ98" s="61" t="s">
        <v>369</v>
      </c>
      <c r="AK98" s="61" t="s">
        <v>369</v>
      </c>
      <c r="AL98" s="61" t="s">
        <v>369</v>
      </c>
      <c r="AM98" s="61" t="s">
        <v>369</v>
      </c>
      <c r="AN98" s="82" t="s">
        <v>1008</v>
      </c>
      <c r="AO98" s="82" t="s">
        <v>1007</v>
      </c>
      <c r="AP98" s="82">
        <v>0</v>
      </c>
      <c r="AQ98" s="82">
        <f t="shared" si="143"/>
        <v>1</v>
      </c>
      <c r="AR98" s="82">
        <v>0</v>
      </c>
      <c r="AS98" s="82">
        <v>1</v>
      </c>
      <c r="AT98" s="82">
        <v>0</v>
      </c>
      <c r="AU98" s="82">
        <v>0</v>
      </c>
      <c r="AV98" s="82" t="s">
        <v>448</v>
      </c>
      <c r="AW98" s="82" t="s">
        <v>434</v>
      </c>
      <c r="AX98" s="82" t="s">
        <v>972</v>
      </c>
      <c r="AY98" s="82" t="s">
        <v>442</v>
      </c>
      <c r="AZ98" s="82" t="s">
        <v>442</v>
      </c>
      <c r="BA98" s="59">
        <v>43191</v>
      </c>
      <c r="BB98" s="59">
        <v>43281</v>
      </c>
      <c r="BC98" s="65">
        <f t="shared" si="144"/>
        <v>90</v>
      </c>
      <c r="BD98" s="62">
        <f t="shared" si="158"/>
        <v>0</v>
      </c>
      <c r="BE98" s="82">
        <v>0</v>
      </c>
      <c r="BF98" s="66">
        <v>0</v>
      </c>
      <c r="BG98" s="62">
        <f t="shared" si="130"/>
        <v>0</v>
      </c>
      <c r="BH98" s="59">
        <v>43189</v>
      </c>
      <c r="BI98" s="80">
        <f t="shared" si="131"/>
        <v>92</v>
      </c>
      <c r="BJ98" s="62" t="str">
        <f t="shared" si="123"/>
        <v>100%</v>
      </c>
      <c r="BK98" s="62">
        <f t="shared" si="132"/>
        <v>-2.2222222222222223E-2</v>
      </c>
      <c r="BL98" s="59" t="str">
        <f t="shared" si="133"/>
        <v>SIN INICIAR</v>
      </c>
      <c r="BM98" s="59" t="str">
        <f t="shared" si="110"/>
        <v xml:space="preserve">NO PROGRAMADA EN EL PERIODO </v>
      </c>
      <c r="BN98" s="62" t="s">
        <v>897</v>
      </c>
      <c r="BO98" s="62" t="s">
        <v>369</v>
      </c>
      <c r="BP98" s="62"/>
      <c r="BQ98" s="82">
        <f t="shared" si="134"/>
        <v>1</v>
      </c>
      <c r="BR98" s="82">
        <v>1</v>
      </c>
      <c r="BS98" s="66">
        <f t="shared" si="145"/>
        <v>1</v>
      </c>
      <c r="BT98" s="62">
        <f t="shared" si="135"/>
        <v>1</v>
      </c>
      <c r="BU98" s="59">
        <v>43269</v>
      </c>
      <c r="BV98" s="80">
        <f t="shared" si="136"/>
        <v>12</v>
      </c>
      <c r="BW98" s="62" t="str">
        <f t="shared" si="124"/>
        <v>100%</v>
      </c>
      <c r="BX98" s="62">
        <f t="shared" si="137"/>
        <v>0.8666666666666667</v>
      </c>
      <c r="BY98" s="59" t="str">
        <f t="shared" si="138"/>
        <v>TERMINADO</v>
      </c>
      <c r="BZ98" s="59" t="str">
        <f t="shared" si="139"/>
        <v>OPORTUNO</v>
      </c>
      <c r="CA98" s="62" t="s">
        <v>1006</v>
      </c>
      <c r="CB98" s="62" t="s">
        <v>1005</v>
      </c>
      <c r="CC98" s="62"/>
      <c r="CD98" s="62"/>
      <c r="CE98" s="62"/>
      <c r="CF98" s="62"/>
      <c r="CG98" s="82">
        <f t="shared" si="159"/>
        <v>0</v>
      </c>
      <c r="CH98" s="70"/>
      <c r="CI98" s="66" t="e">
        <f t="shared" si="141"/>
        <v>#DIV/0!</v>
      </c>
      <c r="CJ98" s="62">
        <f t="shared" si="160"/>
        <v>1</v>
      </c>
      <c r="CK98" s="59"/>
      <c r="CL98" s="80">
        <f t="shared" si="114"/>
        <v>43281</v>
      </c>
      <c r="CM98" s="62" t="str">
        <f t="shared" si="125"/>
        <v>100%</v>
      </c>
      <c r="CN98" s="62">
        <f t="shared" si="115"/>
        <v>-479.9</v>
      </c>
      <c r="CO98" s="59" t="str">
        <f t="shared" si="116"/>
        <v>TERMINADO</v>
      </c>
      <c r="CP98" s="59" t="str">
        <f t="shared" si="117"/>
        <v>OPORTUNO</v>
      </c>
      <c r="CQ98" s="62"/>
      <c r="CR98" s="62"/>
      <c r="CS98" s="62"/>
      <c r="CT98" s="62"/>
      <c r="CU98" s="62"/>
      <c r="CV98" s="62"/>
      <c r="CW98" s="62"/>
      <c r="CX98" s="62"/>
      <c r="CY98" s="62"/>
      <c r="CZ98" s="62"/>
      <c r="DA98" s="62"/>
      <c r="DB98" s="62"/>
      <c r="DC98" s="82">
        <f t="shared" si="161"/>
        <v>0</v>
      </c>
      <c r="DD98" s="70"/>
      <c r="DE98" s="66" t="e">
        <f t="shared" si="140"/>
        <v>#DIV/0!</v>
      </c>
      <c r="DF98" s="62">
        <f t="shared" si="162"/>
        <v>1</v>
      </c>
      <c r="DG98" s="59"/>
      <c r="DH98" s="80">
        <f t="shared" si="118"/>
        <v>43281</v>
      </c>
      <c r="DI98" s="62" t="str">
        <f t="shared" si="126"/>
        <v>100%</v>
      </c>
      <c r="DJ98" s="62">
        <f t="shared" si="119"/>
        <v>-479.9</v>
      </c>
      <c r="DK98" s="59" t="str">
        <f t="shared" si="120"/>
        <v>TERMINADO</v>
      </c>
      <c r="DL98" s="59" t="str">
        <f t="shared" si="121"/>
        <v>OPORTUNO</v>
      </c>
      <c r="DM98" s="62"/>
      <c r="DN98" s="62"/>
      <c r="DO98" s="62"/>
      <c r="DP98" s="62"/>
      <c r="DQ98" s="62"/>
      <c r="DR98" s="62"/>
      <c r="DS98" s="60"/>
      <c r="DT98" s="60"/>
      <c r="DU98" s="60"/>
      <c r="DV98" s="60"/>
      <c r="DW98" s="60"/>
    </row>
    <row r="99" spans="1:127" s="58" customFormat="1" ht="39.950000000000003" hidden="1" customHeight="1" x14ac:dyDescent="0.2">
      <c r="A99" s="82" t="s">
        <v>346</v>
      </c>
      <c r="B99" s="82" t="s">
        <v>344</v>
      </c>
      <c r="C99" s="82" t="s">
        <v>279</v>
      </c>
      <c r="D99" s="82">
        <v>0.1</v>
      </c>
      <c r="E99" s="82">
        <v>0.35</v>
      </c>
      <c r="F99" s="82">
        <v>0.5</v>
      </c>
      <c r="G99" s="82">
        <v>0.8</v>
      </c>
      <c r="H99" s="82">
        <v>0.9</v>
      </c>
      <c r="I99" s="82" t="s">
        <v>281</v>
      </c>
      <c r="J99" s="82" t="s">
        <v>368</v>
      </c>
      <c r="K99" s="82" t="s">
        <v>347</v>
      </c>
      <c r="L99" s="82" t="s">
        <v>369</v>
      </c>
      <c r="M99" s="82" t="s">
        <v>369</v>
      </c>
      <c r="N99" s="82" t="s">
        <v>369</v>
      </c>
      <c r="O99" s="82" t="s">
        <v>369</v>
      </c>
      <c r="P99" s="82" t="s">
        <v>284</v>
      </c>
      <c r="Q99" s="82" t="s">
        <v>348</v>
      </c>
      <c r="R99" s="82" t="s">
        <v>406</v>
      </c>
      <c r="S99" s="82" t="s">
        <v>412</v>
      </c>
      <c r="T99" s="82" t="s">
        <v>313</v>
      </c>
      <c r="U99" s="82" t="s">
        <v>274</v>
      </c>
      <c r="V99" s="82" t="s">
        <v>370</v>
      </c>
      <c r="W99" s="82" t="s">
        <v>299</v>
      </c>
      <c r="X99" s="82" t="s">
        <v>305</v>
      </c>
      <c r="Y99" s="82" t="s">
        <v>640</v>
      </c>
      <c r="Z99" s="82" t="s">
        <v>416</v>
      </c>
      <c r="AA99" s="82" t="s">
        <v>426</v>
      </c>
      <c r="AB99" s="82" t="s">
        <v>310</v>
      </c>
      <c r="AC99" s="82" t="s">
        <v>369</v>
      </c>
      <c r="AD99" s="82" t="s">
        <v>895</v>
      </c>
      <c r="AE99" s="82" t="str">
        <f t="shared" si="127"/>
        <v>Oficina Asesora de Planeación</v>
      </c>
      <c r="AF99" s="82" t="str">
        <f t="shared" si="128"/>
        <v>No aplica</v>
      </c>
      <c r="AG99" s="82" t="str">
        <f t="shared" si="129"/>
        <v>Gestión de Recursos Físicos</v>
      </c>
      <c r="AH99" s="61" t="str">
        <f t="shared" si="142"/>
        <v>Plan de Accion por Dependecias</v>
      </c>
      <c r="AI99" s="82" t="s">
        <v>988</v>
      </c>
      <c r="AJ99" s="61" t="s">
        <v>369</v>
      </c>
      <c r="AK99" s="61" t="s">
        <v>369</v>
      </c>
      <c r="AL99" s="61" t="s">
        <v>369</v>
      </c>
      <c r="AM99" s="61" t="s">
        <v>369</v>
      </c>
      <c r="AN99" s="82" t="s">
        <v>1004</v>
      </c>
      <c r="AO99" s="82" t="s">
        <v>1003</v>
      </c>
      <c r="AP99" s="82">
        <v>0</v>
      </c>
      <c r="AQ99" s="82">
        <f t="shared" si="143"/>
        <v>1</v>
      </c>
      <c r="AR99" s="82">
        <v>0</v>
      </c>
      <c r="AS99" s="82">
        <v>1</v>
      </c>
      <c r="AT99" s="82">
        <v>0</v>
      </c>
      <c r="AU99" s="82">
        <v>0</v>
      </c>
      <c r="AV99" s="82" t="s">
        <v>448</v>
      </c>
      <c r="AW99" s="82" t="s">
        <v>434</v>
      </c>
      <c r="AX99" s="82" t="s">
        <v>1002</v>
      </c>
      <c r="AY99" s="82" t="s">
        <v>442</v>
      </c>
      <c r="AZ99" s="82" t="s">
        <v>442</v>
      </c>
      <c r="BA99" s="59">
        <v>43191</v>
      </c>
      <c r="BB99" s="59">
        <v>43281</v>
      </c>
      <c r="BC99" s="65">
        <f t="shared" si="144"/>
        <v>90</v>
      </c>
      <c r="BD99" s="62">
        <f t="shared" si="158"/>
        <v>0</v>
      </c>
      <c r="BE99" s="82">
        <v>0</v>
      </c>
      <c r="BF99" s="66">
        <v>0</v>
      </c>
      <c r="BG99" s="62">
        <f t="shared" si="130"/>
        <v>0</v>
      </c>
      <c r="BH99" s="59">
        <v>43189</v>
      </c>
      <c r="BI99" s="80">
        <f t="shared" si="131"/>
        <v>92</v>
      </c>
      <c r="BJ99" s="62" t="str">
        <f t="shared" si="123"/>
        <v>100%</v>
      </c>
      <c r="BK99" s="62">
        <f t="shared" si="132"/>
        <v>-2.2222222222222223E-2</v>
      </c>
      <c r="BL99" s="59" t="str">
        <f t="shared" si="133"/>
        <v>SIN INICIAR</v>
      </c>
      <c r="BM99" s="59" t="str">
        <f t="shared" si="110"/>
        <v xml:space="preserve">NO PROGRAMADA EN EL PERIODO </v>
      </c>
      <c r="BN99" s="62" t="s">
        <v>897</v>
      </c>
      <c r="BO99" s="62" t="s">
        <v>369</v>
      </c>
      <c r="BP99" s="62"/>
      <c r="BQ99" s="82">
        <f t="shared" si="134"/>
        <v>1</v>
      </c>
      <c r="BR99" s="82">
        <v>1</v>
      </c>
      <c r="BS99" s="66">
        <f t="shared" si="145"/>
        <v>1</v>
      </c>
      <c r="BT99" s="62">
        <f t="shared" si="135"/>
        <v>1</v>
      </c>
      <c r="BU99" s="59">
        <v>43269</v>
      </c>
      <c r="BV99" s="80">
        <f t="shared" si="136"/>
        <v>12</v>
      </c>
      <c r="BW99" s="62" t="str">
        <f t="shared" si="124"/>
        <v>100%</v>
      </c>
      <c r="BX99" s="62">
        <f t="shared" si="137"/>
        <v>0.8666666666666667</v>
      </c>
      <c r="BY99" s="59" t="str">
        <f t="shared" si="138"/>
        <v>TERMINADO</v>
      </c>
      <c r="BZ99" s="59" t="str">
        <f t="shared" si="139"/>
        <v>OPORTUNO</v>
      </c>
      <c r="CA99" s="62" t="s">
        <v>1001</v>
      </c>
      <c r="CB99" s="97" t="s">
        <v>1000</v>
      </c>
      <c r="CC99" s="97"/>
      <c r="CD99" s="97"/>
      <c r="CE99" s="97"/>
      <c r="CF99" s="62"/>
      <c r="CG99" s="82">
        <f t="shared" si="159"/>
        <v>0</v>
      </c>
      <c r="CH99" s="70"/>
      <c r="CI99" s="66" t="e">
        <f t="shared" si="141"/>
        <v>#DIV/0!</v>
      </c>
      <c r="CJ99" s="62">
        <f t="shared" si="160"/>
        <v>1</v>
      </c>
      <c r="CK99" s="59"/>
      <c r="CL99" s="80">
        <f t="shared" si="114"/>
        <v>43281</v>
      </c>
      <c r="CM99" s="62" t="str">
        <f t="shared" si="125"/>
        <v>100%</v>
      </c>
      <c r="CN99" s="62">
        <f t="shared" si="115"/>
        <v>-479.9</v>
      </c>
      <c r="CO99" s="59" t="str">
        <f t="shared" si="116"/>
        <v>TERMINADO</v>
      </c>
      <c r="CP99" s="59" t="str">
        <f t="shared" si="117"/>
        <v>OPORTUNO</v>
      </c>
      <c r="CQ99" s="62"/>
      <c r="CR99" s="62"/>
      <c r="CS99" s="62"/>
      <c r="CT99" s="62"/>
      <c r="CU99" s="62"/>
      <c r="CV99" s="62"/>
      <c r="CW99" s="62"/>
      <c r="CX99" s="62"/>
      <c r="CY99" s="62"/>
      <c r="CZ99" s="62"/>
      <c r="DA99" s="62"/>
      <c r="DB99" s="62"/>
      <c r="DC99" s="82">
        <f t="shared" si="161"/>
        <v>0</v>
      </c>
      <c r="DD99" s="70"/>
      <c r="DE99" s="66" t="e">
        <f t="shared" si="140"/>
        <v>#DIV/0!</v>
      </c>
      <c r="DF99" s="62">
        <f t="shared" si="162"/>
        <v>1</v>
      </c>
      <c r="DG99" s="59"/>
      <c r="DH99" s="80">
        <f t="shared" si="118"/>
        <v>43281</v>
      </c>
      <c r="DI99" s="62" t="str">
        <f t="shared" si="126"/>
        <v>100%</v>
      </c>
      <c r="DJ99" s="62">
        <f t="shared" si="119"/>
        <v>-479.9</v>
      </c>
      <c r="DK99" s="59" t="str">
        <f t="shared" si="120"/>
        <v>TERMINADO</v>
      </c>
      <c r="DL99" s="59" t="str">
        <f t="shared" si="121"/>
        <v>OPORTUNO</v>
      </c>
      <c r="DM99" s="62"/>
      <c r="DN99" s="62"/>
      <c r="DO99" s="62"/>
      <c r="DP99" s="62"/>
      <c r="DQ99" s="62"/>
      <c r="DR99" s="62"/>
      <c r="DS99" s="60"/>
      <c r="DT99" s="60"/>
      <c r="DU99" s="60"/>
      <c r="DV99" s="60"/>
      <c r="DW99" s="60"/>
    </row>
    <row r="100" spans="1:127" s="58" customFormat="1" ht="39.950000000000003" hidden="1" customHeight="1" x14ac:dyDescent="0.2">
      <c r="A100" s="82" t="s">
        <v>346</v>
      </c>
      <c r="B100" s="82" t="s">
        <v>344</v>
      </c>
      <c r="C100" s="82" t="s">
        <v>279</v>
      </c>
      <c r="D100" s="82">
        <v>0.1</v>
      </c>
      <c r="E100" s="82">
        <v>0.35</v>
      </c>
      <c r="F100" s="82">
        <v>0.5</v>
      </c>
      <c r="G100" s="82">
        <v>0.8</v>
      </c>
      <c r="H100" s="82">
        <v>0.9</v>
      </c>
      <c r="I100" s="82" t="s">
        <v>281</v>
      </c>
      <c r="J100" s="82" t="s">
        <v>368</v>
      </c>
      <c r="K100" s="82" t="s">
        <v>347</v>
      </c>
      <c r="L100" s="82" t="s">
        <v>369</v>
      </c>
      <c r="M100" s="82" t="s">
        <v>369</v>
      </c>
      <c r="N100" s="82" t="s">
        <v>369</v>
      </c>
      <c r="O100" s="82" t="s">
        <v>369</v>
      </c>
      <c r="P100" s="82" t="s">
        <v>284</v>
      </c>
      <c r="Q100" s="82" t="s">
        <v>348</v>
      </c>
      <c r="R100" s="82" t="s">
        <v>406</v>
      </c>
      <c r="S100" s="82" t="s">
        <v>412</v>
      </c>
      <c r="T100" s="82" t="s">
        <v>313</v>
      </c>
      <c r="U100" s="82" t="s">
        <v>274</v>
      </c>
      <c r="V100" s="82" t="s">
        <v>370</v>
      </c>
      <c r="W100" s="82" t="s">
        <v>301</v>
      </c>
      <c r="X100" s="82" t="s">
        <v>307</v>
      </c>
      <c r="Y100" s="82" t="s">
        <v>640</v>
      </c>
      <c r="Z100" s="82" t="s">
        <v>416</v>
      </c>
      <c r="AA100" s="82" t="s">
        <v>426</v>
      </c>
      <c r="AB100" s="82" t="s">
        <v>310</v>
      </c>
      <c r="AC100" s="82" t="s">
        <v>369</v>
      </c>
      <c r="AD100" s="82" t="s">
        <v>895</v>
      </c>
      <c r="AE100" s="82" t="str">
        <f t="shared" si="127"/>
        <v>Oficina Asesora de Planeación</v>
      </c>
      <c r="AF100" s="82" t="str">
        <f t="shared" si="128"/>
        <v>No aplica</v>
      </c>
      <c r="AG100" s="82" t="str">
        <f t="shared" si="129"/>
        <v>Gestión Documental</v>
      </c>
      <c r="AH100" s="61" t="str">
        <f t="shared" si="142"/>
        <v>Plan de Accion por Dependecias</v>
      </c>
      <c r="AI100" s="82" t="s">
        <v>988</v>
      </c>
      <c r="AJ100" s="61" t="s">
        <v>369</v>
      </c>
      <c r="AK100" s="61" t="s">
        <v>369</v>
      </c>
      <c r="AL100" s="61" t="s">
        <v>369</v>
      </c>
      <c r="AM100" s="61" t="s">
        <v>369</v>
      </c>
      <c r="AN100" s="82" t="s">
        <v>999</v>
      </c>
      <c r="AO100" s="82" t="s">
        <v>998</v>
      </c>
      <c r="AP100" s="82">
        <v>0</v>
      </c>
      <c r="AQ100" s="82">
        <f t="shared" si="143"/>
        <v>1</v>
      </c>
      <c r="AR100" s="82">
        <v>0</v>
      </c>
      <c r="AS100" s="82">
        <v>1</v>
      </c>
      <c r="AT100" s="82">
        <v>0</v>
      </c>
      <c r="AU100" s="82">
        <v>0</v>
      </c>
      <c r="AV100" s="82" t="s">
        <v>448</v>
      </c>
      <c r="AW100" s="82" t="s">
        <v>434</v>
      </c>
      <c r="AX100" s="82" t="s">
        <v>977</v>
      </c>
      <c r="AY100" s="82" t="s">
        <v>442</v>
      </c>
      <c r="AZ100" s="82" t="s">
        <v>442</v>
      </c>
      <c r="BA100" s="59">
        <v>43191</v>
      </c>
      <c r="BB100" s="59">
        <v>43281</v>
      </c>
      <c r="BC100" s="65">
        <f t="shared" si="144"/>
        <v>90</v>
      </c>
      <c r="BD100" s="62">
        <f t="shared" si="158"/>
        <v>0</v>
      </c>
      <c r="BE100" s="82">
        <v>0</v>
      </c>
      <c r="BF100" s="66">
        <v>0</v>
      </c>
      <c r="BG100" s="62">
        <f t="shared" si="130"/>
        <v>0</v>
      </c>
      <c r="BH100" s="59">
        <v>43189</v>
      </c>
      <c r="BI100" s="80">
        <f t="shared" si="131"/>
        <v>92</v>
      </c>
      <c r="BJ100" s="62" t="str">
        <f t="shared" si="123"/>
        <v>100%</v>
      </c>
      <c r="BK100" s="62">
        <f t="shared" si="132"/>
        <v>-2.2222222222222223E-2</v>
      </c>
      <c r="BL100" s="59" t="str">
        <f t="shared" si="133"/>
        <v>SIN INICIAR</v>
      </c>
      <c r="BM100" s="59" t="str">
        <f t="shared" si="110"/>
        <v xml:space="preserve">NO PROGRAMADA EN EL PERIODO </v>
      </c>
      <c r="BN100" s="62" t="s">
        <v>897</v>
      </c>
      <c r="BO100" s="62" t="s">
        <v>369</v>
      </c>
      <c r="BP100" s="62"/>
      <c r="BQ100" s="82">
        <f t="shared" si="134"/>
        <v>1</v>
      </c>
      <c r="BR100" s="82">
        <v>0</v>
      </c>
      <c r="BS100" s="66">
        <f t="shared" si="145"/>
        <v>0</v>
      </c>
      <c r="BT100" s="62">
        <f t="shared" si="135"/>
        <v>0</v>
      </c>
      <c r="BU100" s="59">
        <v>43269</v>
      </c>
      <c r="BV100" s="80">
        <f t="shared" si="136"/>
        <v>12</v>
      </c>
      <c r="BW100" s="62" t="str">
        <f t="shared" si="124"/>
        <v>100%</v>
      </c>
      <c r="BX100" s="62">
        <f t="shared" si="137"/>
        <v>0.8666666666666667</v>
      </c>
      <c r="BY100" s="59" t="str">
        <f t="shared" si="138"/>
        <v>SIN INICIAR</v>
      </c>
      <c r="BZ100" s="59" t="str">
        <f t="shared" si="139"/>
        <v>ATRASADO</v>
      </c>
      <c r="CA100" s="62" t="s">
        <v>997</v>
      </c>
      <c r="CB100" s="62" t="s">
        <v>369</v>
      </c>
      <c r="CC100" s="62"/>
      <c r="CD100" s="62"/>
      <c r="CE100" s="62"/>
      <c r="CF100" s="62"/>
      <c r="CG100" s="82">
        <f t="shared" si="159"/>
        <v>0</v>
      </c>
      <c r="CH100" s="70"/>
      <c r="CI100" s="66" t="e">
        <f t="shared" si="141"/>
        <v>#DIV/0!</v>
      </c>
      <c r="CJ100" s="62">
        <f t="shared" si="160"/>
        <v>0</v>
      </c>
      <c r="CK100" s="59"/>
      <c r="CL100" s="80">
        <f t="shared" si="114"/>
        <v>43281</v>
      </c>
      <c r="CM100" s="62" t="str">
        <f t="shared" si="125"/>
        <v>100%</v>
      </c>
      <c r="CN100" s="62">
        <f t="shared" si="115"/>
        <v>-479.9</v>
      </c>
      <c r="CO100" s="59" t="str">
        <f t="shared" si="116"/>
        <v>SIN INICIAR</v>
      </c>
      <c r="CP100" s="59" t="str">
        <f t="shared" si="117"/>
        <v xml:space="preserve">NO PROGRAMADA EN EL PERIODO </v>
      </c>
      <c r="CQ100" s="62"/>
      <c r="CR100" s="62"/>
      <c r="CS100" s="62"/>
      <c r="CT100" s="62"/>
      <c r="CU100" s="62"/>
      <c r="CV100" s="62"/>
      <c r="CW100" s="62"/>
      <c r="CX100" s="62"/>
      <c r="CY100" s="62"/>
      <c r="CZ100" s="62"/>
      <c r="DA100" s="62"/>
      <c r="DB100" s="62"/>
      <c r="DC100" s="82">
        <f t="shared" si="161"/>
        <v>0</v>
      </c>
      <c r="DD100" s="70"/>
      <c r="DE100" s="66" t="e">
        <f t="shared" si="140"/>
        <v>#DIV/0!</v>
      </c>
      <c r="DF100" s="62">
        <f t="shared" si="162"/>
        <v>0</v>
      </c>
      <c r="DG100" s="59"/>
      <c r="DH100" s="80">
        <f t="shared" si="118"/>
        <v>43281</v>
      </c>
      <c r="DI100" s="62" t="str">
        <f t="shared" si="126"/>
        <v>100%</v>
      </c>
      <c r="DJ100" s="62">
        <f t="shared" si="119"/>
        <v>-479.9</v>
      </c>
      <c r="DK100" s="59" t="str">
        <f t="shared" si="120"/>
        <v>SIN INICIAR</v>
      </c>
      <c r="DL100" s="59" t="str">
        <f t="shared" si="121"/>
        <v xml:space="preserve">NO PROGRAMADA EN EL PERIODO </v>
      </c>
      <c r="DM100" s="62"/>
      <c r="DN100" s="62"/>
      <c r="DO100" s="62"/>
      <c r="DP100" s="62"/>
      <c r="DQ100" s="62"/>
      <c r="DR100" s="62"/>
      <c r="DS100" s="60"/>
      <c r="DT100" s="60"/>
      <c r="DU100" s="60"/>
      <c r="DV100" s="60"/>
      <c r="DW100" s="60"/>
    </row>
    <row r="101" spans="1:127" s="58" customFormat="1" ht="39.950000000000003" hidden="1" customHeight="1" x14ac:dyDescent="0.2">
      <c r="A101" s="82" t="s">
        <v>346</v>
      </c>
      <c r="B101" s="82" t="s">
        <v>344</v>
      </c>
      <c r="C101" s="82" t="s">
        <v>279</v>
      </c>
      <c r="D101" s="82">
        <v>0.1</v>
      </c>
      <c r="E101" s="82">
        <v>0.35</v>
      </c>
      <c r="F101" s="82">
        <v>0.5</v>
      </c>
      <c r="G101" s="82">
        <v>0.8</v>
      </c>
      <c r="H101" s="82">
        <v>0.9</v>
      </c>
      <c r="I101" s="82" t="s">
        <v>281</v>
      </c>
      <c r="J101" s="82" t="s">
        <v>368</v>
      </c>
      <c r="K101" s="82" t="s">
        <v>347</v>
      </c>
      <c r="L101" s="82" t="s">
        <v>369</v>
      </c>
      <c r="M101" s="82" t="s">
        <v>369</v>
      </c>
      <c r="N101" s="82" t="s">
        <v>369</v>
      </c>
      <c r="O101" s="82" t="s">
        <v>369</v>
      </c>
      <c r="P101" s="82" t="s">
        <v>284</v>
      </c>
      <c r="Q101" s="82" t="s">
        <v>348</v>
      </c>
      <c r="R101" s="82" t="s">
        <v>406</v>
      </c>
      <c r="S101" s="82" t="s">
        <v>412</v>
      </c>
      <c r="T101" s="82" t="s">
        <v>313</v>
      </c>
      <c r="U101" s="82" t="s">
        <v>274</v>
      </c>
      <c r="V101" s="82" t="s">
        <v>370</v>
      </c>
      <c r="W101" s="82" t="s">
        <v>300</v>
      </c>
      <c r="X101" s="82" t="s">
        <v>306</v>
      </c>
      <c r="Y101" s="82" t="s">
        <v>640</v>
      </c>
      <c r="Z101" s="82" t="s">
        <v>416</v>
      </c>
      <c r="AA101" s="82" t="s">
        <v>426</v>
      </c>
      <c r="AB101" s="82" t="s">
        <v>310</v>
      </c>
      <c r="AC101" s="82" t="s">
        <v>369</v>
      </c>
      <c r="AD101" s="82" t="s">
        <v>895</v>
      </c>
      <c r="AE101" s="82" t="str">
        <f t="shared" si="127"/>
        <v>Oficina Asesora de Planeación</v>
      </c>
      <c r="AF101" s="82" t="str">
        <f t="shared" si="128"/>
        <v>No aplica</v>
      </c>
      <c r="AG101" s="82" t="str">
        <f t="shared" si="129"/>
        <v>Gestión del Talento Humano</v>
      </c>
      <c r="AH101" s="61" t="str">
        <f t="shared" si="142"/>
        <v>Plan de Accion por Dependecias</v>
      </c>
      <c r="AI101" s="82" t="s">
        <v>988</v>
      </c>
      <c r="AJ101" s="61" t="s">
        <v>369</v>
      </c>
      <c r="AK101" s="61" t="s">
        <v>369</v>
      </c>
      <c r="AL101" s="61" t="s">
        <v>369</v>
      </c>
      <c r="AM101" s="61" t="s">
        <v>369</v>
      </c>
      <c r="AN101" s="82" t="s">
        <v>996</v>
      </c>
      <c r="AO101" s="82" t="s">
        <v>995</v>
      </c>
      <c r="AP101" s="82">
        <v>0</v>
      </c>
      <c r="AQ101" s="82">
        <f t="shared" si="143"/>
        <v>1</v>
      </c>
      <c r="AR101" s="82">
        <v>0</v>
      </c>
      <c r="AS101" s="82">
        <v>1</v>
      </c>
      <c r="AT101" s="82">
        <v>0</v>
      </c>
      <c r="AU101" s="82">
        <v>0</v>
      </c>
      <c r="AV101" s="82" t="s">
        <v>448</v>
      </c>
      <c r="AW101" s="82" t="s">
        <v>434</v>
      </c>
      <c r="AX101" s="82" t="s">
        <v>977</v>
      </c>
      <c r="AY101" s="82" t="s">
        <v>442</v>
      </c>
      <c r="AZ101" s="82" t="s">
        <v>442</v>
      </c>
      <c r="BA101" s="59">
        <v>43191</v>
      </c>
      <c r="BB101" s="59">
        <v>43281</v>
      </c>
      <c r="BC101" s="65">
        <f t="shared" si="144"/>
        <v>90</v>
      </c>
      <c r="BD101" s="62">
        <f t="shared" si="158"/>
        <v>0</v>
      </c>
      <c r="BE101" s="82">
        <v>0</v>
      </c>
      <c r="BF101" s="66">
        <v>0</v>
      </c>
      <c r="BG101" s="62">
        <f t="shared" si="130"/>
        <v>0</v>
      </c>
      <c r="BH101" s="59">
        <v>43189</v>
      </c>
      <c r="BI101" s="80">
        <f t="shared" si="131"/>
        <v>92</v>
      </c>
      <c r="BJ101" s="62" t="str">
        <f t="shared" si="123"/>
        <v>100%</v>
      </c>
      <c r="BK101" s="62">
        <f t="shared" si="132"/>
        <v>-2.2222222222222223E-2</v>
      </c>
      <c r="BL101" s="59" t="str">
        <f t="shared" si="133"/>
        <v>SIN INICIAR</v>
      </c>
      <c r="BM101" s="59" t="str">
        <f t="shared" ref="BM101:BM113" si="163">IF($BL101="SIN INICIAR",(IF($BH101&gt;$BA101,"ATRASADO",(IF($BH101&lt;$BA101,"NO PROGRAMADA EN EL PERIODO ")))),IF($BL101="EN PROCESO",(IF($BF101&gt;=$BK101,"DENTRO DEL TIEMPO",(IF($BF101&lt;$BK101,"ATRASADO")))),IF($BL101="TERMINADO",(IF($BK101&lt;=100%,"OPORTUNO",(IF($BK101&gt;100%,"EXTEMPORANEO")))))))</f>
        <v xml:space="preserve">NO PROGRAMADA EN EL PERIODO </v>
      </c>
      <c r="BN101" s="62" t="s">
        <v>897</v>
      </c>
      <c r="BO101" s="62" t="s">
        <v>369</v>
      </c>
      <c r="BP101" s="62"/>
      <c r="BQ101" s="82">
        <f t="shared" si="134"/>
        <v>1</v>
      </c>
      <c r="BR101" s="82">
        <v>1</v>
      </c>
      <c r="BS101" s="66">
        <f t="shared" si="145"/>
        <v>1</v>
      </c>
      <c r="BT101" s="62">
        <f t="shared" si="135"/>
        <v>1</v>
      </c>
      <c r="BU101" s="59">
        <v>43256</v>
      </c>
      <c r="BV101" s="80">
        <f t="shared" si="136"/>
        <v>25</v>
      </c>
      <c r="BW101" s="62" t="str">
        <f t="shared" si="124"/>
        <v>100%</v>
      </c>
      <c r="BX101" s="62">
        <f t="shared" si="137"/>
        <v>0.72222222222222221</v>
      </c>
      <c r="BY101" s="59" t="str">
        <f t="shared" si="138"/>
        <v>TERMINADO</v>
      </c>
      <c r="BZ101" s="59" t="str">
        <f t="shared" si="139"/>
        <v>OPORTUNO</v>
      </c>
      <c r="CA101" s="62" t="s">
        <v>994</v>
      </c>
      <c r="CB101" s="62" t="s">
        <v>993</v>
      </c>
      <c r="CC101" s="62"/>
      <c r="CD101" s="62"/>
      <c r="CE101" s="62"/>
      <c r="CF101" s="62"/>
      <c r="CG101" s="82">
        <f t="shared" si="159"/>
        <v>0</v>
      </c>
      <c r="CH101" s="70"/>
      <c r="CI101" s="66" t="e">
        <f t="shared" si="141"/>
        <v>#DIV/0!</v>
      </c>
      <c r="CJ101" s="62">
        <f t="shared" si="160"/>
        <v>1</v>
      </c>
      <c r="CK101" s="59"/>
      <c r="CL101" s="80">
        <f t="shared" si="114"/>
        <v>43281</v>
      </c>
      <c r="CM101" s="62" t="str">
        <f t="shared" si="125"/>
        <v>100%</v>
      </c>
      <c r="CN101" s="62">
        <f t="shared" si="115"/>
        <v>-479.9</v>
      </c>
      <c r="CO101" s="59" t="str">
        <f t="shared" si="116"/>
        <v>TERMINADO</v>
      </c>
      <c r="CP101" s="59" t="str">
        <f t="shared" si="117"/>
        <v>OPORTUNO</v>
      </c>
      <c r="CQ101" s="62"/>
      <c r="CR101" s="62"/>
      <c r="CS101" s="62"/>
      <c r="CT101" s="62"/>
      <c r="CU101" s="62"/>
      <c r="CV101" s="62"/>
      <c r="CW101" s="62"/>
      <c r="CX101" s="62"/>
      <c r="CY101" s="62"/>
      <c r="CZ101" s="62"/>
      <c r="DA101" s="62"/>
      <c r="DB101" s="62"/>
      <c r="DC101" s="82">
        <f t="shared" si="161"/>
        <v>0</v>
      </c>
      <c r="DD101" s="70"/>
      <c r="DE101" s="66" t="e">
        <f t="shared" si="140"/>
        <v>#DIV/0!</v>
      </c>
      <c r="DF101" s="62">
        <f t="shared" si="162"/>
        <v>1</v>
      </c>
      <c r="DG101" s="59"/>
      <c r="DH101" s="80">
        <f t="shared" si="118"/>
        <v>43281</v>
      </c>
      <c r="DI101" s="62" t="str">
        <f t="shared" si="126"/>
        <v>100%</v>
      </c>
      <c r="DJ101" s="62">
        <f t="shared" si="119"/>
        <v>-479.9</v>
      </c>
      <c r="DK101" s="59" t="str">
        <f t="shared" si="120"/>
        <v>TERMINADO</v>
      </c>
      <c r="DL101" s="59" t="str">
        <f t="shared" si="121"/>
        <v>OPORTUNO</v>
      </c>
      <c r="DM101" s="62"/>
      <c r="DN101" s="62"/>
      <c r="DO101" s="62"/>
      <c r="DP101" s="62"/>
      <c r="DQ101" s="62"/>
      <c r="DR101" s="62"/>
      <c r="DS101" s="60"/>
      <c r="DT101" s="60"/>
      <c r="DU101" s="60"/>
      <c r="DV101" s="60"/>
      <c r="DW101" s="60"/>
    </row>
    <row r="102" spans="1:127" s="58" customFormat="1" ht="39.950000000000003" hidden="1" customHeight="1" x14ac:dyDescent="0.2">
      <c r="A102" s="82" t="s">
        <v>346</v>
      </c>
      <c r="B102" s="82" t="s">
        <v>344</v>
      </c>
      <c r="C102" s="82" t="s">
        <v>279</v>
      </c>
      <c r="D102" s="82">
        <v>0.1</v>
      </c>
      <c r="E102" s="82">
        <v>0.35</v>
      </c>
      <c r="F102" s="82">
        <v>0.5</v>
      </c>
      <c r="G102" s="82">
        <v>0.8</v>
      </c>
      <c r="H102" s="82">
        <v>0.9</v>
      </c>
      <c r="I102" s="82" t="s">
        <v>281</v>
      </c>
      <c r="J102" s="82" t="s">
        <v>368</v>
      </c>
      <c r="K102" s="82" t="s">
        <v>347</v>
      </c>
      <c r="L102" s="82" t="s">
        <v>369</v>
      </c>
      <c r="M102" s="82" t="s">
        <v>369</v>
      </c>
      <c r="N102" s="82" t="s">
        <v>369</v>
      </c>
      <c r="O102" s="82" t="s">
        <v>369</v>
      </c>
      <c r="P102" s="82" t="s">
        <v>284</v>
      </c>
      <c r="Q102" s="82" t="s">
        <v>348</v>
      </c>
      <c r="R102" s="82" t="s">
        <v>406</v>
      </c>
      <c r="S102" s="82" t="s">
        <v>412</v>
      </c>
      <c r="T102" s="82" t="s">
        <v>313</v>
      </c>
      <c r="U102" s="82" t="s">
        <v>274</v>
      </c>
      <c r="V102" s="82" t="s">
        <v>370</v>
      </c>
      <c r="W102" s="82" t="s">
        <v>303</v>
      </c>
      <c r="X102" s="82" t="s">
        <v>418</v>
      </c>
      <c r="Y102" s="82" t="s">
        <v>640</v>
      </c>
      <c r="Z102" s="82" t="s">
        <v>416</v>
      </c>
      <c r="AA102" s="82" t="s">
        <v>426</v>
      </c>
      <c r="AB102" s="82" t="s">
        <v>310</v>
      </c>
      <c r="AC102" s="82" t="s">
        <v>369</v>
      </c>
      <c r="AD102" s="82" t="s">
        <v>895</v>
      </c>
      <c r="AE102" s="82" t="str">
        <f t="shared" si="127"/>
        <v>Oficina Asesora de Planeación</v>
      </c>
      <c r="AF102" s="82" t="str">
        <f t="shared" si="128"/>
        <v>No aplica</v>
      </c>
      <c r="AG102" s="82" t="str">
        <f t="shared" si="129"/>
        <v xml:space="preserve">Gestión de Tecnologías de la Información </v>
      </c>
      <c r="AH102" s="61" t="str">
        <f t="shared" si="142"/>
        <v>Plan de Accion por Dependecias</v>
      </c>
      <c r="AI102" s="82" t="s">
        <v>988</v>
      </c>
      <c r="AJ102" s="61" t="s">
        <v>369</v>
      </c>
      <c r="AK102" s="61" t="s">
        <v>369</v>
      </c>
      <c r="AL102" s="61" t="s">
        <v>369</v>
      </c>
      <c r="AM102" s="61" t="s">
        <v>369</v>
      </c>
      <c r="AN102" s="82" t="s">
        <v>992</v>
      </c>
      <c r="AO102" s="82" t="s">
        <v>991</v>
      </c>
      <c r="AP102" s="82">
        <v>0</v>
      </c>
      <c r="AQ102" s="82">
        <f t="shared" si="143"/>
        <v>1</v>
      </c>
      <c r="AR102" s="82">
        <v>0</v>
      </c>
      <c r="AS102" s="82">
        <v>1</v>
      </c>
      <c r="AT102" s="82">
        <v>0</v>
      </c>
      <c r="AU102" s="82">
        <v>0</v>
      </c>
      <c r="AV102" s="82" t="s">
        <v>448</v>
      </c>
      <c r="AW102" s="82" t="s">
        <v>434</v>
      </c>
      <c r="AX102" s="82" t="s">
        <v>977</v>
      </c>
      <c r="AY102" s="82" t="s">
        <v>442</v>
      </c>
      <c r="AZ102" s="82" t="s">
        <v>442</v>
      </c>
      <c r="BA102" s="59">
        <v>43191</v>
      </c>
      <c r="BB102" s="59">
        <v>43281</v>
      </c>
      <c r="BC102" s="65">
        <f t="shared" si="144"/>
        <v>90</v>
      </c>
      <c r="BD102" s="62">
        <f t="shared" si="158"/>
        <v>0</v>
      </c>
      <c r="BE102" s="82">
        <v>0</v>
      </c>
      <c r="BF102" s="66">
        <v>0</v>
      </c>
      <c r="BG102" s="62">
        <f t="shared" si="130"/>
        <v>0</v>
      </c>
      <c r="BH102" s="59">
        <v>43189</v>
      </c>
      <c r="BI102" s="80">
        <f t="shared" si="131"/>
        <v>92</v>
      </c>
      <c r="BJ102" s="62" t="str">
        <f t="shared" si="123"/>
        <v>100%</v>
      </c>
      <c r="BK102" s="62">
        <f t="shared" si="132"/>
        <v>-2.2222222222222223E-2</v>
      </c>
      <c r="BL102" s="59" t="str">
        <f t="shared" si="133"/>
        <v>SIN INICIAR</v>
      </c>
      <c r="BM102" s="59" t="str">
        <f t="shared" si="163"/>
        <v xml:space="preserve">NO PROGRAMADA EN EL PERIODO </v>
      </c>
      <c r="BN102" s="62" t="s">
        <v>897</v>
      </c>
      <c r="BO102" s="62" t="s">
        <v>369</v>
      </c>
      <c r="BP102" s="62"/>
      <c r="BQ102" s="82">
        <f t="shared" si="134"/>
        <v>1</v>
      </c>
      <c r="BR102" s="82">
        <v>0</v>
      </c>
      <c r="BS102" s="66">
        <f t="shared" si="145"/>
        <v>0</v>
      </c>
      <c r="BT102" s="62">
        <f t="shared" si="135"/>
        <v>0</v>
      </c>
      <c r="BU102" s="59">
        <v>43269</v>
      </c>
      <c r="BV102" s="80">
        <f t="shared" si="136"/>
        <v>12</v>
      </c>
      <c r="BW102" s="62" t="str">
        <f t="shared" si="124"/>
        <v>100%</v>
      </c>
      <c r="BX102" s="62">
        <f t="shared" si="137"/>
        <v>0.8666666666666667</v>
      </c>
      <c r="BY102" s="59" t="str">
        <f t="shared" si="138"/>
        <v>SIN INICIAR</v>
      </c>
      <c r="BZ102" s="59" t="str">
        <f t="shared" si="139"/>
        <v>ATRASADO</v>
      </c>
      <c r="CA102" s="62" t="s">
        <v>990</v>
      </c>
      <c r="CB102" s="62" t="s">
        <v>989</v>
      </c>
      <c r="CC102" s="62"/>
      <c r="CD102" s="62"/>
      <c r="CE102" s="62"/>
      <c r="CF102" s="62"/>
      <c r="CG102" s="82">
        <f t="shared" si="159"/>
        <v>0</v>
      </c>
      <c r="CH102" s="70"/>
      <c r="CI102" s="66" t="e">
        <f t="shared" si="141"/>
        <v>#DIV/0!</v>
      </c>
      <c r="CJ102" s="62">
        <f t="shared" si="160"/>
        <v>0</v>
      </c>
      <c r="CK102" s="59"/>
      <c r="CL102" s="80">
        <f t="shared" si="114"/>
        <v>43281</v>
      </c>
      <c r="CM102" s="62" t="str">
        <f t="shared" si="125"/>
        <v>100%</v>
      </c>
      <c r="CN102" s="62">
        <f t="shared" si="115"/>
        <v>-479.9</v>
      </c>
      <c r="CO102" s="59" t="str">
        <f t="shared" si="116"/>
        <v>SIN INICIAR</v>
      </c>
      <c r="CP102" s="59" t="str">
        <f t="shared" si="117"/>
        <v xml:space="preserve">NO PROGRAMADA EN EL PERIODO </v>
      </c>
      <c r="CQ102" s="62"/>
      <c r="CR102" s="62"/>
      <c r="CS102" s="62"/>
      <c r="CT102" s="62"/>
      <c r="CU102" s="62"/>
      <c r="CV102" s="62"/>
      <c r="CW102" s="62"/>
      <c r="CX102" s="62"/>
      <c r="CY102" s="62"/>
      <c r="CZ102" s="62"/>
      <c r="DA102" s="62"/>
      <c r="DB102" s="62"/>
      <c r="DC102" s="82">
        <f t="shared" si="161"/>
        <v>0</v>
      </c>
      <c r="DD102" s="70"/>
      <c r="DE102" s="66" t="e">
        <f t="shared" si="140"/>
        <v>#DIV/0!</v>
      </c>
      <c r="DF102" s="62">
        <f t="shared" si="162"/>
        <v>0</v>
      </c>
      <c r="DG102" s="59"/>
      <c r="DH102" s="80">
        <f t="shared" si="118"/>
        <v>43281</v>
      </c>
      <c r="DI102" s="62" t="str">
        <f t="shared" si="126"/>
        <v>100%</v>
      </c>
      <c r="DJ102" s="62">
        <f t="shared" si="119"/>
        <v>-479.9</v>
      </c>
      <c r="DK102" s="59" t="str">
        <f t="shared" si="120"/>
        <v>SIN INICIAR</v>
      </c>
      <c r="DL102" s="59" t="str">
        <f t="shared" si="121"/>
        <v xml:space="preserve">NO PROGRAMADA EN EL PERIODO </v>
      </c>
      <c r="DM102" s="62"/>
      <c r="DN102" s="62"/>
      <c r="DO102" s="62"/>
      <c r="DP102" s="62"/>
      <c r="DQ102" s="62"/>
      <c r="DR102" s="62"/>
      <c r="DS102" s="60"/>
      <c r="DT102" s="60"/>
      <c r="DU102" s="60"/>
      <c r="DV102" s="60"/>
      <c r="DW102" s="60"/>
    </row>
    <row r="103" spans="1:127" s="58" customFormat="1" ht="39.950000000000003" hidden="1" customHeight="1" x14ac:dyDescent="0.2">
      <c r="A103" s="82" t="s">
        <v>346</v>
      </c>
      <c r="B103" s="82" t="s">
        <v>344</v>
      </c>
      <c r="C103" s="82" t="s">
        <v>279</v>
      </c>
      <c r="D103" s="82">
        <v>0.1</v>
      </c>
      <c r="E103" s="82">
        <v>0.35</v>
      </c>
      <c r="F103" s="82">
        <v>0.5</v>
      </c>
      <c r="G103" s="82">
        <v>0.8</v>
      </c>
      <c r="H103" s="82">
        <v>0.9</v>
      </c>
      <c r="I103" s="82" t="s">
        <v>281</v>
      </c>
      <c r="J103" s="82" t="s">
        <v>368</v>
      </c>
      <c r="K103" s="82" t="s">
        <v>347</v>
      </c>
      <c r="L103" s="82" t="s">
        <v>369</v>
      </c>
      <c r="M103" s="82" t="s">
        <v>369</v>
      </c>
      <c r="N103" s="82" t="s">
        <v>369</v>
      </c>
      <c r="O103" s="82" t="s">
        <v>369</v>
      </c>
      <c r="P103" s="82" t="s">
        <v>284</v>
      </c>
      <c r="Q103" s="82" t="s">
        <v>348</v>
      </c>
      <c r="R103" s="82" t="s">
        <v>406</v>
      </c>
      <c r="S103" s="82" t="s">
        <v>412</v>
      </c>
      <c r="T103" s="82" t="s">
        <v>313</v>
      </c>
      <c r="U103" s="82" t="s">
        <v>274</v>
      </c>
      <c r="V103" s="82" t="s">
        <v>370</v>
      </c>
      <c r="W103" s="82" t="s">
        <v>294</v>
      </c>
      <c r="X103" s="82" t="s">
        <v>292</v>
      </c>
      <c r="Y103" s="82" t="s">
        <v>640</v>
      </c>
      <c r="Z103" s="82" t="s">
        <v>416</v>
      </c>
      <c r="AA103" s="82" t="s">
        <v>426</v>
      </c>
      <c r="AB103" s="82" t="s">
        <v>310</v>
      </c>
      <c r="AC103" s="82" t="s">
        <v>369</v>
      </c>
      <c r="AD103" s="82" t="s">
        <v>895</v>
      </c>
      <c r="AE103" s="82" t="str">
        <f t="shared" si="127"/>
        <v>Oficina Asesora de Planeación</v>
      </c>
      <c r="AF103" s="82" t="str">
        <f t="shared" si="128"/>
        <v>No aplica</v>
      </c>
      <c r="AG103" s="82" t="str">
        <f t="shared" si="129"/>
        <v>Planeación Estratégica</v>
      </c>
      <c r="AH103" s="61" t="str">
        <f t="shared" si="142"/>
        <v>Plan de Accion por Dependecias</v>
      </c>
      <c r="AI103" s="82" t="s">
        <v>988</v>
      </c>
      <c r="AJ103" s="61" t="s">
        <v>369</v>
      </c>
      <c r="AK103" s="61" t="s">
        <v>369</v>
      </c>
      <c r="AL103" s="61" t="s">
        <v>369</v>
      </c>
      <c r="AM103" s="61" t="s">
        <v>369</v>
      </c>
      <c r="AN103" s="82" t="s">
        <v>987</v>
      </c>
      <c r="AO103" s="82" t="s">
        <v>986</v>
      </c>
      <c r="AP103" s="82">
        <v>0</v>
      </c>
      <c r="AQ103" s="82">
        <f t="shared" si="143"/>
        <v>1</v>
      </c>
      <c r="AR103" s="82">
        <v>0</v>
      </c>
      <c r="AS103" s="82">
        <v>1</v>
      </c>
      <c r="AT103" s="82">
        <v>0</v>
      </c>
      <c r="AU103" s="82">
        <v>0</v>
      </c>
      <c r="AV103" s="82" t="s">
        <v>448</v>
      </c>
      <c r="AW103" s="82" t="s">
        <v>434</v>
      </c>
      <c r="AX103" s="82" t="s">
        <v>972</v>
      </c>
      <c r="AY103" s="82" t="s">
        <v>442</v>
      </c>
      <c r="AZ103" s="82" t="s">
        <v>442</v>
      </c>
      <c r="BA103" s="59">
        <v>43191</v>
      </c>
      <c r="BB103" s="59">
        <v>43281</v>
      </c>
      <c r="BC103" s="65">
        <f t="shared" si="144"/>
        <v>90</v>
      </c>
      <c r="BD103" s="62">
        <f t="shared" si="158"/>
        <v>0</v>
      </c>
      <c r="BE103" s="82">
        <v>0</v>
      </c>
      <c r="BF103" s="66">
        <v>0</v>
      </c>
      <c r="BG103" s="62">
        <f t="shared" si="130"/>
        <v>0</v>
      </c>
      <c r="BH103" s="59">
        <v>43189</v>
      </c>
      <c r="BI103" s="80">
        <f t="shared" si="131"/>
        <v>92</v>
      </c>
      <c r="BJ103" s="62" t="str">
        <f t="shared" si="123"/>
        <v>100%</v>
      </c>
      <c r="BK103" s="62">
        <f t="shared" si="132"/>
        <v>-2.2222222222222223E-2</v>
      </c>
      <c r="BL103" s="59" t="str">
        <f t="shared" si="133"/>
        <v>SIN INICIAR</v>
      </c>
      <c r="BM103" s="59" t="str">
        <f t="shared" si="163"/>
        <v xml:space="preserve">NO PROGRAMADA EN EL PERIODO </v>
      </c>
      <c r="BN103" s="62" t="s">
        <v>897</v>
      </c>
      <c r="BO103" s="62" t="s">
        <v>369</v>
      </c>
      <c r="BP103" s="62"/>
      <c r="BQ103" s="82">
        <f t="shared" si="134"/>
        <v>1</v>
      </c>
      <c r="BR103" s="70"/>
      <c r="BS103" s="66">
        <f t="shared" si="145"/>
        <v>0</v>
      </c>
      <c r="BT103" s="62">
        <f t="shared" si="135"/>
        <v>0</v>
      </c>
      <c r="BU103" s="59">
        <v>43269</v>
      </c>
      <c r="BV103" s="80">
        <f t="shared" si="136"/>
        <v>12</v>
      </c>
      <c r="BW103" s="62" t="str">
        <f t="shared" si="124"/>
        <v>100%</v>
      </c>
      <c r="BX103" s="62">
        <f t="shared" si="137"/>
        <v>0.8666666666666667</v>
      </c>
      <c r="BY103" s="59" t="str">
        <f t="shared" si="138"/>
        <v>SIN INICIAR</v>
      </c>
      <c r="BZ103" s="59" t="str">
        <f t="shared" si="139"/>
        <v>ATRASADO</v>
      </c>
      <c r="CA103" s="62"/>
      <c r="CB103" s="62"/>
      <c r="CC103" s="62"/>
      <c r="CD103" s="62"/>
      <c r="CE103" s="62"/>
      <c r="CF103" s="62"/>
      <c r="CG103" s="82">
        <f t="shared" si="159"/>
        <v>0</v>
      </c>
      <c r="CH103" s="70"/>
      <c r="CI103" s="66" t="e">
        <f t="shared" si="141"/>
        <v>#DIV/0!</v>
      </c>
      <c r="CJ103" s="62">
        <f t="shared" si="160"/>
        <v>0</v>
      </c>
      <c r="CK103" s="59"/>
      <c r="CL103" s="80">
        <f t="shared" ref="CL103:CL134" si="164">$BB103-$CK103</f>
        <v>43281</v>
      </c>
      <c r="CM103" s="62" t="str">
        <f t="shared" si="125"/>
        <v>100%</v>
      </c>
      <c r="CN103" s="62">
        <f t="shared" si="115"/>
        <v>-479.9</v>
      </c>
      <c r="CO103" s="59" t="str">
        <f t="shared" si="116"/>
        <v>SIN INICIAR</v>
      </c>
      <c r="CP103" s="59" t="str">
        <f t="shared" si="117"/>
        <v xml:space="preserve">NO PROGRAMADA EN EL PERIODO </v>
      </c>
      <c r="CQ103" s="62"/>
      <c r="CR103" s="62"/>
      <c r="CS103" s="62"/>
      <c r="CT103" s="62"/>
      <c r="CU103" s="62"/>
      <c r="CV103" s="62"/>
      <c r="CW103" s="62"/>
      <c r="CX103" s="62"/>
      <c r="CY103" s="62"/>
      <c r="CZ103" s="62"/>
      <c r="DA103" s="62"/>
      <c r="DB103" s="62"/>
      <c r="DC103" s="82">
        <f t="shared" si="161"/>
        <v>0</v>
      </c>
      <c r="DD103" s="70"/>
      <c r="DE103" s="66" t="e">
        <f t="shared" si="140"/>
        <v>#DIV/0!</v>
      </c>
      <c r="DF103" s="62">
        <f t="shared" si="162"/>
        <v>0</v>
      </c>
      <c r="DG103" s="59"/>
      <c r="DH103" s="80">
        <f t="shared" ref="DH103:DH134" si="165">$BB103-$DG103</f>
        <v>43281</v>
      </c>
      <c r="DI103" s="62" t="str">
        <f t="shared" si="126"/>
        <v>100%</v>
      </c>
      <c r="DJ103" s="62">
        <f t="shared" si="119"/>
        <v>-479.9</v>
      </c>
      <c r="DK103" s="59" t="str">
        <f t="shared" si="120"/>
        <v>SIN INICIAR</v>
      </c>
      <c r="DL103" s="59" t="str">
        <f t="shared" si="121"/>
        <v xml:space="preserve">NO PROGRAMADA EN EL PERIODO </v>
      </c>
      <c r="DM103" s="62"/>
      <c r="DN103" s="62"/>
      <c r="DO103" s="62"/>
      <c r="DP103" s="62"/>
      <c r="DQ103" s="62"/>
      <c r="DR103" s="62"/>
      <c r="DS103" s="60"/>
      <c r="DT103" s="60"/>
      <c r="DU103" s="60"/>
      <c r="DV103" s="60"/>
      <c r="DW103" s="60"/>
    </row>
    <row r="104" spans="1:127" s="58" customFormat="1" ht="39.950000000000003" hidden="1" customHeight="1" x14ac:dyDescent="0.2">
      <c r="A104" s="82" t="s">
        <v>346</v>
      </c>
      <c r="B104" s="82" t="s">
        <v>344</v>
      </c>
      <c r="C104" s="82" t="s">
        <v>279</v>
      </c>
      <c r="D104" s="82">
        <v>0.1</v>
      </c>
      <c r="E104" s="82">
        <v>0.35</v>
      </c>
      <c r="F104" s="82">
        <v>0.5</v>
      </c>
      <c r="G104" s="82">
        <v>0.8</v>
      </c>
      <c r="H104" s="82">
        <v>0.9</v>
      </c>
      <c r="I104" s="82" t="s">
        <v>281</v>
      </c>
      <c r="J104" s="82" t="s">
        <v>368</v>
      </c>
      <c r="K104" s="82" t="s">
        <v>347</v>
      </c>
      <c r="L104" s="82" t="s">
        <v>369</v>
      </c>
      <c r="M104" s="82" t="s">
        <v>369</v>
      </c>
      <c r="N104" s="82" t="s">
        <v>369</v>
      </c>
      <c r="O104" s="82" t="s">
        <v>369</v>
      </c>
      <c r="P104" s="82" t="s">
        <v>284</v>
      </c>
      <c r="Q104" s="82" t="s">
        <v>348</v>
      </c>
      <c r="R104" s="82" t="s">
        <v>406</v>
      </c>
      <c r="S104" s="82" t="s">
        <v>412</v>
      </c>
      <c r="T104" s="82" t="s">
        <v>313</v>
      </c>
      <c r="U104" s="82" t="s">
        <v>274</v>
      </c>
      <c r="V104" s="82" t="s">
        <v>370</v>
      </c>
      <c r="W104" s="82" t="s">
        <v>294</v>
      </c>
      <c r="X104" s="82" t="s">
        <v>292</v>
      </c>
      <c r="Y104" s="82" t="s">
        <v>640</v>
      </c>
      <c r="Z104" s="82" t="s">
        <v>416</v>
      </c>
      <c r="AA104" s="82" t="s">
        <v>426</v>
      </c>
      <c r="AB104" s="82" t="s">
        <v>310</v>
      </c>
      <c r="AC104" s="82" t="s">
        <v>369</v>
      </c>
      <c r="AD104" s="82" t="s">
        <v>895</v>
      </c>
      <c r="AE104" s="82" t="str">
        <f t="shared" si="127"/>
        <v>Oficina Asesora de Planeación</v>
      </c>
      <c r="AF104" s="82" t="str">
        <f t="shared" si="128"/>
        <v>No aplica</v>
      </c>
      <c r="AG104" s="82" t="str">
        <f t="shared" si="129"/>
        <v>Planeación Estratégica</v>
      </c>
      <c r="AH104" s="61" t="str">
        <f t="shared" si="142"/>
        <v>Plan de Accion por Dependecias</v>
      </c>
      <c r="AI104" s="82" t="s">
        <v>431</v>
      </c>
      <c r="AJ104" s="61" t="s">
        <v>369</v>
      </c>
      <c r="AK104" s="61" t="s">
        <v>369</v>
      </c>
      <c r="AL104" s="61" t="s">
        <v>369</v>
      </c>
      <c r="AM104" s="61" t="s">
        <v>369</v>
      </c>
      <c r="AN104" s="82" t="s">
        <v>985</v>
      </c>
      <c r="AO104" s="82" t="s">
        <v>984</v>
      </c>
      <c r="AP104" s="82">
        <v>0</v>
      </c>
      <c r="AQ104" s="82">
        <f t="shared" si="143"/>
        <v>2</v>
      </c>
      <c r="AR104" s="82">
        <v>0</v>
      </c>
      <c r="AS104" s="82">
        <v>0</v>
      </c>
      <c r="AT104" s="82">
        <v>1</v>
      </c>
      <c r="AU104" s="82">
        <v>1</v>
      </c>
      <c r="AV104" s="82" t="s">
        <v>448</v>
      </c>
      <c r="AW104" s="82" t="s">
        <v>434</v>
      </c>
      <c r="AX104" s="82" t="s">
        <v>972</v>
      </c>
      <c r="AY104" s="82" t="s">
        <v>442</v>
      </c>
      <c r="AZ104" s="82" t="s">
        <v>442</v>
      </c>
      <c r="BA104" s="59">
        <v>43282</v>
      </c>
      <c r="BB104" s="59">
        <v>43465</v>
      </c>
      <c r="BC104" s="65">
        <f t="shared" ref="BC104:BC110" si="166">BB104-BA104</f>
        <v>183</v>
      </c>
      <c r="BD104" s="82">
        <f t="shared" si="158"/>
        <v>0</v>
      </c>
      <c r="BE104" s="82">
        <v>0</v>
      </c>
      <c r="BF104" s="66">
        <v>0</v>
      </c>
      <c r="BG104" s="62">
        <f t="shared" si="130"/>
        <v>0</v>
      </c>
      <c r="BH104" s="59">
        <v>43189</v>
      </c>
      <c r="BI104" s="80">
        <f t="shared" si="131"/>
        <v>276</v>
      </c>
      <c r="BJ104" s="62" t="str">
        <f t="shared" si="123"/>
        <v>100%</v>
      </c>
      <c r="BK104" s="62">
        <f t="shared" si="132"/>
        <v>-0.50819672131147542</v>
      </c>
      <c r="BL104" s="59" t="str">
        <f t="shared" si="133"/>
        <v>SIN INICIAR</v>
      </c>
      <c r="BM104" s="59" t="str">
        <f t="shared" si="163"/>
        <v xml:space="preserve">NO PROGRAMADA EN EL PERIODO </v>
      </c>
      <c r="BN104" s="62" t="s">
        <v>897</v>
      </c>
      <c r="BO104" s="62" t="s">
        <v>702</v>
      </c>
      <c r="BP104" s="62"/>
      <c r="BQ104" s="82">
        <f t="shared" si="134"/>
        <v>0</v>
      </c>
      <c r="BR104" s="70"/>
      <c r="BS104" s="66">
        <v>0</v>
      </c>
      <c r="BT104" s="62">
        <f t="shared" si="135"/>
        <v>0</v>
      </c>
      <c r="BU104" s="59">
        <v>43269</v>
      </c>
      <c r="BV104" s="80">
        <f t="shared" si="136"/>
        <v>196</v>
      </c>
      <c r="BW104" s="62" t="str">
        <f t="shared" si="124"/>
        <v>100%</v>
      </c>
      <c r="BX104" s="62">
        <f t="shared" si="137"/>
        <v>-7.1038251366120214E-2</v>
      </c>
      <c r="BY104" s="59" t="str">
        <f t="shared" si="138"/>
        <v>SIN INICIAR</v>
      </c>
      <c r="BZ104" s="59" t="str">
        <f t="shared" si="139"/>
        <v xml:space="preserve">NO PROGRAMADA EN EL PERIODO </v>
      </c>
      <c r="CA104" s="62"/>
      <c r="CB104" s="62"/>
      <c r="CC104" s="62"/>
      <c r="CD104" s="62"/>
      <c r="CE104" s="62"/>
      <c r="CF104" s="62"/>
      <c r="CG104" s="82"/>
      <c r="CH104" s="70"/>
      <c r="CI104" s="66"/>
      <c r="CJ104" s="62"/>
      <c r="CK104" s="59"/>
      <c r="CL104" s="80">
        <f t="shared" si="164"/>
        <v>43465</v>
      </c>
      <c r="CM104" s="62" t="str">
        <f t="shared" si="125"/>
        <v>100%</v>
      </c>
      <c r="CN104" s="62"/>
      <c r="CO104" s="59"/>
      <c r="CP104" s="59"/>
      <c r="CQ104" s="62"/>
      <c r="CR104" s="62"/>
      <c r="CS104" s="62"/>
      <c r="CT104" s="62"/>
      <c r="CU104" s="62"/>
      <c r="CV104" s="62"/>
      <c r="CW104" s="62"/>
      <c r="CX104" s="62"/>
      <c r="CY104" s="62"/>
      <c r="CZ104" s="62"/>
      <c r="DA104" s="62"/>
      <c r="DB104" s="62"/>
      <c r="DC104" s="82"/>
      <c r="DD104" s="70"/>
      <c r="DE104" s="66"/>
      <c r="DF104" s="62"/>
      <c r="DG104" s="59"/>
      <c r="DH104" s="80">
        <f t="shared" si="165"/>
        <v>43465</v>
      </c>
      <c r="DI104" s="62" t="str">
        <f t="shared" si="126"/>
        <v>100%</v>
      </c>
      <c r="DJ104" s="62"/>
      <c r="DK104" s="59"/>
      <c r="DL104" s="59"/>
      <c r="DM104" s="62"/>
      <c r="DN104" s="62"/>
      <c r="DO104" s="62"/>
      <c r="DP104" s="62"/>
      <c r="DQ104" s="62"/>
      <c r="DR104" s="62"/>
      <c r="DS104" s="60"/>
      <c r="DT104" s="60"/>
      <c r="DU104" s="60"/>
      <c r="DV104" s="60"/>
      <c r="DW104" s="60"/>
    </row>
    <row r="105" spans="1:127" s="58" customFormat="1" ht="39.950000000000003" hidden="1" customHeight="1" x14ac:dyDescent="0.2">
      <c r="A105" s="82" t="s">
        <v>346</v>
      </c>
      <c r="B105" s="82" t="s">
        <v>344</v>
      </c>
      <c r="C105" s="82" t="s">
        <v>279</v>
      </c>
      <c r="D105" s="82">
        <v>0.1</v>
      </c>
      <c r="E105" s="82">
        <v>0.35</v>
      </c>
      <c r="F105" s="82">
        <v>0.5</v>
      </c>
      <c r="G105" s="82">
        <v>0.8</v>
      </c>
      <c r="H105" s="82">
        <v>0.9</v>
      </c>
      <c r="I105" s="82" t="s">
        <v>281</v>
      </c>
      <c r="J105" s="82" t="s">
        <v>368</v>
      </c>
      <c r="K105" s="82" t="s">
        <v>347</v>
      </c>
      <c r="L105" s="82" t="s">
        <v>369</v>
      </c>
      <c r="M105" s="82" t="s">
        <v>369</v>
      </c>
      <c r="N105" s="82" t="s">
        <v>369</v>
      </c>
      <c r="O105" s="82" t="s">
        <v>369</v>
      </c>
      <c r="P105" s="82" t="s">
        <v>284</v>
      </c>
      <c r="Q105" s="82" t="s">
        <v>348</v>
      </c>
      <c r="R105" s="82" t="s">
        <v>406</v>
      </c>
      <c r="S105" s="82" t="s">
        <v>412</v>
      </c>
      <c r="T105" s="82" t="s">
        <v>313</v>
      </c>
      <c r="U105" s="82" t="s">
        <v>274</v>
      </c>
      <c r="V105" s="82" t="s">
        <v>370</v>
      </c>
      <c r="W105" s="82" t="s">
        <v>296</v>
      </c>
      <c r="X105" s="82" t="s">
        <v>297</v>
      </c>
      <c r="Y105" s="82" t="s">
        <v>640</v>
      </c>
      <c r="Z105" s="82" t="s">
        <v>416</v>
      </c>
      <c r="AA105" s="82" t="s">
        <v>426</v>
      </c>
      <c r="AB105" s="82" t="s">
        <v>310</v>
      </c>
      <c r="AC105" s="82" t="s">
        <v>369</v>
      </c>
      <c r="AD105" s="82" t="s">
        <v>895</v>
      </c>
      <c r="AE105" s="82" t="str">
        <f t="shared" si="127"/>
        <v>Oficina Asesora de Planeación</v>
      </c>
      <c r="AF105" s="82" t="str">
        <f t="shared" si="128"/>
        <v>No aplica</v>
      </c>
      <c r="AG105" s="82" t="str">
        <f t="shared" si="129"/>
        <v xml:space="preserve">Control, Evaluación y Mejora </v>
      </c>
      <c r="AH105" s="61" t="str">
        <f t="shared" si="142"/>
        <v>Plan de Accion por Dependecias</v>
      </c>
      <c r="AI105" s="82" t="s">
        <v>431</v>
      </c>
      <c r="AJ105" s="61" t="s">
        <v>369</v>
      </c>
      <c r="AK105" s="61" t="s">
        <v>369</v>
      </c>
      <c r="AL105" s="61" t="s">
        <v>369</v>
      </c>
      <c r="AM105" s="61" t="s">
        <v>369</v>
      </c>
      <c r="AN105" s="82" t="s">
        <v>983</v>
      </c>
      <c r="AO105" s="82" t="s">
        <v>982</v>
      </c>
      <c r="AP105" s="82">
        <v>0</v>
      </c>
      <c r="AQ105" s="82">
        <f t="shared" si="143"/>
        <v>2</v>
      </c>
      <c r="AR105" s="82">
        <v>0</v>
      </c>
      <c r="AS105" s="82">
        <v>0</v>
      </c>
      <c r="AT105" s="82">
        <v>1</v>
      </c>
      <c r="AU105" s="82">
        <v>1</v>
      </c>
      <c r="AV105" s="82" t="s">
        <v>448</v>
      </c>
      <c r="AW105" s="82" t="s">
        <v>434</v>
      </c>
      <c r="AX105" s="82" t="s">
        <v>972</v>
      </c>
      <c r="AY105" s="82" t="s">
        <v>442</v>
      </c>
      <c r="AZ105" s="82" t="s">
        <v>442</v>
      </c>
      <c r="BA105" s="59">
        <v>43282</v>
      </c>
      <c r="BB105" s="59">
        <v>43465</v>
      </c>
      <c r="BC105" s="65">
        <f t="shared" si="166"/>
        <v>183</v>
      </c>
      <c r="BD105" s="82">
        <f t="shared" si="158"/>
        <v>0</v>
      </c>
      <c r="BE105" s="82">
        <v>0</v>
      </c>
      <c r="BF105" s="66">
        <v>0</v>
      </c>
      <c r="BG105" s="62">
        <f t="shared" si="130"/>
        <v>0</v>
      </c>
      <c r="BH105" s="59">
        <v>43189</v>
      </c>
      <c r="BI105" s="80">
        <f t="shared" si="131"/>
        <v>276</v>
      </c>
      <c r="BJ105" s="62" t="str">
        <f t="shared" si="123"/>
        <v>100%</v>
      </c>
      <c r="BK105" s="62">
        <f t="shared" si="132"/>
        <v>-0.50819672131147542</v>
      </c>
      <c r="BL105" s="59" t="str">
        <f t="shared" si="133"/>
        <v>SIN INICIAR</v>
      </c>
      <c r="BM105" s="59" t="str">
        <f t="shared" si="163"/>
        <v xml:space="preserve">NO PROGRAMADA EN EL PERIODO </v>
      </c>
      <c r="BN105" s="62" t="s">
        <v>897</v>
      </c>
      <c r="BO105" s="62" t="s">
        <v>702</v>
      </c>
      <c r="BP105" s="62"/>
      <c r="BQ105" s="82">
        <f t="shared" si="134"/>
        <v>0</v>
      </c>
      <c r="BR105" s="70"/>
      <c r="BS105" s="66">
        <v>0</v>
      </c>
      <c r="BT105" s="62">
        <f t="shared" si="135"/>
        <v>0</v>
      </c>
      <c r="BU105" s="59">
        <v>43269</v>
      </c>
      <c r="BV105" s="80">
        <f t="shared" si="136"/>
        <v>196</v>
      </c>
      <c r="BW105" s="62" t="str">
        <f t="shared" si="124"/>
        <v>100%</v>
      </c>
      <c r="BX105" s="62">
        <f t="shared" si="137"/>
        <v>-7.1038251366120214E-2</v>
      </c>
      <c r="BY105" s="59" t="str">
        <f t="shared" si="138"/>
        <v>SIN INICIAR</v>
      </c>
      <c r="BZ105" s="59" t="str">
        <f t="shared" si="139"/>
        <v xml:space="preserve">NO PROGRAMADA EN EL PERIODO </v>
      </c>
      <c r="CA105" s="62"/>
      <c r="CB105" s="62"/>
      <c r="CC105" s="62"/>
      <c r="CD105" s="62"/>
      <c r="CE105" s="62"/>
      <c r="CF105" s="62"/>
      <c r="CG105" s="82"/>
      <c r="CH105" s="70"/>
      <c r="CI105" s="66"/>
      <c r="CJ105" s="62"/>
      <c r="CK105" s="59"/>
      <c r="CL105" s="80">
        <f t="shared" si="164"/>
        <v>43465</v>
      </c>
      <c r="CM105" s="62" t="str">
        <f t="shared" si="125"/>
        <v>100%</v>
      </c>
      <c r="CN105" s="62"/>
      <c r="CO105" s="59"/>
      <c r="CP105" s="59"/>
      <c r="CQ105" s="62"/>
      <c r="CR105" s="62"/>
      <c r="CS105" s="62"/>
      <c r="CT105" s="62"/>
      <c r="CU105" s="62"/>
      <c r="CV105" s="62"/>
      <c r="CW105" s="62"/>
      <c r="CX105" s="62"/>
      <c r="CY105" s="62"/>
      <c r="CZ105" s="62"/>
      <c r="DA105" s="62"/>
      <c r="DB105" s="62"/>
      <c r="DC105" s="82"/>
      <c r="DD105" s="70"/>
      <c r="DE105" s="66"/>
      <c r="DF105" s="62"/>
      <c r="DG105" s="59"/>
      <c r="DH105" s="80">
        <f t="shared" si="165"/>
        <v>43465</v>
      </c>
      <c r="DI105" s="62" t="str">
        <f t="shared" si="126"/>
        <v>100%</v>
      </c>
      <c r="DJ105" s="62"/>
      <c r="DK105" s="59"/>
      <c r="DL105" s="59"/>
      <c r="DM105" s="62"/>
      <c r="DN105" s="62"/>
      <c r="DO105" s="62"/>
      <c r="DP105" s="62"/>
      <c r="DQ105" s="62"/>
      <c r="DR105" s="62"/>
      <c r="DS105" s="60"/>
      <c r="DT105" s="60"/>
      <c r="DU105" s="60"/>
      <c r="DV105" s="60"/>
      <c r="DW105" s="60"/>
    </row>
    <row r="106" spans="1:127" s="58" customFormat="1" ht="39.950000000000003" hidden="1" customHeight="1" x14ac:dyDescent="0.2">
      <c r="A106" s="82" t="s">
        <v>346</v>
      </c>
      <c r="B106" s="82" t="s">
        <v>344</v>
      </c>
      <c r="C106" s="82" t="s">
        <v>279</v>
      </c>
      <c r="D106" s="82">
        <v>0.1</v>
      </c>
      <c r="E106" s="82">
        <v>0.35</v>
      </c>
      <c r="F106" s="82">
        <v>0.5</v>
      </c>
      <c r="G106" s="82">
        <v>0.8</v>
      </c>
      <c r="H106" s="82">
        <v>0.9</v>
      </c>
      <c r="I106" s="82" t="s">
        <v>281</v>
      </c>
      <c r="J106" s="82" t="s">
        <v>368</v>
      </c>
      <c r="K106" s="82" t="s">
        <v>347</v>
      </c>
      <c r="L106" s="82" t="s">
        <v>369</v>
      </c>
      <c r="M106" s="82" t="s">
        <v>369</v>
      </c>
      <c r="N106" s="82" t="s">
        <v>369</v>
      </c>
      <c r="O106" s="82" t="s">
        <v>369</v>
      </c>
      <c r="P106" s="82" t="s">
        <v>284</v>
      </c>
      <c r="Q106" s="82" t="s">
        <v>348</v>
      </c>
      <c r="R106" s="82" t="s">
        <v>406</v>
      </c>
      <c r="S106" s="82" t="s">
        <v>412</v>
      </c>
      <c r="T106" s="82" t="s">
        <v>322</v>
      </c>
      <c r="U106" s="82" t="s">
        <v>276</v>
      </c>
      <c r="V106" s="82" t="s">
        <v>287</v>
      </c>
      <c r="W106" s="82" t="s">
        <v>296</v>
      </c>
      <c r="X106" s="82" t="s">
        <v>297</v>
      </c>
      <c r="Y106" s="82" t="s">
        <v>640</v>
      </c>
      <c r="Z106" s="82" t="s">
        <v>416</v>
      </c>
      <c r="AA106" s="82" t="s">
        <v>426</v>
      </c>
      <c r="AB106" s="82" t="s">
        <v>310</v>
      </c>
      <c r="AC106" s="82" t="s">
        <v>369</v>
      </c>
      <c r="AD106" s="82" t="s">
        <v>895</v>
      </c>
      <c r="AE106" s="82" t="str">
        <f t="shared" si="127"/>
        <v>Oficina Asesora de Planeación</v>
      </c>
      <c r="AF106" s="82" t="str">
        <f t="shared" si="128"/>
        <v>No aplica</v>
      </c>
      <c r="AG106" s="82" t="str">
        <f t="shared" si="129"/>
        <v xml:space="preserve">Control, Evaluación y Mejora </v>
      </c>
      <c r="AH106" s="61" t="str">
        <f t="shared" si="142"/>
        <v>Plan de Accion por Dependecias</v>
      </c>
      <c r="AI106" s="82" t="s">
        <v>431</v>
      </c>
      <c r="AJ106" s="61" t="s">
        <v>369</v>
      </c>
      <c r="AK106" s="61" t="s">
        <v>369</v>
      </c>
      <c r="AL106" s="61" t="s">
        <v>369</v>
      </c>
      <c r="AM106" s="61" t="s">
        <v>369</v>
      </c>
      <c r="AN106" s="82" t="s">
        <v>981</v>
      </c>
      <c r="AO106" s="82" t="s">
        <v>981</v>
      </c>
      <c r="AP106" s="82">
        <v>0</v>
      </c>
      <c r="AQ106" s="82">
        <f t="shared" si="143"/>
        <v>3</v>
      </c>
      <c r="AR106" s="82">
        <v>0</v>
      </c>
      <c r="AS106" s="82">
        <v>1</v>
      </c>
      <c r="AT106" s="82">
        <v>1</v>
      </c>
      <c r="AU106" s="82">
        <v>1</v>
      </c>
      <c r="AV106" s="82" t="s">
        <v>448</v>
      </c>
      <c r="AW106" s="82" t="s">
        <v>434</v>
      </c>
      <c r="AX106" s="82" t="s">
        <v>977</v>
      </c>
      <c r="AY106" s="82" t="s">
        <v>442</v>
      </c>
      <c r="AZ106" s="82" t="s">
        <v>442</v>
      </c>
      <c r="BA106" s="59">
        <v>43191</v>
      </c>
      <c r="BB106" s="59">
        <v>43465</v>
      </c>
      <c r="BC106" s="65">
        <f t="shared" si="166"/>
        <v>274</v>
      </c>
      <c r="BD106" s="82">
        <f t="shared" si="158"/>
        <v>0</v>
      </c>
      <c r="BE106" s="82">
        <v>0</v>
      </c>
      <c r="BF106" s="66">
        <v>0</v>
      </c>
      <c r="BG106" s="62"/>
      <c r="BH106" s="59">
        <v>43189</v>
      </c>
      <c r="BI106" s="80">
        <f t="shared" si="131"/>
        <v>276</v>
      </c>
      <c r="BJ106" s="62" t="str">
        <f t="shared" si="123"/>
        <v>100%</v>
      </c>
      <c r="BK106" s="62">
        <f t="shared" si="132"/>
        <v>-7.2992700729927005E-3</v>
      </c>
      <c r="BL106" s="59" t="str">
        <f t="shared" si="133"/>
        <v>SIN INICIAR</v>
      </c>
      <c r="BM106" s="59" t="str">
        <f t="shared" si="163"/>
        <v xml:space="preserve">NO PROGRAMADA EN EL PERIODO </v>
      </c>
      <c r="BN106" s="62" t="s">
        <v>897</v>
      </c>
      <c r="BO106" s="62" t="s">
        <v>702</v>
      </c>
      <c r="BP106" s="62"/>
      <c r="BQ106" s="82">
        <f t="shared" si="134"/>
        <v>1</v>
      </c>
      <c r="BR106" s="82">
        <v>1</v>
      </c>
      <c r="BS106" s="66">
        <f>$BR106/$BQ106</f>
        <v>1</v>
      </c>
      <c r="BT106" s="62">
        <f t="shared" si="135"/>
        <v>0.33333333333333331</v>
      </c>
      <c r="BU106" s="59">
        <v>43269</v>
      </c>
      <c r="BV106" s="80">
        <f t="shared" si="136"/>
        <v>196</v>
      </c>
      <c r="BW106" s="62" t="str">
        <f t="shared" si="124"/>
        <v>100%</v>
      </c>
      <c r="BX106" s="62">
        <f t="shared" si="137"/>
        <v>0.28467153284671531</v>
      </c>
      <c r="BY106" s="59" t="str">
        <f t="shared" si="138"/>
        <v>EN PROCESO</v>
      </c>
      <c r="BZ106" s="59" t="str">
        <f t="shared" si="139"/>
        <v>DENTRO DEL TIEMPO</v>
      </c>
      <c r="CA106" s="62" t="s">
        <v>980</v>
      </c>
      <c r="CB106" s="62" t="s">
        <v>979</v>
      </c>
      <c r="CC106" s="62"/>
      <c r="CD106" s="62"/>
      <c r="CE106" s="62"/>
      <c r="CF106" s="62"/>
      <c r="CG106" s="82"/>
      <c r="CH106" s="70"/>
      <c r="CI106" s="66"/>
      <c r="CJ106" s="62"/>
      <c r="CK106" s="59"/>
      <c r="CL106" s="80">
        <f t="shared" si="164"/>
        <v>43465</v>
      </c>
      <c r="CM106" s="62" t="str">
        <f t="shared" si="125"/>
        <v>100%</v>
      </c>
      <c r="CN106" s="62"/>
      <c r="CO106" s="59"/>
      <c r="CP106" s="59"/>
      <c r="CQ106" s="62"/>
      <c r="CR106" s="62"/>
      <c r="CS106" s="62"/>
      <c r="CT106" s="62"/>
      <c r="CU106" s="62"/>
      <c r="CV106" s="62"/>
      <c r="CW106" s="62"/>
      <c r="CX106" s="62"/>
      <c r="CY106" s="62"/>
      <c r="CZ106" s="62"/>
      <c r="DA106" s="62"/>
      <c r="DB106" s="62"/>
      <c r="DC106" s="82"/>
      <c r="DD106" s="70"/>
      <c r="DE106" s="66"/>
      <c r="DF106" s="62"/>
      <c r="DG106" s="59"/>
      <c r="DH106" s="80">
        <f t="shared" si="165"/>
        <v>43465</v>
      </c>
      <c r="DI106" s="62" t="str">
        <f t="shared" si="126"/>
        <v>100%</v>
      </c>
      <c r="DJ106" s="62"/>
      <c r="DK106" s="59"/>
      <c r="DL106" s="59"/>
      <c r="DM106" s="62"/>
      <c r="DN106" s="62"/>
      <c r="DO106" s="62"/>
      <c r="DP106" s="62"/>
      <c r="DQ106" s="62"/>
      <c r="DR106" s="62"/>
      <c r="DS106" s="60"/>
      <c r="DT106" s="60"/>
      <c r="DU106" s="60"/>
      <c r="DV106" s="60"/>
      <c r="DW106" s="60"/>
    </row>
    <row r="107" spans="1:127" s="58" customFormat="1" ht="39.950000000000003" hidden="1" customHeight="1" x14ac:dyDescent="0.2">
      <c r="A107" s="82" t="s">
        <v>346</v>
      </c>
      <c r="B107" s="82" t="s">
        <v>344</v>
      </c>
      <c r="C107" s="82" t="s">
        <v>279</v>
      </c>
      <c r="D107" s="82">
        <v>0.1</v>
      </c>
      <c r="E107" s="82">
        <v>0.35</v>
      </c>
      <c r="F107" s="82">
        <v>0.5</v>
      </c>
      <c r="G107" s="82">
        <v>0.8</v>
      </c>
      <c r="H107" s="82">
        <v>0.9</v>
      </c>
      <c r="I107" s="82" t="s">
        <v>281</v>
      </c>
      <c r="J107" s="82" t="s">
        <v>368</v>
      </c>
      <c r="K107" s="82" t="s">
        <v>347</v>
      </c>
      <c r="L107" s="82" t="s">
        <v>369</v>
      </c>
      <c r="M107" s="82" t="s">
        <v>369</v>
      </c>
      <c r="N107" s="82" t="s">
        <v>369</v>
      </c>
      <c r="O107" s="82" t="s">
        <v>369</v>
      </c>
      <c r="P107" s="82" t="s">
        <v>284</v>
      </c>
      <c r="Q107" s="82" t="s">
        <v>348</v>
      </c>
      <c r="R107" s="82" t="s">
        <v>406</v>
      </c>
      <c r="S107" s="82" t="s">
        <v>412</v>
      </c>
      <c r="T107" s="82" t="s">
        <v>322</v>
      </c>
      <c r="U107" s="82" t="s">
        <v>276</v>
      </c>
      <c r="V107" s="82" t="s">
        <v>287</v>
      </c>
      <c r="W107" s="82" t="s">
        <v>296</v>
      </c>
      <c r="X107" s="82" t="s">
        <v>297</v>
      </c>
      <c r="Y107" s="82" t="s">
        <v>640</v>
      </c>
      <c r="Z107" s="82" t="s">
        <v>416</v>
      </c>
      <c r="AA107" s="82" t="s">
        <v>426</v>
      </c>
      <c r="AB107" s="82" t="s">
        <v>310</v>
      </c>
      <c r="AC107" s="82" t="s">
        <v>369</v>
      </c>
      <c r="AD107" s="82" t="s">
        <v>964</v>
      </c>
      <c r="AE107" s="82" t="str">
        <f t="shared" si="127"/>
        <v>Oficina Asesora de Planeación</v>
      </c>
      <c r="AF107" s="82" t="str">
        <f t="shared" si="128"/>
        <v>No aplica</v>
      </c>
      <c r="AG107" s="82" t="str">
        <f t="shared" si="129"/>
        <v xml:space="preserve">Control, Evaluación y Mejora </v>
      </c>
      <c r="AH107" s="61" t="str">
        <f t="shared" ref="AH107:AH113" si="167">$Y107</f>
        <v>Plan de Accion por Dependecias</v>
      </c>
      <c r="AI107" s="82" t="s">
        <v>431</v>
      </c>
      <c r="AJ107" s="61" t="s">
        <v>369</v>
      </c>
      <c r="AK107" s="61" t="s">
        <v>369</v>
      </c>
      <c r="AL107" s="61" t="s">
        <v>369</v>
      </c>
      <c r="AM107" s="61" t="s">
        <v>369</v>
      </c>
      <c r="AN107" s="82" t="s">
        <v>974</v>
      </c>
      <c r="AO107" s="82" t="s">
        <v>978</v>
      </c>
      <c r="AP107" s="82" t="s">
        <v>969</v>
      </c>
      <c r="AQ107" s="82">
        <v>1</v>
      </c>
      <c r="AR107" s="82">
        <v>0</v>
      </c>
      <c r="AS107" s="82">
        <v>0</v>
      </c>
      <c r="AT107" s="82">
        <v>0</v>
      </c>
      <c r="AU107" s="82">
        <v>1</v>
      </c>
      <c r="AV107" s="82" t="s">
        <v>448</v>
      </c>
      <c r="AW107" s="82" t="s">
        <v>434</v>
      </c>
      <c r="AX107" s="82" t="s">
        <v>977</v>
      </c>
      <c r="AY107" s="82" t="s">
        <v>442</v>
      </c>
      <c r="AZ107" s="82" t="s">
        <v>442</v>
      </c>
      <c r="BA107" s="59">
        <v>43374</v>
      </c>
      <c r="BB107" s="59">
        <v>43465</v>
      </c>
      <c r="BC107" s="65">
        <f t="shared" si="166"/>
        <v>91</v>
      </c>
      <c r="BD107" s="82">
        <f t="shared" si="158"/>
        <v>0</v>
      </c>
      <c r="BE107" s="82">
        <v>0</v>
      </c>
      <c r="BF107" s="66">
        <v>0</v>
      </c>
      <c r="BG107" s="62">
        <f t="shared" ref="BG107:BG113" si="168">$BE107/$AQ107</f>
        <v>0</v>
      </c>
      <c r="BH107" s="59">
        <v>43189</v>
      </c>
      <c r="BI107" s="80">
        <f t="shared" si="131"/>
        <v>276</v>
      </c>
      <c r="BJ107" s="62" t="str">
        <f t="shared" si="123"/>
        <v>100%</v>
      </c>
      <c r="BK107" s="62">
        <f t="shared" si="132"/>
        <v>-2.0329670329670328</v>
      </c>
      <c r="BL107" s="59" t="str">
        <f t="shared" si="133"/>
        <v>SIN INICIAR</v>
      </c>
      <c r="BM107" s="59" t="str">
        <f t="shared" si="163"/>
        <v xml:space="preserve">NO PROGRAMADA EN EL PERIODO </v>
      </c>
      <c r="BN107" s="62" t="s">
        <v>897</v>
      </c>
      <c r="BO107" s="62" t="s">
        <v>702</v>
      </c>
      <c r="BP107" s="62"/>
      <c r="BQ107" s="82">
        <f t="shared" si="134"/>
        <v>0</v>
      </c>
      <c r="BR107" s="82">
        <v>0.7</v>
      </c>
      <c r="BS107" s="66" t="e">
        <f>$BR107/$BQ107</f>
        <v>#DIV/0!</v>
      </c>
      <c r="BT107" s="62">
        <f t="shared" si="135"/>
        <v>0.7</v>
      </c>
      <c r="BU107" s="59">
        <v>43239</v>
      </c>
      <c r="BV107" s="80">
        <f t="shared" si="136"/>
        <v>226</v>
      </c>
      <c r="BW107" s="62" t="str">
        <f t="shared" si="124"/>
        <v>100%</v>
      </c>
      <c r="BX107" s="62">
        <f t="shared" si="137"/>
        <v>-1.4835164835164836</v>
      </c>
      <c r="BY107" s="59" t="str">
        <f t="shared" si="138"/>
        <v>EN PROCESO</v>
      </c>
      <c r="BZ107" s="59" t="e">
        <f t="shared" si="139"/>
        <v>#DIV/0!</v>
      </c>
      <c r="CA107" s="62" t="s">
        <v>976</v>
      </c>
      <c r="CB107" s="62" t="s">
        <v>975</v>
      </c>
      <c r="CC107" s="62"/>
      <c r="CD107" s="62"/>
      <c r="CE107" s="62"/>
      <c r="CF107" s="62"/>
      <c r="CG107" s="82">
        <f t="shared" ref="CG107:CG113" si="169">$AT107</f>
        <v>0</v>
      </c>
      <c r="CH107" s="70"/>
      <c r="CI107" s="66" t="e">
        <f>$CH107/$CG107</f>
        <v>#DIV/0!</v>
      </c>
      <c r="CJ107" s="62">
        <f t="shared" ref="CJ107:CJ138" si="170">($BE107+$BR107+$CH107)/$AQ107</f>
        <v>0.7</v>
      </c>
      <c r="CK107" s="59"/>
      <c r="CL107" s="80">
        <f t="shared" si="164"/>
        <v>43465</v>
      </c>
      <c r="CM107" s="62" t="str">
        <f t="shared" si="125"/>
        <v>100%</v>
      </c>
      <c r="CN107" s="62">
        <f t="shared" ref="CN107:CN138" si="171">($CK107-$BA107)/($BB107-$BA107)</f>
        <v>-476.63736263736263</v>
      </c>
      <c r="CO107" s="59" t="str">
        <f t="shared" ref="CO107:CO113" si="172">IF($CJ107&gt;=100%,"TERMINADO",(IF($CJ107&gt;0%,"EN PROCESO",(IF($CJ107=0%,"SIN INICIAR")))))</f>
        <v>EN PROCESO</v>
      </c>
      <c r="CP107" s="59" t="e">
        <f t="shared" ref="CP107:CP138" si="173">IF($CO107="SIN INICIAR",(IF($CK107&gt;$BA107,"ATRASADO",(IF($CK107&lt;$BA107,"NO PROGRAMADA EN EL PERIODO ")))),IF($CO107="EN PROCESO",(IF($CI107&gt;=$CN107,"DENTRO DEL TIEMPO",(IF($CI107&lt;$CN107,"ATRASADO")))),IF($CO107="TERMINADO",(IF($CN107&lt;=100%,"OPORTUNO",(IF($CN107&gt;100%,"EXTEMPORANEO")))))))</f>
        <v>#DIV/0!</v>
      </c>
      <c r="CQ107" s="62"/>
      <c r="CR107" s="62"/>
      <c r="CS107" s="62"/>
      <c r="CT107" s="62"/>
      <c r="CU107" s="62"/>
      <c r="CV107" s="62"/>
      <c r="CW107" s="62"/>
      <c r="CX107" s="62"/>
      <c r="CY107" s="62"/>
      <c r="CZ107" s="62"/>
      <c r="DA107" s="62"/>
      <c r="DB107" s="62"/>
      <c r="DC107" s="82">
        <f t="shared" ref="DC107:DC113" si="174">$AU107</f>
        <v>1</v>
      </c>
      <c r="DD107" s="70"/>
      <c r="DE107" s="66">
        <f>$DD107/$DC107</f>
        <v>0</v>
      </c>
      <c r="DF107" s="62">
        <f t="shared" ref="DF107:DF138" si="175">($BE107+$BR107+$CH107+$DD107)/$AQ107</f>
        <v>0.7</v>
      </c>
      <c r="DG107" s="59"/>
      <c r="DH107" s="80">
        <f t="shared" si="165"/>
        <v>43465</v>
      </c>
      <c r="DI107" s="62" t="str">
        <f t="shared" si="126"/>
        <v>100%</v>
      </c>
      <c r="DJ107" s="62">
        <f t="shared" ref="DJ107:DJ138" si="176">($DG107-$BA107)/($BB107-$BA107)</f>
        <v>-476.63736263736263</v>
      </c>
      <c r="DK107" s="59" t="str">
        <f t="shared" ref="DK107:DK113" si="177">IF($DF107&gt;=100%,"TERMINADO",(IF($DF107&gt;0%,"EN PROCESO",(IF($DF107=0%,"SIN INICIAR")))))</f>
        <v>EN PROCESO</v>
      </c>
      <c r="DL107" s="59" t="str">
        <f t="shared" ref="DL107:DL138" si="178">IF($DK107="SIN INICIAR",(IF($DG107&gt;$BA107,"ATRASADO",(IF($DG107&lt;$BA107,"NO PROGRAMADA EN EL PERIODO ")))),IF($DK107="EN PROCESO",(IF($DF107&gt;=$DJ107,"DENTRO DEL TIEMPO",(IF($DF107&lt;$DJ107,"ATRASADO")))),IF($DK107="TERMINADO",(IF($DJ107&lt;=100%,"OPORTUNO",(IF($DJ107&gt;100%,"EXTEMPORANEO")))))))</f>
        <v>DENTRO DEL TIEMPO</v>
      </c>
      <c r="DM107" s="62"/>
      <c r="DN107" s="62"/>
      <c r="DO107" s="62"/>
      <c r="DP107" s="62"/>
      <c r="DQ107" s="62"/>
      <c r="DR107" s="62"/>
      <c r="DS107" s="60"/>
      <c r="DT107" s="60"/>
      <c r="DU107" s="60"/>
      <c r="DV107" s="60"/>
      <c r="DW107" s="60"/>
    </row>
    <row r="108" spans="1:127" s="58" customFormat="1" ht="39.950000000000003" hidden="1" customHeight="1" x14ac:dyDescent="0.2">
      <c r="A108" s="82" t="s">
        <v>346</v>
      </c>
      <c r="B108" s="82" t="s">
        <v>344</v>
      </c>
      <c r="C108" s="82" t="s">
        <v>279</v>
      </c>
      <c r="D108" s="82">
        <v>0.1</v>
      </c>
      <c r="E108" s="82">
        <v>0.35</v>
      </c>
      <c r="F108" s="82">
        <v>0.5</v>
      </c>
      <c r="G108" s="82">
        <v>0.8</v>
      </c>
      <c r="H108" s="82">
        <v>0.9</v>
      </c>
      <c r="I108" s="82" t="s">
        <v>281</v>
      </c>
      <c r="J108" s="82" t="s">
        <v>368</v>
      </c>
      <c r="K108" s="82" t="s">
        <v>347</v>
      </c>
      <c r="L108" s="82" t="s">
        <v>369</v>
      </c>
      <c r="M108" s="82" t="s">
        <v>369</v>
      </c>
      <c r="N108" s="82" t="s">
        <v>369</v>
      </c>
      <c r="O108" s="82" t="s">
        <v>369</v>
      </c>
      <c r="P108" s="82" t="s">
        <v>284</v>
      </c>
      <c r="Q108" s="82" t="s">
        <v>348</v>
      </c>
      <c r="R108" s="82" t="s">
        <v>406</v>
      </c>
      <c r="S108" s="82" t="s">
        <v>412</v>
      </c>
      <c r="T108" s="82" t="s">
        <v>322</v>
      </c>
      <c r="U108" s="82" t="s">
        <v>276</v>
      </c>
      <c r="V108" s="82" t="s">
        <v>287</v>
      </c>
      <c r="W108" s="82" t="s">
        <v>296</v>
      </c>
      <c r="X108" s="82" t="s">
        <v>297</v>
      </c>
      <c r="Y108" s="82" t="s">
        <v>640</v>
      </c>
      <c r="Z108" s="82" t="s">
        <v>416</v>
      </c>
      <c r="AA108" s="82" t="s">
        <v>426</v>
      </c>
      <c r="AB108" s="82" t="s">
        <v>310</v>
      </c>
      <c r="AC108" s="82" t="s">
        <v>369</v>
      </c>
      <c r="AD108" s="82" t="s">
        <v>964</v>
      </c>
      <c r="AE108" s="82" t="str">
        <f t="shared" si="127"/>
        <v>Oficina Asesora de Planeación</v>
      </c>
      <c r="AF108" s="82" t="str">
        <f t="shared" si="128"/>
        <v>No aplica</v>
      </c>
      <c r="AG108" s="82" t="str">
        <f t="shared" si="129"/>
        <v xml:space="preserve">Control, Evaluación y Mejora </v>
      </c>
      <c r="AH108" s="61" t="str">
        <f t="shared" si="167"/>
        <v>Plan de Accion por Dependecias</v>
      </c>
      <c r="AI108" s="82" t="s">
        <v>431</v>
      </c>
      <c r="AJ108" s="61" t="s">
        <v>369</v>
      </c>
      <c r="AK108" s="61" t="s">
        <v>369</v>
      </c>
      <c r="AL108" s="61" t="s">
        <v>369</v>
      </c>
      <c r="AM108" s="61" t="s">
        <v>369</v>
      </c>
      <c r="AN108" s="82" t="s">
        <v>974</v>
      </c>
      <c r="AO108" s="82" t="s">
        <v>973</v>
      </c>
      <c r="AP108" s="82" t="s">
        <v>969</v>
      </c>
      <c r="AQ108" s="82">
        <v>6</v>
      </c>
      <c r="AR108" s="82">
        <v>0</v>
      </c>
      <c r="AS108" s="82">
        <v>1</v>
      </c>
      <c r="AT108" s="82">
        <v>0</v>
      </c>
      <c r="AU108" s="82">
        <v>0</v>
      </c>
      <c r="AV108" s="82" t="s">
        <v>448</v>
      </c>
      <c r="AW108" s="82" t="s">
        <v>434</v>
      </c>
      <c r="AX108" s="82" t="s">
        <v>972</v>
      </c>
      <c r="AY108" s="82" t="s">
        <v>442</v>
      </c>
      <c r="AZ108" s="82" t="s">
        <v>442</v>
      </c>
      <c r="BA108" s="59">
        <v>43191</v>
      </c>
      <c r="BB108" s="59">
        <v>43281</v>
      </c>
      <c r="BC108" s="65">
        <f t="shared" si="166"/>
        <v>90</v>
      </c>
      <c r="BD108" s="82">
        <f t="shared" si="158"/>
        <v>0</v>
      </c>
      <c r="BE108" s="82">
        <v>0</v>
      </c>
      <c r="BF108" s="66">
        <v>0</v>
      </c>
      <c r="BG108" s="62">
        <f t="shared" si="168"/>
        <v>0</v>
      </c>
      <c r="BH108" s="59">
        <v>43189</v>
      </c>
      <c r="BI108" s="80">
        <f t="shared" si="131"/>
        <v>92</v>
      </c>
      <c r="BJ108" s="62" t="str">
        <f t="shared" si="123"/>
        <v>100%</v>
      </c>
      <c r="BK108" s="62">
        <f t="shared" si="132"/>
        <v>-2.2222222222222223E-2</v>
      </c>
      <c r="BL108" s="59" t="str">
        <f t="shared" si="133"/>
        <v>SIN INICIAR</v>
      </c>
      <c r="BM108" s="59" t="str">
        <f t="shared" si="163"/>
        <v xml:space="preserve">NO PROGRAMADA EN EL PERIODO </v>
      </c>
      <c r="BN108" s="62" t="s">
        <v>897</v>
      </c>
      <c r="BO108" s="62" t="s">
        <v>702</v>
      </c>
      <c r="BP108" s="62"/>
      <c r="BQ108" s="82">
        <f t="shared" si="134"/>
        <v>1</v>
      </c>
      <c r="BR108" s="82">
        <v>0</v>
      </c>
      <c r="BS108" s="66">
        <v>0</v>
      </c>
      <c r="BT108" s="62">
        <f t="shared" si="135"/>
        <v>0</v>
      </c>
      <c r="BU108" s="59">
        <v>43269</v>
      </c>
      <c r="BV108" s="80">
        <f t="shared" si="136"/>
        <v>12</v>
      </c>
      <c r="BW108" s="62" t="str">
        <f t="shared" si="124"/>
        <v>100%</v>
      </c>
      <c r="BX108" s="62">
        <f t="shared" si="137"/>
        <v>0.8666666666666667</v>
      </c>
      <c r="BY108" s="59" t="str">
        <f t="shared" si="138"/>
        <v>SIN INICIAR</v>
      </c>
      <c r="BZ108" s="59" t="str">
        <f t="shared" si="139"/>
        <v>ATRASADO</v>
      </c>
      <c r="CF108" s="62"/>
      <c r="CG108" s="82">
        <f t="shared" si="169"/>
        <v>0</v>
      </c>
      <c r="CH108" s="70"/>
      <c r="CI108" s="66" t="e">
        <f>$CH108/$CG108</f>
        <v>#DIV/0!</v>
      </c>
      <c r="CJ108" s="62">
        <f t="shared" si="170"/>
        <v>0</v>
      </c>
      <c r="CK108" s="59"/>
      <c r="CL108" s="80">
        <f t="shared" si="164"/>
        <v>43281</v>
      </c>
      <c r="CM108" s="62" t="str">
        <f t="shared" si="125"/>
        <v>100%</v>
      </c>
      <c r="CN108" s="62">
        <f t="shared" si="171"/>
        <v>-479.9</v>
      </c>
      <c r="CO108" s="59" t="str">
        <f t="shared" si="172"/>
        <v>SIN INICIAR</v>
      </c>
      <c r="CP108" s="59" t="str">
        <f t="shared" si="173"/>
        <v xml:space="preserve">NO PROGRAMADA EN EL PERIODO </v>
      </c>
      <c r="CQ108" s="62"/>
      <c r="CR108" s="62"/>
      <c r="CS108" s="62"/>
      <c r="CT108" s="62"/>
      <c r="CU108" s="62"/>
      <c r="CV108" s="62"/>
      <c r="CW108" s="62"/>
      <c r="CX108" s="62"/>
      <c r="CY108" s="62"/>
      <c r="CZ108" s="62"/>
      <c r="DA108" s="62"/>
      <c r="DB108" s="62"/>
      <c r="DC108" s="82">
        <f t="shared" si="174"/>
        <v>0</v>
      </c>
      <c r="DD108" s="70"/>
      <c r="DE108" s="66" t="e">
        <f>$DD108/$DC108</f>
        <v>#DIV/0!</v>
      </c>
      <c r="DF108" s="62">
        <f t="shared" si="175"/>
        <v>0</v>
      </c>
      <c r="DG108" s="59"/>
      <c r="DH108" s="80">
        <f t="shared" si="165"/>
        <v>43281</v>
      </c>
      <c r="DI108" s="62" t="str">
        <f t="shared" si="126"/>
        <v>100%</v>
      </c>
      <c r="DJ108" s="62">
        <f t="shared" si="176"/>
        <v>-479.9</v>
      </c>
      <c r="DK108" s="59" t="str">
        <f t="shared" si="177"/>
        <v>SIN INICIAR</v>
      </c>
      <c r="DL108" s="59" t="str">
        <f t="shared" si="178"/>
        <v xml:space="preserve">NO PROGRAMADA EN EL PERIODO </v>
      </c>
      <c r="DM108" s="62"/>
      <c r="DN108" s="62"/>
      <c r="DO108" s="62"/>
      <c r="DP108" s="62"/>
      <c r="DQ108" s="62"/>
      <c r="DR108" s="62"/>
      <c r="DS108" s="60"/>
      <c r="DT108" s="60"/>
      <c r="DU108" s="60"/>
      <c r="DV108" s="60"/>
      <c r="DW108" s="60"/>
    </row>
    <row r="109" spans="1:127" s="58" customFormat="1" ht="39.950000000000003" hidden="1" customHeight="1" x14ac:dyDescent="0.2">
      <c r="A109" s="82" t="s">
        <v>346</v>
      </c>
      <c r="B109" s="82" t="s">
        <v>344</v>
      </c>
      <c r="C109" s="82" t="s">
        <v>279</v>
      </c>
      <c r="D109" s="82">
        <v>0.1</v>
      </c>
      <c r="E109" s="82">
        <v>0.35</v>
      </c>
      <c r="F109" s="82">
        <v>0.5</v>
      </c>
      <c r="G109" s="82">
        <v>0.8</v>
      </c>
      <c r="H109" s="82">
        <v>0.9</v>
      </c>
      <c r="I109" s="82" t="s">
        <v>281</v>
      </c>
      <c r="J109" s="82" t="s">
        <v>368</v>
      </c>
      <c r="K109" s="82" t="s">
        <v>347</v>
      </c>
      <c r="L109" s="82" t="s">
        <v>369</v>
      </c>
      <c r="M109" s="82" t="s">
        <v>369</v>
      </c>
      <c r="N109" s="82" t="s">
        <v>369</v>
      </c>
      <c r="O109" s="82" t="s">
        <v>369</v>
      </c>
      <c r="P109" s="82" t="s">
        <v>284</v>
      </c>
      <c r="Q109" s="82" t="s">
        <v>348</v>
      </c>
      <c r="R109" s="82" t="s">
        <v>406</v>
      </c>
      <c r="S109" s="82" t="s">
        <v>412</v>
      </c>
      <c r="T109" s="82" t="s">
        <v>313</v>
      </c>
      <c r="U109" s="82" t="s">
        <v>274</v>
      </c>
      <c r="V109" s="82" t="s">
        <v>287</v>
      </c>
      <c r="W109" s="82" t="s">
        <v>294</v>
      </c>
      <c r="X109" s="82" t="s">
        <v>292</v>
      </c>
      <c r="Y109" s="82" t="s">
        <v>640</v>
      </c>
      <c r="Z109" s="82" t="s">
        <v>416</v>
      </c>
      <c r="AA109" s="82" t="s">
        <v>426</v>
      </c>
      <c r="AB109" s="82" t="s">
        <v>310</v>
      </c>
      <c r="AC109" s="82" t="s">
        <v>369</v>
      </c>
      <c r="AD109" s="82" t="s">
        <v>904</v>
      </c>
      <c r="AE109" s="82" t="str">
        <f t="shared" si="127"/>
        <v>Oficina Asesora de Planeación</v>
      </c>
      <c r="AF109" s="82" t="str">
        <f t="shared" si="128"/>
        <v>No aplica</v>
      </c>
      <c r="AG109" s="82" t="str">
        <f t="shared" si="129"/>
        <v>Planeación Estratégica</v>
      </c>
      <c r="AH109" s="61" t="str">
        <f t="shared" si="167"/>
        <v>Plan de Accion por Dependecias</v>
      </c>
      <c r="AI109" s="82" t="s">
        <v>431</v>
      </c>
      <c r="AJ109" s="61" t="s">
        <v>369</v>
      </c>
      <c r="AK109" s="61" t="s">
        <v>369</v>
      </c>
      <c r="AL109" s="61" t="s">
        <v>369</v>
      </c>
      <c r="AM109" s="61" t="s">
        <v>369</v>
      </c>
      <c r="AN109" s="82" t="s">
        <v>971</v>
      </c>
      <c r="AO109" s="82" t="s">
        <v>970</v>
      </c>
      <c r="AP109" s="82" t="s">
        <v>969</v>
      </c>
      <c r="AQ109" s="82">
        <v>1</v>
      </c>
      <c r="AR109" s="82">
        <v>0</v>
      </c>
      <c r="AS109" s="82">
        <v>0</v>
      </c>
      <c r="AT109" s="82">
        <v>1</v>
      </c>
      <c r="AU109" s="82">
        <v>0</v>
      </c>
      <c r="AV109" s="82" t="s">
        <v>448</v>
      </c>
      <c r="AW109" s="82" t="s">
        <v>434</v>
      </c>
      <c r="AX109" s="82" t="s">
        <v>968</v>
      </c>
      <c r="AY109" s="82" t="s">
        <v>442</v>
      </c>
      <c r="AZ109" s="82" t="s">
        <v>442</v>
      </c>
      <c r="BA109" s="59">
        <v>43282</v>
      </c>
      <c r="BB109" s="59">
        <v>43403</v>
      </c>
      <c r="BC109" s="65">
        <f t="shared" si="166"/>
        <v>121</v>
      </c>
      <c r="BD109" s="82">
        <f t="shared" si="158"/>
        <v>0</v>
      </c>
      <c r="BE109" s="82">
        <v>0</v>
      </c>
      <c r="BF109" s="66">
        <v>0</v>
      </c>
      <c r="BG109" s="62">
        <f t="shared" si="168"/>
        <v>0</v>
      </c>
      <c r="BH109" s="59">
        <v>43189</v>
      </c>
      <c r="BI109" s="80">
        <f t="shared" si="131"/>
        <v>214</v>
      </c>
      <c r="BJ109" s="62" t="str">
        <f t="shared" si="123"/>
        <v>100%</v>
      </c>
      <c r="BK109" s="62">
        <f t="shared" si="132"/>
        <v>-0.76859504132231404</v>
      </c>
      <c r="BL109" s="59" t="str">
        <f t="shared" si="133"/>
        <v>SIN INICIAR</v>
      </c>
      <c r="BM109" s="59" t="str">
        <f t="shared" si="163"/>
        <v xml:space="preserve">NO PROGRAMADA EN EL PERIODO </v>
      </c>
      <c r="BN109" s="62" t="s">
        <v>897</v>
      </c>
      <c r="BO109" s="62" t="s">
        <v>702</v>
      </c>
      <c r="BP109" s="62"/>
      <c r="BQ109" s="82">
        <f t="shared" si="134"/>
        <v>0</v>
      </c>
      <c r="BR109" s="82">
        <v>0</v>
      </c>
      <c r="BS109" s="66">
        <v>0</v>
      </c>
      <c r="BT109" s="62">
        <f t="shared" si="135"/>
        <v>0</v>
      </c>
      <c r="BU109" s="59">
        <v>43269</v>
      </c>
      <c r="BV109" s="80">
        <f t="shared" si="136"/>
        <v>134</v>
      </c>
      <c r="BW109" s="62" t="str">
        <f t="shared" si="124"/>
        <v>100%</v>
      </c>
      <c r="BX109" s="62">
        <f t="shared" si="137"/>
        <v>-0.10743801652892562</v>
      </c>
      <c r="BY109" s="59" t="str">
        <f t="shared" si="138"/>
        <v>SIN INICIAR</v>
      </c>
      <c r="BZ109" s="59" t="str">
        <f t="shared" si="139"/>
        <v xml:space="preserve">NO PROGRAMADA EN EL PERIODO </v>
      </c>
      <c r="CA109" s="62" t="s">
        <v>920</v>
      </c>
      <c r="CB109" s="62" t="s">
        <v>369</v>
      </c>
      <c r="CC109" s="62"/>
      <c r="CD109" s="62"/>
      <c r="CE109" s="62"/>
      <c r="CF109" s="62"/>
      <c r="CG109" s="82">
        <f t="shared" si="169"/>
        <v>1</v>
      </c>
      <c r="CH109" s="82"/>
      <c r="CI109" s="66">
        <f>$CH109/$CG109</f>
        <v>0</v>
      </c>
      <c r="CJ109" s="62">
        <f t="shared" si="170"/>
        <v>0</v>
      </c>
      <c r="CK109" s="59"/>
      <c r="CL109" s="80">
        <f t="shared" si="164"/>
        <v>43403</v>
      </c>
      <c r="CM109" s="62" t="str">
        <f t="shared" si="125"/>
        <v>100%</v>
      </c>
      <c r="CN109" s="62">
        <f t="shared" si="171"/>
        <v>-357.70247933884298</v>
      </c>
      <c r="CO109" s="59" t="str">
        <f t="shared" si="172"/>
        <v>SIN INICIAR</v>
      </c>
      <c r="CP109" s="59" t="str">
        <f t="shared" si="173"/>
        <v xml:space="preserve">NO PROGRAMADA EN EL PERIODO </v>
      </c>
      <c r="CQ109" s="62"/>
      <c r="CR109" s="62"/>
      <c r="CS109" s="62"/>
      <c r="CT109" s="62"/>
      <c r="CU109" s="62"/>
      <c r="CV109" s="62"/>
      <c r="CW109" s="62"/>
      <c r="CX109" s="62"/>
      <c r="CY109" s="62"/>
      <c r="CZ109" s="62"/>
      <c r="DA109" s="62"/>
      <c r="DB109" s="62"/>
      <c r="DC109" s="82">
        <f t="shared" si="174"/>
        <v>0</v>
      </c>
      <c r="DD109" s="82"/>
      <c r="DE109" s="66" t="e">
        <f>$DD109/$DC109</f>
        <v>#DIV/0!</v>
      </c>
      <c r="DF109" s="62">
        <f t="shared" si="175"/>
        <v>0</v>
      </c>
      <c r="DG109" s="59"/>
      <c r="DH109" s="80">
        <f t="shared" si="165"/>
        <v>43403</v>
      </c>
      <c r="DI109" s="62" t="str">
        <f t="shared" si="126"/>
        <v>100%</v>
      </c>
      <c r="DJ109" s="62">
        <f t="shared" si="176"/>
        <v>-357.70247933884298</v>
      </c>
      <c r="DK109" s="59" t="str">
        <f t="shared" si="177"/>
        <v>SIN INICIAR</v>
      </c>
      <c r="DL109" s="59" t="str">
        <f t="shared" si="178"/>
        <v xml:space="preserve">NO PROGRAMADA EN EL PERIODO </v>
      </c>
      <c r="DM109" s="62"/>
      <c r="DN109" s="62"/>
      <c r="DO109" s="62"/>
      <c r="DP109" s="62"/>
      <c r="DQ109" s="62"/>
      <c r="DR109" s="62"/>
      <c r="DS109" s="60"/>
      <c r="DT109" s="60"/>
      <c r="DU109" s="60"/>
      <c r="DV109" s="82"/>
      <c r="DW109" s="82"/>
    </row>
    <row r="110" spans="1:127" s="58" customFormat="1" ht="39.950000000000003" hidden="1" customHeight="1" x14ac:dyDescent="0.2">
      <c r="A110" s="82" t="s">
        <v>346</v>
      </c>
      <c r="B110" s="82" t="s">
        <v>344</v>
      </c>
      <c r="C110" s="82" t="s">
        <v>279</v>
      </c>
      <c r="D110" s="82">
        <v>0.1</v>
      </c>
      <c r="E110" s="82">
        <v>0.35</v>
      </c>
      <c r="F110" s="82">
        <v>0.5</v>
      </c>
      <c r="G110" s="82">
        <v>0.8</v>
      </c>
      <c r="H110" s="82">
        <v>0.9</v>
      </c>
      <c r="I110" s="82" t="s">
        <v>281</v>
      </c>
      <c r="J110" s="82" t="s">
        <v>368</v>
      </c>
      <c r="K110" s="82" t="s">
        <v>347</v>
      </c>
      <c r="L110" s="82" t="s">
        <v>369</v>
      </c>
      <c r="M110" s="82" t="s">
        <v>369</v>
      </c>
      <c r="N110" s="82" t="s">
        <v>369</v>
      </c>
      <c r="O110" s="82" t="s">
        <v>369</v>
      </c>
      <c r="P110" s="82" t="s">
        <v>284</v>
      </c>
      <c r="Q110" s="82" t="s">
        <v>348</v>
      </c>
      <c r="R110" s="82" t="s">
        <v>406</v>
      </c>
      <c r="S110" s="82" t="s">
        <v>412</v>
      </c>
      <c r="T110" s="82" t="s">
        <v>313</v>
      </c>
      <c r="U110" s="82" t="s">
        <v>274</v>
      </c>
      <c r="V110" s="82" t="s">
        <v>286</v>
      </c>
      <c r="W110" s="82" t="s">
        <v>296</v>
      </c>
      <c r="X110" s="82" t="s">
        <v>297</v>
      </c>
      <c r="Y110" s="82" t="s">
        <v>640</v>
      </c>
      <c r="Z110" s="82" t="s">
        <v>416</v>
      </c>
      <c r="AA110" s="82" t="s">
        <v>426</v>
      </c>
      <c r="AB110" s="82" t="s">
        <v>310</v>
      </c>
      <c r="AC110" s="82" t="s">
        <v>369</v>
      </c>
      <c r="AD110" s="82" t="s">
        <v>964</v>
      </c>
      <c r="AE110" s="82" t="str">
        <f t="shared" si="127"/>
        <v>Oficina Asesora de Planeación</v>
      </c>
      <c r="AF110" s="82" t="str">
        <f t="shared" si="128"/>
        <v>No aplica</v>
      </c>
      <c r="AG110" s="82" t="str">
        <f t="shared" si="129"/>
        <v xml:space="preserve">Control, Evaluación y Mejora </v>
      </c>
      <c r="AH110" s="61" t="str">
        <f t="shared" si="167"/>
        <v>Plan de Accion por Dependecias</v>
      </c>
      <c r="AI110" s="82" t="s">
        <v>431</v>
      </c>
      <c r="AJ110" s="61" t="s">
        <v>369</v>
      </c>
      <c r="AK110" s="61" t="s">
        <v>369</v>
      </c>
      <c r="AL110" s="61" t="s">
        <v>369</v>
      </c>
      <c r="AM110" s="61" t="s">
        <v>369</v>
      </c>
      <c r="AN110" s="82" t="s">
        <v>967</v>
      </c>
      <c r="AO110" s="82" t="s">
        <v>966</v>
      </c>
      <c r="AP110" s="82">
        <v>1</v>
      </c>
      <c r="AQ110" s="82">
        <f>SUM(AR110:AU110)</f>
        <v>1</v>
      </c>
      <c r="AR110" s="82">
        <v>0</v>
      </c>
      <c r="AS110" s="82">
        <v>0</v>
      </c>
      <c r="AT110" s="82">
        <v>0</v>
      </c>
      <c r="AU110" s="82">
        <v>1</v>
      </c>
      <c r="AV110" s="82" t="s">
        <v>448</v>
      </c>
      <c r="AW110" s="82" t="s">
        <v>434</v>
      </c>
      <c r="AX110" s="82" t="s">
        <v>965</v>
      </c>
      <c r="AY110" s="82" t="s">
        <v>442</v>
      </c>
      <c r="AZ110" s="82" t="s">
        <v>442</v>
      </c>
      <c r="BA110" s="59">
        <v>43374</v>
      </c>
      <c r="BB110" s="59">
        <v>43465</v>
      </c>
      <c r="BC110" s="65">
        <f t="shared" si="166"/>
        <v>91</v>
      </c>
      <c r="BD110" s="82">
        <f t="shared" si="158"/>
        <v>0</v>
      </c>
      <c r="BE110" s="82">
        <v>0</v>
      </c>
      <c r="BF110" s="66">
        <v>0</v>
      </c>
      <c r="BG110" s="62">
        <f t="shared" si="168"/>
        <v>0</v>
      </c>
      <c r="BH110" s="59">
        <v>43189</v>
      </c>
      <c r="BI110" s="80">
        <f t="shared" si="131"/>
        <v>276</v>
      </c>
      <c r="BJ110" s="62" t="str">
        <f t="shared" si="123"/>
        <v>100%</v>
      </c>
      <c r="BK110" s="62">
        <f t="shared" si="132"/>
        <v>-2.0329670329670328</v>
      </c>
      <c r="BL110" s="59" t="str">
        <f t="shared" si="133"/>
        <v>SIN INICIAR</v>
      </c>
      <c r="BM110" s="59" t="str">
        <f t="shared" si="163"/>
        <v xml:space="preserve">NO PROGRAMADA EN EL PERIODO </v>
      </c>
      <c r="BN110" s="62" t="s">
        <v>897</v>
      </c>
      <c r="BO110" s="62" t="s">
        <v>702</v>
      </c>
      <c r="BP110" s="62"/>
      <c r="BQ110" s="82">
        <f t="shared" si="134"/>
        <v>0</v>
      </c>
      <c r="BR110" s="82">
        <v>0</v>
      </c>
      <c r="BS110" s="66">
        <v>0</v>
      </c>
      <c r="BT110" s="62">
        <f t="shared" si="135"/>
        <v>0</v>
      </c>
      <c r="BU110" s="59">
        <v>43269</v>
      </c>
      <c r="BV110" s="80">
        <f t="shared" si="136"/>
        <v>196</v>
      </c>
      <c r="BW110" s="62" t="str">
        <f t="shared" si="124"/>
        <v>100%</v>
      </c>
      <c r="BX110" s="62">
        <f t="shared" si="137"/>
        <v>-1.1538461538461537</v>
      </c>
      <c r="BY110" s="59" t="str">
        <f t="shared" si="138"/>
        <v>SIN INICIAR</v>
      </c>
      <c r="BZ110" s="59" t="str">
        <f t="shared" si="139"/>
        <v xml:space="preserve">NO PROGRAMADA EN EL PERIODO </v>
      </c>
      <c r="CA110" s="62" t="s">
        <v>920</v>
      </c>
      <c r="CB110" s="62" t="s">
        <v>369</v>
      </c>
      <c r="CC110" s="62"/>
      <c r="CD110" s="62"/>
      <c r="CE110" s="62"/>
      <c r="CF110" s="62"/>
      <c r="CG110" s="82">
        <f t="shared" si="169"/>
        <v>0</v>
      </c>
      <c r="CH110" s="82"/>
      <c r="CI110" s="66" t="e">
        <f>$CH110/$CG110</f>
        <v>#DIV/0!</v>
      </c>
      <c r="CJ110" s="62">
        <f t="shared" si="170"/>
        <v>0</v>
      </c>
      <c r="CK110" s="59"/>
      <c r="CL110" s="80">
        <f t="shared" si="164"/>
        <v>43465</v>
      </c>
      <c r="CM110" s="62" t="str">
        <f t="shared" si="125"/>
        <v>100%</v>
      </c>
      <c r="CN110" s="62">
        <f t="shared" si="171"/>
        <v>-476.63736263736263</v>
      </c>
      <c r="CO110" s="59" t="str">
        <f t="shared" si="172"/>
        <v>SIN INICIAR</v>
      </c>
      <c r="CP110" s="59" t="str">
        <f t="shared" si="173"/>
        <v xml:space="preserve">NO PROGRAMADA EN EL PERIODO </v>
      </c>
      <c r="CQ110" s="62"/>
      <c r="CR110" s="62"/>
      <c r="CS110" s="62"/>
      <c r="CT110" s="62"/>
      <c r="CU110" s="62"/>
      <c r="CV110" s="62"/>
      <c r="CW110" s="62"/>
      <c r="CX110" s="62"/>
      <c r="CY110" s="62"/>
      <c r="CZ110" s="62"/>
      <c r="DA110" s="62"/>
      <c r="DB110" s="62"/>
      <c r="DC110" s="82">
        <f t="shared" si="174"/>
        <v>1</v>
      </c>
      <c r="DD110" s="82"/>
      <c r="DE110" s="66">
        <f>$DD110/$DC110</f>
        <v>0</v>
      </c>
      <c r="DF110" s="62">
        <f t="shared" si="175"/>
        <v>0</v>
      </c>
      <c r="DG110" s="59"/>
      <c r="DH110" s="80">
        <f t="shared" si="165"/>
        <v>43465</v>
      </c>
      <c r="DI110" s="62" t="str">
        <f t="shared" si="126"/>
        <v>100%</v>
      </c>
      <c r="DJ110" s="62">
        <f t="shared" si="176"/>
        <v>-476.63736263736263</v>
      </c>
      <c r="DK110" s="59" t="str">
        <f t="shared" si="177"/>
        <v>SIN INICIAR</v>
      </c>
      <c r="DL110" s="59" t="str">
        <f t="shared" si="178"/>
        <v xml:space="preserve">NO PROGRAMADA EN EL PERIODO </v>
      </c>
      <c r="DM110" s="62"/>
      <c r="DN110" s="62"/>
      <c r="DO110" s="62"/>
      <c r="DP110" s="62"/>
      <c r="DQ110" s="62"/>
      <c r="DR110" s="62"/>
      <c r="DS110" s="60"/>
      <c r="DT110" s="60"/>
      <c r="DU110" s="60"/>
      <c r="DV110" s="82"/>
      <c r="DW110" s="82"/>
    </row>
    <row r="111" spans="1:127" s="58" customFormat="1" ht="39.950000000000003" hidden="1" customHeight="1" x14ac:dyDescent="0.2">
      <c r="A111" s="82" t="s">
        <v>346</v>
      </c>
      <c r="B111" s="82" t="s">
        <v>344</v>
      </c>
      <c r="C111" s="82" t="s">
        <v>279</v>
      </c>
      <c r="D111" s="82">
        <v>0.1</v>
      </c>
      <c r="E111" s="82">
        <v>0.35</v>
      </c>
      <c r="F111" s="82">
        <v>0.5</v>
      </c>
      <c r="G111" s="82">
        <v>0.8</v>
      </c>
      <c r="H111" s="82">
        <v>0.9</v>
      </c>
      <c r="I111" s="82" t="s">
        <v>281</v>
      </c>
      <c r="J111" s="82" t="s">
        <v>368</v>
      </c>
      <c r="K111" s="82" t="s">
        <v>347</v>
      </c>
      <c r="L111" s="82" t="s">
        <v>369</v>
      </c>
      <c r="M111" s="82" t="s">
        <v>369</v>
      </c>
      <c r="N111" s="82" t="s">
        <v>369</v>
      </c>
      <c r="O111" s="82" t="s">
        <v>369</v>
      </c>
      <c r="P111" s="82" t="s">
        <v>284</v>
      </c>
      <c r="Q111" s="82" t="s">
        <v>348</v>
      </c>
      <c r="R111" s="82" t="s">
        <v>406</v>
      </c>
      <c r="S111" s="82" t="s">
        <v>412</v>
      </c>
      <c r="T111" s="82" t="s">
        <v>313</v>
      </c>
      <c r="U111" s="82" t="s">
        <v>274</v>
      </c>
      <c r="V111" s="82" t="s">
        <v>286</v>
      </c>
      <c r="W111" s="82" t="s">
        <v>294</v>
      </c>
      <c r="X111" s="82" t="s">
        <v>292</v>
      </c>
      <c r="Y111" s="82" t="s">
        <v>640</v>
      </c>
      <c r="Z111" s="82" t="s">
        <v>416</v>
      </c>
      <c r="AA111" s="82" t="s">
        <v>426</v>
      </c>
      <c r="AB111" s="82" t="s">
        <v>310</v>
      </c>
      <c r="AC111" s="82" t="s">
        <v>369</v>
      </c>
      <c r="AD111" s="82" t="s">
        <v>964</v>
      </c>
      <c r="AE111" s="82" t="str">
        <f t="shared" si="127"/>
        <v>Oficina Asesora de Planeación</v>
      </c>
      <c r="AF111" s="82" t="str">
        <f t="shared" si="128"/>
        <v>No aplica</v>
      </c>
      <c r="AG111" s="82" t="str">
        <f t="shared" si="129"/>
        <v>Planeación Estratégica</v>
      </c>
      <c r="AH111" s="61" t="str">
        <f t="shared" si="167"/>
        <v>Plan de Accion por Dependecias</v>
      </c>
      <c r="AI111" s="82" t="s">
        <v>432</v>
      </c>
      <c r="AJ111" s="61" t="s">
        <v>369</v>
      </c>
      <c r="AK111" s="61" t="s">
        <v>369</v>
      </c>
      <c r="AL111" s="61" t="s">
        <v>369</v>
      </c>
      <c r="AM111" s="61" t="s">
        <v>369</v>
      </c>
      <c r="AN111" s="82" t="s">
        <v>963</v>
      </c>
      <c r="AO111" s="82" t="s">
        <v>962</v>
      </c>
      <c r="AP111" s="82">
        <v>0</v>
      </c>
      <c r="AQ111" s="82">
        <f>SUM(AR111:AU111)</f>
        <v>1</v>
      </c>
      <c r="AR111" s="82">
        <v>0</v>
      </c>
      <c r="AS111" s="82">
        <v>1</v>
      </c>
      <c r="AT111" s="82">
        <v>0</v>
      </c>
      <c r="AU111" s="82">
        <v>0</v>
      </c>
      <c r="AV111" s="82" t="s">
        <v>448</v>
      </c>
      <c r="AW111" s="82" t="s">
        <v>434</v>
      </c>
      <c r="AX111" s="82" t="s">
        <v>961</v>
      </c>
      <c r="AY111" s="82" t="s">
        <v>442</v>
      </c>
      <c r="AZ111" s="82" t="s">
        <v>442</v>
      </c>
      <c r="BA111" s="59">
        <v>43191</v>
      </c>
      <c r="BB111" s="59">
        <v>43252</v>
      </c>
      <c r="BC111" s="65">
        <f>DAYS360(BA111,BB111)</f>
        <v>60</v>
      </c>
      <c r="BD111" s="82">
        <f t="shared" si="158"/>
        <v>0</v>
      </c>
      <c r="BE111" s="82">
        <v>0</v>
      </c>
      <c r="BF111" s="66">
        <v>0</v>
      </c>
      <c r="BG111" s="62">
        <f t="shared" si="168"/>
        <v>0</v>
      </c>
      <c r="BH111" s="59">
        <v>43189</v>
      </c>
      <c r="BI111" s="80">
        <f t="shared" si="131"/>
        <v>63</v>
      </c>
      <c r="BJ111" s="62" t="str">
        <f>IF($BI111&gt;=0,("100%"),IF($BI111&lt;-31,("70%"),IF($BI111&lt;0,((100-(-$BI111))%))))</f>
        <v>100%</v>
      </c>
      <c r="BK111" s="62">
        <f t="shared" si="132"/>
        <v>-3.2786885245901641E-2</v>
      </c>
      <c r="BL111" s="59" t="str">
        <f t="shared" si="133"/>
        <v>SIN INICIAR</v>
      </c>
      <c r="BM111" s="59" t="str">
        <f t="shared" si="163"/>
        <v xml:space="preserve">NO PROGRAMADA EN EL PERIODO </v>
      </c>
      <c r="BN111" s="62" t="s">
        <v>897</v>
      </c>
      <c r="BO111" s="62" t="s">
        <v>702</v>
      </c>
      <c r="BP111" s="62"/>
      <c r="BQ111" s="82">
        <f t="shared" si="134"/>
        <v>1</v>
      </c>
      <c r="BR111" s="82">
        <v>1</v>
      </c>
      <c r="BS111" s="66">
        <f t="shared" ref="BS111:BS120" si="179">$BR111/$BQ111</f>
        <v>1</v>
      </c>
      <c r="BT111" s="62">
        <f t="shared" si="135"/>
        <v>1</v>
      </c>
      <c r="BU111" s="59">
        <v>43216</v>
      </c>
      <c r="BV111" s="80">
        <f t="shared" si="136"/>
        <v>36</v>
      </c>
      <c r="BW111" s="62" t="str">
        <f t="shared" si="124"/>
        <v>100%</v>
      </c>
      <c r="BX111" s="62">
        <f t="shared" si="137"/>
        <v>0.4098360655737705</v>
      </c>
      <c r="BY111" s="59" t="str">
        <f t="shared" si="138"/>
        <v>TERMINADO</v>
      </c>
      <c r="BZ111" s="59" t="str">
        <f t="shared" si="139"/>
        <v>OPORTUNO</v>
      </c>
      <c r="CA111" s="62" t="s">
        <v>960</v>
      </c>
      <c r="CB111" s="62" t="s">
        <v>959</v>
      </c>
      <c r="CC111" s="62"/>
      <c r="CD111" s="62"/>
      <c r="CE111" s="62"/>
      <c r="CF111" s="62"/>
      <c r="CG111" s="75">
        <f t="shared" si="169"/>
        <v>0</v>
      </c>
      <c r="CH111" s="75">
        <v>0</v>
      </c>
      <c r="CI111" s="76">
        <v>0</v>
      </c>
      <c r="CJ111" s="77">
        <f t="shared" si="170"/>
        <v>1</v>
      </c>
      <c r="CK111" s="78">
        <v>43216</v>
      </c>
      <c r="CL111" s="81">
        <f t="shared" si="164"/>
        <v>36</v>
      </c>
      <c r="CM111" s="77" t="str">
        <f t="shared" si="125"/>
        <v>100%</v>
      </c>
      <c r="CN111" s="77">
        <f t="shared" si="171"/>
        <v>0.4098360655737705</v>
      </c>
      <c r="CO111" s="78" t="str">
        <f t="shared" si="172"/>
        <v>TERMINADO</v>
      </c>
      <c r="CP111" s="78" t="str">
        <f t="shared" si="173"/>
        <v>OPORTUNO</v>
      </c>
      <c r="CQ111" s="77" t="s">
        <v>958</v>
      </c>
      <c r="CR111" s="77" t="s">
        <v>369</v>
      </c>
      <c r="CS111" s="77"/>
      <c r="CT111" s="77"/>
      <c r="CU111" s="77"/>
      <c r="CV111" s="77"/>
      <c r="CW111" s="77"/>
      <c r="CX111" s="77"/>
      <c r="CY111" s="77"/>
      <c r="CZ111" s="77"/>
      <c r="DA111" s="77"/>
      <c r="DB111" s="77"/>
      <c r="DC111" s="75">
        <f t="shared" si="174"/>
        <v>0</v>
      </c>
      <c r="DD111" s="75">
        <v>0</v>
      </c>
      <c r="DE111" s="76">
        <v>0</v>
      </c>
      <c r="DF111" s="77">
        <f t="shared" si="175"/>
        <v>1</v>
      </c>
      <c r="DG111" s="78">
        <v>43216</v>
      </c>
      <c r="DH111" s="81">
        <f t="shared" si="165"/>
        <v>36</v>
      </c>
      <c r="DI111" s="77" t="str">
        <f t="shared" si="126"/>
        <v>100%</v>
      </c>
      <c r="DJ111" s="77">
        <f t="shared" si="176"/>
        <v>0.4098360655737705</v>
      </c>
      <c r="DK111" s="78" t="str">
        <f t="shared" si="177"/>
        <v>TERMINADO</v>
      </c>
      <c r="DL111" s="78" t="str">
        <f t="shared" si="178"/>
        <v>OPORTUNO</v>
      </c>
      <c r="DM111" s="77" t="s">
        <v>958</v>
      </c>
      <c r="DN111" s="77" t="s">
        <v>369</v>
      </c>
      <c r="DO111" s="77"/>
      <c r="DP111" s="77"/>
      <c r="DQ111" s="77"/>
      <c r="DR111" s="62"/>
      <c r="DS111" s="60"/>
      <c r="DT111" s="60"/>
      <c r="DU111" s="60"/>
      <c r="DV111" s="82"/>
      <c r="DW111" s="82"/>
    </row>
    <row r="112" spans="1:127" s="58" customFormat="1" ht="39.950000000000003" hidden="1" customHeight="1" x14ac:dyDescent="0.2">
      <c r="A112" s="82" t="s">
        <v>346</v>
      </c>
      <c r="B112" s="82" t="s">
        <v>344</v>
      </c>
      <c r="C112" s="82" t="s">
        <v>279</v>
      </c>
      <c r="D112" s="82">
        <v>0.1</v>
      </c>
      <c r="E112" s="82">
        <v>0.35</v>
      </c>
      <c r="F112" s="82">
        <v>0.5</v>
      </c>
      <c r="G112" s="82">
        <v>0.8</v>
      </c>
      <c r="H112" s="82">
        <v>0.9</v>
      </c>
      <c r="I112" s="82" t="s">
        <v>281</v>
      </c>
      <c r="J112" s="82" t="s">
        <v>368</v>
      </c>
      <c r="K112" s="82" t="s">
        <v>347</v>
      </c>
      <c r="L112" s="82" t="s">
        <v>369</v>
      </c>
      <c r="M112" s="82" t="s">
        <v>369</v>
      </c>
      <c r="N112" s="82" t="s">
        <v>369</v>
      </c>
      <c r="O112" s="82" t="s">
        <v>369</v>
      </c>
      <c r="P112" s="82" t="s">
        <v>284</v>
      </c>
      <c r="Q112" s="82" t="s">
        <v>348</v>
      </c>
      <c r="R112" s="82" t="s">
        <v>406</v>
      </c>
      <c r="S112" s="82" t="s">
        <v>412</v>
      </c>
      <c r="T112" s="82" t="s">
        <v>313</v>
      </c>
      <c r="U112" s="82" t="s">
        <v>274</v>
      </c>
      <c r="V112" s="82" t="s">
        <v>286</v>
      </c>
      <c r="W112" s="82" t="s">
        <v>294</v>
      </c>
      <c r="X112" s="82" t="s">
        <v>292</v>
      </c>
      <c r="Y112" s="82" t="s">
        <v>640</v>
      </c>
      <c r="Z112" s="82" t="s">
        <v>416</v>
      </c>
      <c r="AA112" s="82" t="s">
        <v>426</v>
      </c>
      <c r="AB112" s="82" t="s">
        <v>310</v>
      </c>
      <c r="AC112" s="82" t="s">
        <v>369</v>
      </c>
      <c r="AD112" s="82" t="s">
        <v>895</v>
      </c>
      <c r="AE112" s="82" t="str">
        <f t="shared" si="127"/>
        <v>Oficina Asesora de Planeación</v>
      </c>
      <c r="AF112" s="82" t="str">
        <f t="shared" si="128"/>
        <v>No aplica</v>
      </c>
      <c r="AG112" s="82" t="str">
        <f t="shared" si="129"/>
        <v>Planeación Estratégica</v>
      </c>
      <c r="AH112" s="61" t="str">
        <f t="shared" si="167"/>
        <v>Plan de Accion por Dependecias</v>
      </c>
      <c r="AI112" s="82" t="s">
        <v>386</v>
      </c>
      <c r="AJ112" s="61" t="s">
        <v>369</v>
      </c>
      <c r="AK112" s="61" t="s">
        <v>369</v>
      </c>
      <c r="AL112" s="61" t="s">
        <v>369</v>
      </c>
      <c r="AM112" s="61" t="s">
        <v>369</v>
      </c>
      <c r="AN112" s="82" t="s">
        <v>900</v>
      </c>
      <c r="AO112" s="82" t="s">
        <v>899</v>
      </c>
      <c r="AP112" s="82">
        <v>0</v>
      </c>
      <c r="AQ112" s="82">
        <v>1</v>
      </c>
      <c r="AR112" s="82">
        <v>0</v>
      </c>
      <c r="AS112" s="82">
        <v>1</v>
      </c>
      <c r="AT112" s="82">
        <v>0</v>
      </c>
      <c r="AU112" s="82">
        <v>0</v>
      </c>
      <c r="AV112" s="82" t="s">
        <v>448</v>
      </c>
      <c r="AW112" s="82" t="s">
        <v>434</v>
      </c>
      <c r="AX112" s="82" t="s">
        <v>898</v>
      </c>
      <c r="AY112" s="82" t="s">
        <v>442</v>
      </c>
      <c r="AZ112" s="82" t="s">
        <v>442</v>
      </c>
      <c r="BA112" s="59">
        <v>43191</v>
      </c>
      <c r="BB112" s="59">
        <v>43220</v>
      </c>
      <c r="BC112" s="65">
        <f>DAYS360(BA112,BB112)</f>
        <v>29</v>
      </c>
      <c r="BD112" s="82">
        <f t="shared" si="158"/>
        <v>0</v>
      </c>
      <c r="BE112" s="82">
        <v>0</v>
      </c>
      <c r="BF112" s="66">
        <v>0</v>
      </c>
      <c r="BG112" s="62">
        <f t="shared" si="168"/>
        <v>0</v>
      </c>
      <c r="BH112" s="59">
        <v>43189</v>
      </c>
      <c r="BI112" s="80">
        <f t="shared" si="131"/>
        <v>31</v>
      </c>
      <c r="BJ112" s="62" t="str">
        <f t="shared" ref="BJ112:BJ141" si="180">IF($BI112&gt;0,("100%"),IF($BI112&lt;-31,("70%"),IF($BI112&lt;0,((100-(-$BI112))%))))</f>
        <v>100%</v>
      </c>
      <c r="BK112" s="62">
        <f t="shared" si="132"/>
        <v>-6.8965517241379309E-2</v>
      </c>
      <c r="BL112" s="59" t="str">
        <f t="shared" si="133"/>
        <v>SIN INICIAR</v>
      </c>
      <c r="BM112" s="59" t="str">
        <f t="shared" si="163"/>
        <v xml:space="preserve">NO PROGRAMADA EN EL PERIODO </v>
      </c>
      <c r="BN112" s="62" t="s">
        <v>897</v>
      </c>
      <c r="BO112" s="62" t="s">
        <v>702</v>
      </c>
      <c r="BP112" s="62"/>
      <c r="BQ112" s="82">
        <f t="shared" si="134"/>
        <v>1</v>
      </c>
      <c r="BR112" s="82">
        <v>0.8</v>
      </c>
      <c r="BS112" s="66">
        <f t="shared" si="179"/>
        <v>0.8</v>
      </c>
      <c r="BT112" s="62">
        <f t="shared" si="135"/>
        <v>0.8</v>
      </c>
      <c r="BU112" s="59">
        <v>43269</v>
      </c>
      <c r="BV112" s="80">
        <f t="shared" si="136"/>
        <v>-49</v>
      </c>
      <c r="BW112" s="62" t="str">
        <f t="shared" si="124"/>
        <v>70%</v>
      </c>
      <c r="BX112" s="62">
        <f t="shared" si="137"/>
        <v>2.6896551724137931</v>
      </c>
      <c r="BY112" s="59" t="str">
        <f t="shared" si="138"/>
        <v>EN PROCESO</v>
      </c>
      <c r="BZ112" s="59" t="str">
        <f t="shared" si="139"/>
        <v>ATRASADO</v>
      </c>
      <c r="CA112" s="62" t="s">
        <v>896</v>
      </c>
      <c r="CB112" s="97"/>
      <c r="CC112" s="97"/>
      <c r="CD112" s="97"/>
      <c r="CE112" s="97"/>
      <c r="CF112" s="62"/>
      <c r="CG112" s="82">
        <f t="shared" si="169"/>
        <v>0</v>
      </c>
      <c r="CH112" s="70"/>
      <c r="CI112" s="66" t="e">
        <f t="shared" ref="CI112:CI121" si="181">$CH112/$CG112</f>
        <v>#DIV/0!</v>
      </c>
      <c r="CJ112" s="62">
        <f t="shared" si="170"/>
        <v>0.8</v>
      </c>
      <c r="CK112" s="59"/>
      <c r="CL112" s="80">
        <f t="shared" si="164"/>
        <v>43220</v>
      </c>
      <c r="CM112" s="62" t="str">
        <f t="shared" si="125"/>
        <v>100%</v>
      </c>
      <c r="CN112" s="62">
        <f t="shared" si="171"/>
        <v>-1489.344827586207</v>
      </c>
      <c r="CO112" s="59" t="str">
        <f t="shared" si="172"/>
        <v>EN PROCESO</v>
      </c>
      <c r="CP112" s="59" t="e">
        <f t="shared" si="173"/>
        <v>#DIV/0!</v>
      </c>
      <c r="CQ112" s="62"/>
      <c r="CR112" s="62"/>
      <c r="CS112" s="62"/>
      <c r="CT112" s="62"/>
      <c r="CU112" s="62"/>
      <c r="CV112" s="62"/>
      <c r="CW112" s="62"/>
      <c r="CX112" s="62"/>
      <c r="CY112" s="62"/>
      <c r="CZ112" s="62"/>
      <c r="DA112" s="62"/>
      <c r="DB112" s="62"/>
      <c r="DC112" s="82">
        <f t="shared" si="174"/>
        <v>0</v>
      </c>
      <c r="DD112" s="70"/>
      <c r="DE112" s="66" t="e">
        <f t="shared" ref="DE112:DE121" si="182">$DD112/$DC112</f>
        <v>#DIV/0!</v>
      </c>
      <c r="DF112" s="62">
        <f t="shared" si="175"/>
        <v>0.8</v>
      </c>
      <c r="DG112" s="59"/>
      <c r="DH112" s="80">
        <f t="shared" si="165"/>
        <v>43220</v>
      </c>
      <c r="DI112" s="62" t="str">
        <f t="shared" si="126"/>
        <v>100%</v>
      </c>
      <c r="DJ112" s="62">
        <f t="shared" si="176"/>
        <v>-1489.344827586207</v>
      </c>
      <c r="DK112" s="59" t="str">
        <f t="shared" si="177"/>
        <v>EN PROCESO</v>
      </c>
      <c r="DL112" s="59" t="str">
        <f t="shared" si="178"/>
        <v>DENTRO DEL TIEMPO</v>
      </c>
      <c r="DM112" s="62"/>
      <c r="DN112" s="62"/>
      <c r="DO112" s="62"/>
      <c r="DP112" s="62"/>
      <c r="DQ112" s="62"/>
      <c r="DR112" s="62"/>
      <c r="DS112" s="60"/>
      <c r="DT112" s="60"/>
      <c r="DU112" s="60"/>
      <c r="DV112" s="60"/>
      <c r="DW112" s="60"/>
    </row>
    <row r="113" spans="1:127" s="58" customFormat="1" ht="39.950000000000003" hidden="1" customHeight="1" x14ac:dyDescent="0.2">
      <c r="A113" s="82" t="s">
        <v>346</v>
      </c>
      <c r="B113" s="82" t="s">
        <v>344</v>
      </c>
      <c r="C113" s="82" t="s">
        <v>279</v>
      </c>
      <c r="D113" s="82">
        <v>0.1</v>
      </c>
      <c r="E113" s="82">
        <v>0.35</v>
      </c>
      <c r="F113" s="82">
        <v>0.5</v>
      </c>
      <c r="G113" s="82">
        <v>0.8</v>
      </c>
      <c r="H113" s="82">
        <v>0.9</v>
      </c>
      <c r="I113" s="82" t="s">
        <v>281</v>
      </c>
      <c r="J113" s="82" t="s">
        <v>368</v>
      </c>
      <c r="K113" s="82" t="s">
        <v>347</v>
      </c>
      <c r="L113" s="82" t="s">
        <v>369</v>
      </c>
      <c r="M113" s="82" t="s">
        <v>369</v>
      </c>
      <c r="N113" s="82" t="s">
        <v>369</v>
      </c>
      <c r="O113" s="82" t="s">
        <v>369</v>
      </c>
      <c r="P113" s="82" t="s">
        <v>284</v>
      </c>
      <c r="Q113" s="82" t="s">
        <v>348</v>
      </c>
      <c r="R113" s="82" t="s">
        <v>406</v>
      </c>
      <c r="S113" s="82" t="s">
        <v>412</v>
      </c>
      <c r="T113" s="82" t="s">
        <v>313</v>
      </c>
      <c r="U113" s="82" t="s">
        <v>274</v>
      </c>
      <c r="V113" s="82" t="s">
        <v>286</v>
      </c>
      <c r="W113" s="82" t="s">
        <v>294</v>
      </c>
      <c r="X113" s="82" t="s">
        <v>292</v>
      </c>
      <c r="Y113" s="82" t="s">
        <v>640</v>
      </c>
      <c r="Z113" s="82" t="s">
        <v>416</v>
      </c>
      <c r="AA113" s="82" t="s">
        <v>426</v>
      </c>
      <c r="AB113" s="82" t="s">
        <v>310</v>
      </c>
      <c r="AC113" s="82" t="s">
        <v>369</v>
      </c>
      <c r="AD113" s="82" t="s">
        <v>895</v>
      </c>
      <c r="AE113" s="82" t="str">
        <f t="shared" si="127"/>
        <v>Oficina Asesora de Planeación</v>
      </c>
      <c r="AF113" s="82" t="str">
        <f t="shared" si="128"/>
        <v>No aplica</v>
      </c>
      <c r="AG113" s="82" t="str">
        <f t="shared" si="129"/>
        <v>Planeación Estratégica</v>
      </c>
      <c r="AH113" s="61" t="str">
        <f t="shared" si="167"/>
        <v>Plan de Accion por Dependecias</v>
      </c>
      <c r="AI113" s="82" t="s">
        <v>389</v>
      </c>
      <c r="AJ113" s="61" t="s">
        <v>369</v>
      </c>
      <c r="AK113" s="61" t="s">
        <v>369</v>
      </c>
      <c r="AL113" s="61" t="s">
        <v>369</v>
      </c>
      <c r="AM113" s="61" t="s">
        <v>369</v>
      </c>
      <c r="AN113" s="82" t="s">
        <v>894</v>
      </c>
      <c r="AO113" s="82" t="s">
        <v>893</v>
      </c>
      <c r="AP113" s="82">
        <v>0</v>
      </c>
      <c r="AQ113" s="62">
        <f t="shared" ref="AQ113:AQ129" si="183">SUM(AR113:AU113)</f>
        <v>1</v>
      </c>
      <c r="AR113" s="62">
        <v>0.25</v>
      </c>
      <c r="AS113" s="62">
        <v>0.25</v>
      </c>
      <c r="AT113" s="62">
        <v>0.25</v>
      </c>
      <c r="AU113" s="62">
        <v>0.25</v>
      </c>
      <c r="AV113" s="82" t="s">
        <v>641</v>
      </c>
      <c r="AW113" s="82" t="s">
        <v>434</v>
      </c>
      <c r="AX113" s="82" t="s">
        <v>892</v>
      </c>
      <c r="AY113" s="82" t="s">
        <v>442</v>
      </c>
      <c r="AZ113" s="82" t="s">
        <v>442</v>
      </c>
      <c r="BA113" s="59">
        <v>43101</v>
      </c>
      <c r="BB113" s="59">
        <v>43465</v>
      </c>
      <c r="BC113" s="65">
        <f>DAYS360(BA113,BB113)</f>
        <v>360</v>
      </c>
      <c r="BD113" s="70">
        <f t="shared" si="158"/>
        <v>0.25</v>
      </c>
      <c r="BE113" s="70">
        <v>0.25</v>
      </c>
      <c r="BF113" s="66">
        <f t="shared" ref="BF113:BF121" si="184">$BE113/$BD113</f>
        <v>1</v>
      </c>
      <c r="BG113" s="62">
        <f t="shared" si="168"/>
        <v>0.25</v>
      </c>
      <c r="BH113" s="59">
        <v>43189</v>
      </c>
      <c r="BI113" s="80">
        <f t="shared" si="131"/>
        <v>276</v>
      </c>
      <c r="BJ113" s="62" t="str">
        <f t="shared" si="180"/>
        <v>100%</v>
      </c>
      <c r="BK113" s="62">
        <f t="shared" si="132"/>
        <v>0.24175824175824176</v>
      </c>
      <c r="BL113" s="59" t="str">
        <f t="shared" si="133"/>
        <v>EN PROCESO</v>
      </c>
      <c r="BM113" s="59" t="str">
        <f t="shared" si="163"/>
        <v>DENTRO DEL TIEMPO</v>
      </c>
      <c r="BN113" s="62" t="s">
        <v>891</v>
      </c>
      <c r="BO113" s="83" t="s">
        <v>889</v>
      </c>
      <c r="BP113" s="62"/>
      <c r="BQ113" s="70">
        <f t="shared" si="134"/>
        <v>0.25</v>
      </c>
      <c r="BR113" s="70">
        <v>0.25</v>
      </c>
      <c r="BS113" s="66">
        <f t="shared" si="179"/>
        <v>1</v>
      </c>
      <c r="BT113" s="62">
        <f t="shared" si="135"/>
        <v>0.5</v>
      </c>
      <c r="BU113" s="59">
        <v>43269</v>
      </c>
      <c r="BV113" s="80">
        <f t="shared" si="136"/>
        <v>196</v>
      </c>
      <c r="BW113" s="62" t="str">
        <f t="shared" si="124"/>
        <v>100%</v>
      </c>
      <c r="BX113" s="62">
        <f t="shared" si="137"/>
        <v>0.46153846153846156</v>
      </c>
      <c r="BY113" s="59" t="str">
        <f t="shared" si="138"/>
        <v>EN PROCESO</v>
      </c>
      <c r="BZ113" s="59" t="str">
        <f t="shared" si="139"/>
        <v>DENTRO DEL TIEMPO</v>
      </c>
      <c r="CA113" s="62" t="s">
        <v>890</v>
      </c>
      <c r="CB113" s="83" t="s">
        <v>889</v>
      </c>
      <c r="CC113" s="83"/>
      <c r="CD113" s="83"/>
      <c r="CE113" s="83"/>
      <c r="CF113" s="62"/>
      <c r="CG113" s="82">
        <f t="shared" si="169"/>
        <v>0.25</v>
      </c>
      <c r="CH113" s="70"/>
      <c r="CI113" s="66">
        <f t="shared" si="181"/>
        <v>0</v>
      </c>
      <c r="CJ113" s="62">
        <f t="shared" si="170"/>
        <v>0.5</v>
      </c>
      <c r="CK113" s="59"/>
      <c r="CL113" s="80">
        <f t="shared" si="164"/>
        <v>43465</v>
      </c>
      <c r="CM113" s="62" t="str">
        <f t="shared" si="125"/>
        <v>100%</v>
      </c>
      <c r="CN113" s="62">
        <f t="shared" si="171"/>
        <v>-118.40934065934066</v>
      </c>
      <c r="CO113" s="59" t="str">
        <f t="shared" si="172"/>
        <v>EN PROCESO</v>
      </c>
      <c r="CP113" s="59" t="str">
        <f t="shared" si="173"/>
        <v>DENTRO DEL TIEMPO</v>
      </c>
      <c r="CQ113" s="62"/>
      <c r="CR113" s="62"/>
      <c r="CS113" s="62"/>
      <c r="CT113" s="62"/>
      <c r="CU113" s="62"/>
      <c r="CV113" s="62"/>
      <c r="CW113" s="62"/>
      <c r="CX113" s="62"/>
      <c r="CY113" s="62"/>
      <c r="CZ113" s="62"/>
      <c r="DA113" s="62"/>
      <c r="DB113" s="62"/>
      <c r="DC113" s="82">
        <f t="shared" si="174"/>
        <v>0.25</v>
      </c>
      <c r="DD113" s="70"/>
      <c r="DE113" s="66">
        <f t="shared" si="182"/>
        <v>0</v>
      </c>
      <c r="DF113" s="62">
        <f t="shared" si="175"/>
        <v>0.5</v>
      </c>
      <c r="DG113" s="59"/>
      <c r="DH113" s="80">
        <f t="shared" si="165"/>
        <v>43465</v>
      </c>
      <c r="DI113" s="62" t="str">
        <f t="shared" si="126"/>
        <v>100%</v>
      </c>
      <c r="DJ113" s="62">
        <f t="shared" si="176"/>
        <v>-118.40934065934066</v>
      </c>
      <c r="DK113" s="59" t="str">
        <f t="shared" si="177"/>
        <v>EN PROCESO</v>
      </c>
      <c r="DL113" s="59" t="str">
        <f t="shared" si="178"/>
        <v>DENTRO DEL TIEMPO</v>
      </c>
      <c r="DM113" s="62"/>
      <c r="DN113" s="62"/>
      <c r="DO113" s="62"/>
      <c r="DP113" s="62"/>
      <c r="DQ113" s="62"/>
      <c r="DR113" s="62"/>
      <c r="DS113" s="60"/>
      <c r="DT113" s="60"/>
      <c r="DU113" s="60"/>
      <c r="DV113" s="60"/>
      <c r="DW113" s="60"/>
    </row>
    <row r="114" spans="1:127" s="58" customFormat="1" ht="39.950000000000003" hidden="1" customHeight="1" x14ac:dyDescent="0.2">
      <c r="A114" s="82" t="s">
        <v>346</v>
      </c>
      <c r="B114" s="82" t="s">
        <v>344</v>
      </c>
      <c r="C114" s="82" t="s">
        <v>279</v>
      </c>
      <c r="D114" s="82">
        <v>0.1</v>
      </c>
      <c r="E114" s="82">
        <v>0.35</v>
      </c>
      <c r="F114" s="82">
        <v>0.5</v>
      </c>
      <c r="G114" s="82">
        <v>0.8</v>
      </c>
      <c r="H114" s="82">
        <v>0.9</v>
      </c>
      <c r="I114" s="82" t="s">
        <v>281</v>
      </c>
      <c r="J114" s="82" t="s">
        <v>347</v>
      </c>
      <c r="K114" s="82" t="s">
        <v>368</v>
      </c>
      <c r="L114" s="82" t="s">
        <v>369</v>
      </c>
      <c r="M114" s="82" t="s">
        <v>369</v>
      </c>
      <c r="N114" s="82" t="s">
        <v>369</v>
      </c>
      <c r="O114" s="82" t="s">
        <v>369</v>
      </c>
      <c r="P114" s="82" t="s">
        <v>284</v>
      </c>
      <c r="Q114" s="82" t="s">
        <v>348</v>
      </c>
      <c r="R114" s="82" t="s">
        <v>406</v>
      </c>
      <c r="S114" s="82" t="s">
        <v>412</v>
      </c>
      <c r="T114" s="82" t="s">
        <v>314</v>
      </c>
      <c r="U114" s="82" t="s">
        <v>274</v>
      </c>
      <c r="V114" s="82" t="s">
        <v>287</v>
      </c>
      <c r="W114" s="82" t="s">
        <v>294</v>
      </c>
      <c r="X114" s="82" t="s">
        <v>292</v>
      </c>
      <c r="Y114" s="82" t="s">
        <v>640</v>
      </c>
      <c r="Z114" s="82" t="s">
        <v>1111</v>
      </c>
      <c r="AA114" s="82" t="s">
        <v>426</v>
      </c>
      <c r="AB114" s="82" t="s">
        <v>441</v>
      </c>
      <c r="AC114" s="82" t="s">
        <v>369</v>
      </c>
      <c r="AD114" s="82" t="s">
        <v>1110</v>
      </c>
      <c r="AE114" s="82" t="str">
        <f t="shared" ref="AE114:AE143" si="185">$AB114</f>
        <v>Oficina Asesora Jurídica</v>
      </c>
      <c r="AF114" s="82" t="str">
        <f t="shared" ref="AF114:AF143" si="186">$AC114</f>
        <v>No aplica</v>
      </c>
      <c r="AG114" s="82" t="str">
        <f t="shared" ref="AG114:AG143" si="187">$W114</f>
        <v>Planeación Estratégica</v>
      </c>
      <c r="AH114" s="82" t="str">
        <f t="shared" ref="AH114:AH143" si="188">$Y114</f>
        <v>Plan de Accion por Dependecias</v>
      </c>
      <c r="AI114" s="82" t="s">
        <v>429</v>
      </c>
      <c r="AJ114" s="61" t="s">
        <v>369</v>
      </c>
      <c r="AK114" s="61" t="s">
        <v>369</v>
      </c>
      <c r="AL114" s="61" t="s">
        <v>369</v>
      </c>
      <c r="AM114" s="61" t="s">
        <v>369</v>
      </c>
      <c r="AN114" s="82" t="s">
        <v>1181</v>
      </c>
      <c r="AO114" s="82" t="s">
        <v>1180</v>
      </c>
      <c r="AP114" s="82">
        <v>0</v>
      </c>
      <c r="AQ114" s="82">
        <f t="shared" si="183"/>
        <v>11</v>
      </c>
      <c r="AR114" s="82">
        <v>2</v>
      </c>
      <c r="AS114" s="82">
        <v>3</v>
      </c>
      <c r="AT114" s="82">
        <v>3</v>
      </c>
      <c r="AU114" s="82">
        <v>3</v>
      </c>
      <c r="AV114" s="82" t="s">
        <v>448</v>
      </c>
      <c r="AW114" s="82" t="s">
        <v>1084</v>
      </c>
      <c r="AX114" s="82" t="s">
        <v>1083</v>
      </c>
      <c r="AY114" s="82" t="s">
        <v>442</v>
      </c>
      <c r="AZ114" s="82" t="s">
        <v>442</v>
      </c>
      <c r="BA114" s="59">
        <v>43132</v>
      </c>
      <c r="BB114" s="99">
        <v>43465</v>
      </c>
      <c r="BC114" s="82">
        <f t="shared" ref="BC114:BC131" si="189">DAYS360($BA114,$BB114,)</f>
        <v>330</v>
      </c>
      <c r="BD114" s="82">
        <f t="shared" ref="BD114:BD143" si="190">$AR114</f>
        <v>2</v>
      </c>
      <c r="BE114" s="82">
        <v>2</v>
      </c>
      <c r="BF114" s="66">
        <f t="shared" si="184"/>
        <v>1</v>
      </c>
      <c r="BG114" s="62">
        <f t="shared" ref="BG114:BG143" si="191">$BE114/$AQ114</f>
        <v>0.18181818181818182</v>
      </c>
      <c r="BH114" s="59">
        <v>43218</v>
      </c>
      <c r="BI114" s="80">
        <f t="shared" ref="BI114:BI143" si="192">$BB114-$BH114</f>
        <v>247</v>
      </c>
      <c r="BJ114" s="62" t="str">
        <f t="shared" si="180"/>
        <v>100%</v>
      </c>
      <c r="BK114" s="62">
        <f t="shared" ref="BK114:BK143" si="193">($BH114-$BA114)/($BB114-$BA114)</f>
        <v>0.25825825825825827</v>
      </c>
      <c r="BL114" s="59" t="str">
        <f t="shared" ref="BL114:BL143" si="194">IF($BG114&gt;=100%,"TERMINADO",(IF($BG114&gt;0%,"EN PROCESO",(IF($BG114=0%,"SIN INICIAR")))))</f>
        <v>EN PROCESO</v>
      </c>
      <c r="BM114" s="59" t="str">
        <f t="shared" ref="BM114:BM143" si="195">IF($BL114="SIN INICIAR",(IF($BH114&gt;$BA114,"ATRASADO",(IF($BH114&lt;$BA114,"NO PROGRAMADA EN EL PERIODO ")))),IF($BL114="EN PROCESO",(IF($BF114&gt;=$BK114,"DENTRO DEL TIEMPO",(IF($BF114&lt;$BK114,"ATRASADO")))),IF($BL114="TERMINADO",(IF($BK114&lt;=100%,"OPORTUNO",(IF($BK114&gt;100%,"EXTEMPORANEO")))))))</f>
        <v>DENTRO DEL TIEMPO</v>
      </c>
      <c r="BN114" s="62" t="s">
        <v>1179</v>
      </c>
      <c r="BO114" s="62" t="s">
        <v>1178</v>
      </c>
      <c r="BP114" s="62"/>
      <c r="BQ114" s="82">
        <f t="shared" ref="BQ114:BQ143" si="196">$AS114</f>
        <v>3</v>
      </c>
      <c r="BR114" s="82">
        <v>2</v>
      </c>
      <c r="BS114" s="66">
        <f t="shared" si="179"/>
        <v>0.66666666666666663</v>
      </c>
      <c r="BT114" s="62">
        <f t="shared" ref="BT114:BT143" si="197">($BE114+$BR114)/$AQ114</f>
        <v>0.36363636363636365</v>
      </c>
      <c r="BU114" s="59">
        <v>43250</v>
      </c>
      <c r="BV114" s="80">
        <f t="shared" ref="BV114:BV143" si="198">$BB114-$BU114</f>
        <v>215</v>
      </c>
      <c r="BW114" s="62" t="str">
        <f t="shared" ref="BW114:BW143" si="199">IF($BV114&gt;0,("100%"),IF($BV114&lt;-31,("70%"),IF($BV114&lt;0,((100-(-$BV114))%))))</f>
        <v>100%</v>
      </c>
      <c r="BX114" s="62">
        <f t="shared" ref="BX114:BX143" si="200">($BU114-$BA114)/($BB114-$BA114)</f>
        <v>0.35435435435435436</v>
      </c>
      <c r="BY114" s="59" t="str">
        <f t="shared" ref="BY114:BY143" si="201">IF($BT114&gt;=100%,"TERMINADO",(IF($BT114&gt;0%,"EN PROCESO",(IF($BT114=0%,"SIN INICIAR")))))</f>
        <v>EN PROCESO</v>
      </c>
      <c r="BZ114" s="59" t="str">
        <f t="shared" ref="BZ114:BZ143" si="202">IF($BY114="SIN INICIAR",(IF($BU114&gt;$BA114,"ATRASADO",(IF($BU114&lt;$BA114,"NO PROGRAMADA EN EL PERIODO ")))),IF($BY114="EN PROCESO",(IF($BS114&gt;=$BX114,"DENTRO DEL TIEMPO",(IF($BS114&lt;$BX114,"ATRASADO")))),IF($BY114="TERMINADO",(IF($BX114&lt;=100%,"OPORTUNO",(IF($BX114&gt;100%,"EXTEMPORANEO")))))))</f>
        <v>DENTRO DEL TIEMPO</v>
      </c>
      <c r="CA114" s="62" t="s">
        <v>1177</v>
      </c>
      <c r="CB114" s="62" t="s">
        <v>1176</v>
      </c>
      <c r="CC114" s="62"/>
      <c r="CD114" s="62"/>
      <c r="CE114" s="62"/>
      <c r="CF114" s="62"/>
      <c r="CG114" s="82">
        <f t="shared" ref="CG114:CG143" si="203">$AT114</f>
        <v>3</v>
      </c>
      <c r="CH114" s="82"/>
      <c r="CI114" s="66">
        <f t="shared" si="181"/>
        <v>0</v>
      </c>
      <c r="CJ114" s="62">
        <f t="shared" si="170"/>
        <v>0.36363636363636365</v>
      </c>
      <c r="CK114" s="80"/>
      <c r="CL114" s="80">
        <f t="shared" si="164"/>
        <v>43465</v>
      </c>
      <c r="CM114" s="62" t="str">
        <f t="shared" ref="CM114:CM143" si="204">IF($CL114&gt;0,("100%"),IF($CL114&lt;-31,("70%"),IF($CL114&lt;0,((100-(-$CL114))%))))</f>
        <v>100%</v>
      </c>
      <c r="CN114" s="62">
        <f t="shared" si="171"/>
        <v>-129.52552552552552</v>
      </c>
      <c r="CO114" s="59" t="str">
        <f t="shared" ref="CO114:CO143" si="205">IF($CJ114&gt;=100%,"TERMINADO",(IF($CJ114&gt;0%,"EN PROCESO",(IF($CJ114=0%,"SIN INICIAR")))))</f>
        <v>EN PROCESO</v>
      </c>
      <c r="CP114" s="59" t="str">
        <f t="shared" si="173"/>
        <v>DENTRO DEL TIEMPO</v>
      </c>
      <c r="CQ114" s="62"/>
      <c r="CR114" s="62"/>
      <c r="CS114" s="62"/>
      <c r="CT114" s="62"/>
      <c r="CU114" s="62"/>
      <c r="CV114" s="62"/>
      <c r="CW114" s="62"/>
      <c r="CX114" s="62"/>
      <c r="CY114" s="62"/>
      <c r="CZ114" s="62"/>
      <c r="DA114" s="62"/>
      <c r="DB114" s="62"/>
      <c r="DC114" s="82">
        <f t="shared" ref="DC114:DC143" si="206">$AU114</f>
        <v>3</v>
      </c>
      <c r="DD114" s="82"/>
      <c r="DE114" s="66">
        <f t="shared" si="182"/>
        <v>0</v>
      </c>
      <c r="DF114" s="62">
        <f t="shared" si="175"/>
        <v>0.36363636363636365</v>
      </c>
      <c r="DG114" s="59"/>
      <c r="DH114" s="80">
        <f t="shared" si="165"/>
        <v>43465</v>
      </c>
      <c r="DI114" s="62" t="str">
        <f t="shared" ref="DI114:DI143" si="207">IF($DH114&gt;0,("100%"),IF($DH114&lt;-31,("70%"),IF($DH114&lt;0,((100-(-$DH114))%))))</f>
        <v>100%</v>
      </c>
      <c r="DJ114" s="62">
        <f t="shared" si="176"/>
        <v>-129.52552552552552</v>
      </c>
      <c r="DK114" s="59" t="str">
        <f t="shared" ref="DK114:DK143" si="208">IF($DF114&gt;=100%,"TERMINADO",(IF($DF114&gt;0%,"EN PROCESO",(IF($DF114=0%,"SIN INICIAR")))))</f>
        <v>EN PROCESO</v>
      </c>
      <c r="DL114" s="59" t="str">
        <f t="shared" si="178"/>
        <v>DENTRO DEL TIEMPO</v>
      </c>
      <c r="DM114" s="62"/>
      <c r="DN114" s="62"/>
      <c r="DO114" s="62"/>
      <c r="DP114" s="62"/>
      <c r="DQ114" s="62"/>
      <c r="DR114" s="62"/>
      <c r="DS114" s="60"/>
      <c r="DT114" s="60"/>
      <c r="DU114" s="60"/>
      <c r="DV114" s="60"/>
      <c r="DW114" s="60"/>
    </row>
    <row r="115" spans="1:127" s="58" customFormat="1" ht="39.950000000000003" hidden="1" customHeight="1" x14ac:dyDescent="0.2">
      <c r="A115" s="82" t="s">
        <v>346</v>
      </c>
      <c r="B115" s="82" t="s">
        <v>344</v>
      </c>
      <c r="C115" s="82" t="s">
        <v>279</v>
      </c>
      <c r="D115" s="82">
        <v>0.1</v>
      </c>
      <c r="E115" s="82">
        <v>0.35</v>
      </c>
      <c r="F115" s="82">
        <v>0.5</v>
      </c>
      <c r="G115" s="82">
        <v>0.8</v>
      </c>
      <c r="H115" s="82">
        <v>0.9</v>
      </c>
      <c r="I115" s="82" t="s">
        <v>281</v>
      </c>
      <c r="J115" s="82" t="s">
        <v>347</v>
      </c>
      <c r="K115" s="82" t="s">
        <v>368</v>
      </c>
      <c r="L115" s="82" t="s">
        <v>369</v>
      </c>
      <c r="M115" s="82" t="s">
        <v>369</v>
      </c>
      <c r="N115" s="82" t="s">
        <v>369</v>
      </c>
      <c r="O115" s="82" t="s">
        <v>369</v>
      </c>
      <c r="P115" s="82" t="s">
        <v>284</v>
      </c>
      <c r="Q115" s="82" t="s">
        <v>348</v>
      </c>
      <c r="R115" s="82" t="s">
        <v>406</v>
      </c>
      <c r="S115" s="82" t="s">
        <v>412</v>
      </c>
      <c r="T115" s="82" t="s">
        <v>1102</v>
      </c>
      <c r="U115" s="82" t="s">
        <v>275</v>
      </c>
      <c r="V115" s="82" t="s">
        <v>1101</v>
      </c>
      <c r="W115" s="82" t="s">
        <v>1089</v>
      </c>
      <c r="X115" s="82" t="s">
        <v>1088</v>
      </c>
      <c r="Y115" s="82" t="s">
        <v>640</v>
      </c>
      <c r="Z115" s="82" t="s">
        <v>1100</v>
      </c>
      <c r="AA115" s="82" t="s">
        <v>1175</v>
      </c>
      <c r="AB115" s="82" t="s">
        <v>441</v>
      </c>
      <c r="AC115" s="82" t="s">
        <v>369</v>
      </c>
      <c r="AD115" s="82" t="s">
        <v>1099</v>
      </c>
      <c r="AE115" s="82" t="str">
        <f t="shared" si="185"/>
        <v>Oficina Asesora Jurídica</v>
      </c>
      <c r="AF115" s="82" t="str">
        <f t="shared" si="186"/>
        <v>No aplica</v>
      </c>
      <c r="AG115" s="82" t="str">
        <f t="shared" si="187"/>
        <v>Gestión Jurídica</v>
      </c>
      <c r="AH115" s="82" t="str">
        <f t="shared" si="188"/>
        <v>Plan de Accion por Dependecias</v>
      </c>
      <c r="AI115" s="82" t="s">
        <v>433</v>
      </c>
      <c r="AJ115" s="61" t="s">
        <v>369</v>
      </c>
      <c r="AK115" s="61" t="s">
        <v>369</v>
      </c>
      <c r="AL115" s="61" t="s">
        <v>369</v>
      </c>
      <c r="AM115" s="61" t="s">
        <v>369</v>
      </c>
      <c r="AN115" s="82" t="s">
        <v>1174</v>
      </c>
      <c r="AO115" s="82" t="s">
        <v>1173</v>
      </c>
      <c r="AP115" s="82">
        <v>1</v>
      </c>
      <c r="AQ115" s="62">
        <f t="shared" si="183"/>
        <v>1</v>
      </c>
      <c r="AR115" s="62">
        <v>0.25</v>
      </c>
      <c r="AS115" s="62">
        <v>0.25</v>
      </c>
      <c r="AT115" s="62">
        <v>0.25</v>
      </c>
      <c r="AU115" s="62">
        <v>0.25</v>
      </c>
      <c r="AV115" s="82" t="s">
        <v>448</v>
      </c>
      <c r="AW115" s="82" t="s">
        <v>1084</v>
      </c>
      <c r="AX115" s="82" t="s">
        <v>1125</v>
      </c>
      <c r="AY115" s="82" t="s">
        <v>309</v>
      </c>
      <c r="AZ115" s="82" t="s">
        <v>369</v>
      </c>
      <c r="BA115" s="59">
        <v>43101</v>
      </c>
      <c r="BB115" s="99">
        <v>43465</v>
      </c>
      <c r="BC115" s="82">
        <f t="shared" si="189"/>
        <v>360</v>
      </c>
      <c r="BD115" s="70">
        <f t="shared" si="190"/>
        <v>0.25</v>
      </c>
      <c r="BE115" s="70">
        <v>0.25</v>
      </c>
      <c r="BF115" s="66">
        <f t="shared" si="184"/>
        <v>1</v>
      </c>
      <c r="BG115" s="62">
        <f t="shared" si="191"/>
        <v>0.25</v>
      </c>
      <c r="BH115" s="59">
        <v>43216</v>
      </c>
      <c r="BI115" s="80">
        <f t="shared" si="192"/>
        <v>249</v>
      </c>
      <c r="BJ115" s="62" t="str">
        <f t="shared" si="180"/>
        <v>100%</v>
      </c>
      <c r="BK115" s="62">
        <f t="shared" si="193"/>
        <v>0.31593406593406592</v>
      </c>
      <c r="BL115" s="59" t="str">
        <f t="shared" si="194"/>
        <v>EN PROCESO</v>
      </c>
      <c r="BM115" s="59" t="str">
        <f t="shared" si="195"/>
        <v>DENTRO DEL TIEMPO</v>
      </c>
      <c r="BN115" s="62" t="s">
        <v>1172</v>
      </c>
      <c r="BO115" s="62" t="s">
        <v>1170</v>
      </c>
      <c r="BP115" s="62"/>
      <c r="BQ115" s="70">
        <f t="shared" si="196"/>
        <v>0.25</v>
      </c>
      <c r="BR115" s="70">
        <f>(25%/3)*2</f>
        <v>0.16666666666666666</v>
      </c>
      <c r="BS115" s="66">
        <f t="shared" si="179"/>
        <v>0.66666666666666663</v>
      </c>
      <c r="BT115" s="62">
        <f t="shared" si="197"/>
        <v>0.41666666666666663</v>
      </c>
      <c r="BU115" s="59">
        <v>43250</v>
      </c>
      <c r="BV115" s="80">
        <f t="shared" si="198"/>
        <v>215</v>
      </c>
      <c r="BW115" s="62" t="str">
        <f t="shared" si="199"/>
        <v>100%</v>
      </c>
      <c r="BX115" s="62">
        <f t="shared" si="200"/>
        <v>0.40934065934065933</v>
      </c>
      <c r="BY115" s="59" t="str">
        <f t="shared" si="201"/>
        <v>EN PROCESO</v>
      </c>
      <c r="BZ115" s="59" t="str">
        <f t="shared" si="202"/>
        <v>DENTRO DEL TIEMPO</v>
      </c>
      <c r="CA115" s="62" t="s">
        <v>1171</v>
      </c>
      <c r="CB115" s="62" t="s">
        <v>1170</v>
      </c>
      <c r="CC115" s="62"/>
      <c r="CD115" s="62"/>
      <c r="CE115" s="62"/>
      <c r="CF115" s="62"/>
      <c r="CG115" s="82">
        <f t="shared" si="203"/>
        <v>0.25</v>
      </c>
      <c r="CH115" s="70"/>
      <c r="CI115" s="66">
        <f t="shared" si="181"/>
        <v>0</v>
      </c>
      <c r="CJ115" s="62">
        <f t="shared" si="170"/>
        <v>0.41666666666666663</v>
      </c>
      <c r="CK115" s="59"/>
      <c r="CL115" s="80">
        <f t="shared" si="164"/>
        <v>43465</v>
      </c>
      <c r="CM115" s="62" t="str">
        <f t="shared" si="204"/>
        <v>100%</v>
      </c>
      <c r="CN115" s="62">
        <f t="shared" si="171"/>
        <v>-118.40934065934066</v>
      </c>
      <c r="CO115" s="59" t="str">
        <f t="shared" si="205"/>
        <v>EN PROCESO</v>
      </c>
      <c r="CP115" s="59" t="str">
        <f t="shared" si="173"/>
        <v>DENTRO DEL TIEMPO</v>
      </c>
      <c r="CQ115" s="62"/>
      <c r="CR115" s="62"/>
      <c r="CS115" s="62"/>
      <c r="CT115" s="62"/>
      <c r="CU115" s="62"/>
      <c r="CV115" s="62"/>
      <c r="CW115" s="62"/>
      <c r="CX115" s="62"/>
      <c r="CY115" s="62"/>
      <c r="CZ115" s="62"/>
      <c r="DA115" s="62"/>
      <c r="DB115" s="62"/>
      <c r="DC115" s="82">
        <f t="shared" si="206"/>
        <v>0.25</v>
      </c>
      <c r="DD115" s="70"/>
      <c r="DE115" s="66">
        <f t="shared" si="182"/>
        <v>0</v>
      </c>
      <c r="DF115" s="62">
        <f t="shared" si="175"/>
        <v>0.41666666666666663</v>
      </c>
      <c r="DG115" s="59"/>
      <c r="DH115" s="80">
        <f t="shared" si="165"/>
        <v>43465</v>
      </c>
      <c r="DI115" s="62" t="str">
        <f t="shared" si="207"/>
        <v>100%</v>
      </c>
      <c r="DJ115" s="62">
        <f t="shared" si="176"/>
        <v>-118.40934065934066</v>
      </c>
      <c r="DK115" s="59" t="str">
        <f t="shared" si="208"/>
        <v>EN PROCESO</v>
      </c>
      <c r="DL115" s="59" t="str">
        <f t="shared" si="178"/>
        <v>DENTRO DEL TIEMPO</v>
      </c>
      <c r="DM115" s="62"/>
      <c r="DN115" s="62"/>
      <c r="DO115" s="62"/>
      <c r="DP115" s="62"/>
      <c r="DQ115" s="62"/>
      <c r="DR115" s="62"/>
      <c r="DS115" s="60"/>
      <c r="DT115" s="60"/>
      <c r="DU115" s="60"/>
      <c r="DV115" s="60"/>
      <c r="DW115" s="60"/>
    </row>
    <row r="116" spans="1:127" s="58" customFormat="1" ht="39.950000000000003" hidden="1" customHeight="1" x14ac:dyDescent="0.2">
      <c r="A116" s="82" t="s">
        <v>346</v>
      </c>
      <c r="B116" s="82" t="s">
        <v>344</v>
      </c>
      <c r="C116" s="82" t="s">
        <v>279</v>
      </c>
      <c r="D116" s="82">
        <v>0.1</v>
      </c>
      <c r="E116" s="82">
        <v>0.35</v>
      </c>
      <c r="F116" s="82">
        <v>0.5</v>
      </c>
      <c r="G116" s="82">
        <v>0.8</v>
      </c>
      <c r="H116" s="82">
        <v>0.9</v>
      </c>
      <c r="I116" s="82" t="s">
        <v>281</v>
      </c>
      <c r="J116" s="82" t="s">
        <v>347</v>
      </c>
      <c r="K116" s="82" t="s">
        <v>368</v>
      </c>
      <c r="L116" s="82" t="s">
        <v>369</v>
      </c>
      <c r="M116" s="82" t="s">
        <v>369</v>
      </c>
      <c r="N116" s="82" t="s">
        <v>369</v>
      </c>
      <c r="O116" s="82" t="s">
        <v>369</v>
      </c>
      <c r="P116" s="82" t="s">
        <v>284</v>
      </c>
      <c r="Q116" s="82" t="s">
        <v>348</v>
      </c>
      <c r="R116" s="82" t="s">
        <v>406</v>
      </c>
      <c r="S116" s="82" t="s">
        <v>412</v>
      </c>
      <c r="T116" s="82" t="s">
        <v>318</v>
      </c>
      <c r="U116" s="82" t="s">
        <v>275</v>
      </c>
      <c r="V116" s="82" t="s">
        <v>286</v>
      </c>
      <c r="W116" s="82" t="s">
        <v>1089</v>
      </c>
      <c r="X116" s="82" t="s">
        <v>1088</v>
      </c>
      <c r="Y116" s="82" t="s">
        <v>640</v>
      </c>
      <c r="Z116" s="82" t="s">
        <v>416</v>
      </c>
      <c r="AA116" s="82" t="s">
        <v>416</v>
      </c>
      <c r="AB116" s="82" t="s">
        <v>441</v>
      </c>
      <c r="AC116" s="82" t="s">
        <v>369</v>
      </c>
      <c r="AD116" s="82" t="s">
        <v>1163</v>
      </c>
      <c r="AE116" s="82" t="str">
        <f t="shared" si="185"/>
        <v>Oficina Asesora Jurídica</v>
      </c>
      <c r="AF116" s="82" t="str">
        <f t="shared" si="186"/>
        <v>No aplica</v>
      </c>
      <c r="AG116" s="82" t="str">
        <f t="shared" si="187"/>
        <v>Gestión Jurídica</v>
      </c>
      <c r="AH116" s="82" t="str">
        <f t="shared" si="188"/>
        <v>Plan de Accion por Dependecias</v>
      </c>
      <c r="AI116" s="82" t="s">
        <v>433</v>
      </c>
      <c r="AJ116" s="61" t="s">
        <v>369</v>
      </c>
      <c r="AK116" s="61" t="s">
        <v>369</v>
      </c>
      <c r="AL116" s="61" t="s">
        <v>369</v>
      </c>
      <c r="AM116" s="61" t="s">
        <v>369</v>
      </c>
      <c r="AN116" s="82" t="s">
        <v>1169</v>
      </c>
      <c r="AO116" s="82" t="s">
        <v>1168</v>
      </c>
      <c r="AP116" s="82">
        <v>0</v>
      </c>
      <c r="AQ116" s="62">
        <f t="shared" si="183"/>
        <v>1</v>
      </c>
      <c r="AR116" s="62">
        <v>0.25</v>
      </c>
      <c r="AS116" s="62">
        <v>0.25</v>
      </c>
      <c r="AT116" s="62">
        <v>0.25</v>
      </c>
      <c r="AU116" s="62">
        <v>0.25</v>
      </c>
      <c r="AV116" s="82" t="s">
        <v>448</v>
      </c>
      <c r="AW116" s="82" t="s">
        <v>1084</v>
      </c>
      <c r="AX116" s="82" t="s">
        <v>1140</v>
      </c>
      <c r="AY116" s="82" t="s">
        <v>442</v>
      </c>
      <c r="AZ116" s="82" t="s">
        <v>442</v>
      </c>
      <c r="BA116" s="59">
        <v>43101</v>
      </c>
      <c r="BB116" s="99">
        <v>43465</v>
      </c>
      <c r="BC116" s="82">
        <f t="shared" si="189"/>
        <v>360</v>
      </c>
      <c r="BD116" s="70">
        <f t="shared" si="190"/>
        <v>0.25</v>
      </c>
      <c r="BE116" s="70">
        <v>0.25</v>
      </c>
      <c r="BF116" s="66">
        <f t="shared" si="184"/>
        <v>1</v>
      </c>
      <c r="BG116" s="62">
        <f t="shared" si="191"/>
        <v>0.25</v>
      </c>
      <c r="BH116" s="59">
        <v>43216</v>
      </c>
      <c r="BI116" s="80">
        <f t="shared" si="192"/>
        <v>249</v>
      </c>
      <c r="BJ116" s="62" t="str">
        <f t="shared" si="180"/>
        <v>100%</v>
      </c>
      <c r="BK116" s="62">
        <f t="shared" si="193"/>
        <v>0.31593406593406592</v>
      </c>
      <c r="BL116" s="59" t="str">
        <f t="shared" si="194"/>
        <v>EN PROCESO</v>
      </c>
      <c r="BM116" s="59" t="str">
        <f t="shared" si="195"/>
        <v>DENTRO DEL TIEMPO</v>
      </c>
      <c r="BN116" s="62" t="s">
        <v>1167</v>
      </c>
      <c r="BO116" s="62" t="s">
        <v>1166</v>
      </c>
      <c r="BP116" s="62"/>
      <c r="BQ116" s="70">
        <f t="shared" si="196"/>
        <v>0.25</v>
      </c>
      <c r="BR116" s="70">
        <f>(25%/3)*2</f>
        <v>0.16666666666666666</v>
      </c>
      <c r="BS116" s="66">
        <f t="shared" si="179"/>
        <v>0.66666666666666663</v>
      </c>
      <c r="BT116" s="62">
        <f t="shared" si="197"/>
        <v>0.41666666666666663</v>
      </c>
      <c r="BU116" s="59">
        <v>43250</v>
      </c>
      <c r="BV116" s="80">
        <f t="shared" si="198"/>
        <v>215</v>
      </c>
      <c r="BW116" s="62" t="str">
        <f t="shared" si="199"/>
        <v>100%</v>
      </c>
      <c r="BX116" s="62">
        <f t="shared" si="200"/>
        <v>0.40934065934065933</v>
      </c>
      <c r="BY116" s="59" t="str">
        <f t="shared" si="201"/>
        <v>EN PROCESO</v>
      </c>
      <c r="BZ116" s="59" t="str">
        <f t="shared" si="202"/>
        <v>DENTRO DEL TIEMPO</v>
      </c>
      <c r="CA116" s="62" t="s">
        <v>1165</v>
      </c>
      <c r="CB116" s="62" t="s">
        <v>1164</v>
      </c>
      <c r="CC116" s="62"/>
      <c r="CD116" s="62"/>
      <c r="CE116" s="62"/>
      <c r="CF116" s="62"/>
      <c r="CG116" s="82">
        <f t="shared" si="203"/>
        <v>0.25</v>
      </c>
      <c r="CH116" s="82"/>
      <c r="CI116" s="66">
        <f t="shared" si="181"/>
        <v>0</v>
      </c>
      <c r="CJ116" s="62">
        <f t="shared" si="170"/>
        <v>0.41666666666666663</v>
      </c>
      <c r="CK116" s="59"/>
      <c r="CL116" s="80">
        <f t="shared" si="164"/>
        <v>43465</v>
      </c>
      <c r="CM116" s="62" t="str">
        <f t="shared" si="204"/>
        <v>100%</v>
      </c>
      <c r="CN116" s="62">
        <f t="shared" si="171"/>
        <v>-118.40934065934066</v>
      </c>
      <c r="CO116" s="59" t="str">
        <f t="shared" si="205"/>
        <v>EN PROCESO</v>
      </c>
      <c r="CP116" s="59" t="str">
        <f t="shared" si="173"/>
        <v>DENTRO DEL TIEMPO</v>
      </c>
      <c r="CQ116" s="62"/>
      <c r="CR116" s="62"/>
      <c r="CS116" s="62"/>
      <c r="CT116" s="62"/>
      <c r="CU116" s="62"/>
      <c r="CV116" s="62"/>
      <c r="CW116" s="62"/>
      <c r="CX116" s="62"/>
      <c r="CY116" s="62"/>
      <c r="CZ116" s="62"/>
      <c r="DA116" s="62"/>
      <c r="DB116" s="62"/>
      <c r="DC116" s="82">
        <f t="shared" si="206"/>
        <v>0.25</v>
      </c>
      <c r="DD116" s="82"/>
      <c r="DE116" s="66">
        <f t="shared" si="182"/>
        <v>0</v>
      </c>
      <c r="DF116" s="62">
        <f t="shared" si="175"/>
        <v>0.41666666666666663</v>
      </c>
      <c r="DG116" s="59"/>
      <c r="DH116" s="80">
        <f t="shared" si="165"/>
        <v>43465</v>
      </c>
      <c r="DI116" s="62" t="str">
        <f t="shared" si="207"/>
        <v>100%</v>
      </c>
      <c r="DJ116" s="62">
        <f t="shared" si="176"/>
        <v>-118.40934065934066</v>
      </c>
      <c r="DK116" s="59" t="str">
        <f t="shared" si="208"/>
        <v>EN PROCESO</v>
      </c>
      <c r="DL116" s="59" t="str">
        <f t="shared" si="178"/>
        <v>DENTRO DEL TIEMPO</v>
      </c>
      <c r="DM116" s="62"/>
      <c r="DN116" s="62"/>
      <c r="DO116" s="62"/>
      <c r="DP116" s="62"/>
      <c r="DQ116" s="62"/>
      <c r="DR116" s="62"/>
      <c r="DS116" s="60"/>
      <c r="DT116" s="60"/>
      <c r="DU116" s="60"/>
      <c r="DV116" s="60"/>
      <c r="DW116" s="60"/>
    </row>
    <row r="117" spans="1:127" s="58" customFormat="1" ht="39.950000000000003" hidden="1" customHeight="1" x14ac:dyDescent="0.2">
      <c r="A117" s="82" t="s">
        <v>346</v>
      </c>
      <c r="B117" s="82" t="s">
        <v>344</v>
      </c>
      <c r="C117" s="82" t="s">
        <v>279</v>
      </c>
      <c r="D117" s="82">
        <v>0.1</v>
      </c>
      <c r="E117" s="82">
        <v>0.35</v>
      </c>
      <c r="F117" s="82">
        <v>0.5</v>
      </c>
      <c r="G117" s="82">
        <v>0.8</v>
      </c>
      <c r="H117" s="82">
        <v>0.9</v>
      </c>
      <c r="I117" s="82" t="s">
        <v>281</v>
      </c>
      <c r="J117" s="82" t="s">
        <v>347</v>
      </c>
      <c r="K117" s="82" t="s">
        <v>368</v>
      </c>
      <c r="L117" s="82" t="s">
        <v>369</v>
      </c>
      <c r="M117" s="82" t="s">
        <v>369</v>
      </c>
      <c r="N117" s="82" t="s">
        <v>369</v>
      </c>
      <c r="O117" s="82" t="s">
        <v>369</v>
      </c>
      <c r="P117" s="82" t="s">
        <v>284</v>
      </c>
      <c r="Q117" s="82" t="s">
        <v>348</v>
      </c>
      <c r="R117" s="82" t="s">
        <v>406</v>
      </c>
      <c r="S117" s="82" t="s">
        <v>412</v>
      </c>
      <c r="T117" s="82" t="s">
        <v>318</v>
      </c>
      <c r="U117" s="82" t="s">
        <v>275</v>
      </c>
      <c r="V117" s="82" t="s">
        <v>286</v>
      </c>
      <c r="W117" s="82" t="s">
        <v>1089</v>
      </c>
      <c r="X117" s="82" t="s">
        <v>1088</v>
      </c>
      <c r="Y117" s="82" t="s">
        <v>640</v>
      </c>
      <c r="Z117" s="82" t="s">
        <v>416</v>
      </c>
      <c r="AA117" s="82" t="s">
        <v>416</v>
      </c>
      <c r="AB117" s="82" t="s">
        <v>441</v>
      </c>
      <c r="AC117" s="82" t="s">
        <v>369</v>
      </c>
      <c r="AD117" s="82" t="s">
        <v>1163</v>
      </c>
      <c r="AE117" s="82" t="str">
        <f t="shared" si="185"/>
        <v>Oficina Asesora Jurídica</v>
      </c>
      <c r="AF117" s="82" t="str">
        <f t="shared" si="186"/>
        <v>No aplica</v>
      </c>
      <c r="AG117" s="82" t="str">
        <f t="shared" si="187"/>
        <v>Gestión Jurídica</v>
      </c>
      <c r="AH117" s="82" t="str">
        <f t="shared" si="188"/>
        <v>Plan de Accion por Dependecias</v>
      </c>
      <c r="AI117" s="82" t="s">
        <v>433</v>
      </c>
      <c r="AJ117" s="61" t="s">
        <v>369</v>
      </c>
      <c r="AK117" s="61" t="s">
        <v>369</v>
      </c>
      <c r="AL117" s="61" t="s">
        <v>369</v>
      </c>
      <c r="AM117" s="61" t="s">
        <v>369</v>
      </c>
      <c r="AN117" s="82" t="s">
        <v>1162</v>
      </c>
      <c r="AO117" s="82" t="s">
        <v>1161</v>
      </c>
      <c r="AP117" s="82">
        <v>0</v>
      </c>
      <c r="AQ117" s="62">
        <f t="shared" si="183"/>
        <v>1</v>
      </c>
      <c r="AR117" s="62">
        <v>0.25</v>
      </c>
      <c r="AS117" s="62">
        <v>0.25</v>
      </c>
      <c r="AT117" s="62">
        <v>0.25</v>
      </c>
      <c r="AU117" s="62">
        <v>0.25</v>
      </c>
      <c r="AV117" s="82" t="s">
        <v>448</v>
      </c>
      <c r="AW117" s="82" t="s">
        <v>1084</v>
      </c>
      <c r="AX117" s="82" t="s">
        <v>1084</v>
      </c>
      <c r="AY117" s="82" t="s">
        <v>441</v>
      </c>
      <c r="AZ117" s="82" t="s">
        <v>1160</v>
      </c>
      <c r="BA117" s="59">
        <v>43101</v>
      </c>
      <c r="BB117" s="99">
        <v>43465</v>
      </c>
      <c r="BC117" s="82">
        <f t="shared" si="189"/>
        <v>360</v>
      </c>
      <c r="BD117" s="70">
        <f t="shared" si="190"/>
        <v>0.25</v>
      </c>
      <c r="BE117" s="70">
        <v>0.25</v>
      </c>
      <c r="BF117" s="66">
        <f t="shared" si="184"/>
        <v>1</v>
      </c>
      <c r="BG117" s="62">
        <f t="shared" si="191"/>
        <v>0.25</v>
      </c>
      <c r="BH117" s="59">
        <v>43216</v>
      </c>
      <c r="BI117" s="80">
        <f t="shared" si="192"/>
        <v>249</v>
      </c>
      <c r="BJ117" s="62" t="str">
        <f t="shared" si="180"/>
        <v>100%</v>
      </c>
      <c r="BK117" s="62">
        <f t="shared" si="193"/>
        <v>0.31593406593406592</v>
      </c>
      <c r="BL117" s="59" t="str">
        <f t="shared" si="194"/>
        <v>EN PROCESO</v>
      </c>
      <c r="BM117" s="59" t="str">
        <f t="shared" si="195"/>
        <v>DENTRO DEL TIEMPO</v>
      </c>
      <c r="BN117" s="62" t="s">
        <v>1159</v>
      </c>
      <c r="BO117" s="62" t="s">
        <v>1158</v>
      </c>
      <c r="BP117" s="62"/>
      <c r="BQ117" s="70">
        <f t="shared" si="196"/>
        <v>0.25</v>
      </c>
      <c r="BR117" s="70">
        <f>(25%/3)*2</f>
        <v>0.16666666666666666</v>
      </c>
      <c r="BS117" s="66">
        <f t="shared" si="179"/>
        <v>0.66666666666666663</v>
      </c>
      <c r="BT117" s="62">
        <f t="shared" si="197"/>
        <v>0.41666666666666663</v>
      </c>
      <c r="BU117" s="59">
        <v>43250</v>
      </c>
      <c r="BV117" s="80">
        <f t="shared" si="198"/>
        <v>215</v>
      </c>
      <c r="BW117" s="62" t="str">
        <f t="shared" si="199"/>
        <v>100%</v>
      </c>
      <c r="BX117" s="62">
        <f t="shared" si="200"/>
        <v>0.40934065934065933</v>
      </c>
      <c r="BY117" s="59" t="str">
        <f t="shared" si="201"/>
        <v>EN PROCESO</v>
      </c>
      <c r="BZ117" s="59" t="str">
        <f t="shared" si="202"/>
        <v>DENTRO DEL TIEMPO</v>
      </c>
      <c r="CA117" s="62" t="s">
        <v>1157</v>
      </c>
      <c r="CB117" s="62" t="s">
        <v>1156</v>
      </c>
      <c r="CC117" s="62"/>
      <c r="CD117" s="62"/>
      <c r="CE117" s="62"/>
      <c r="CF117" s="62"/>
      <c r="CG117" s="82">
        <f t="shared" si="203"/>
        <v>0.25</v>
      </c>
      <c r="CH117" s="70"/>
      <c r="CI117" s="66">
        <f t="shared" si="181"/>
        <v>0</v>
      </c>
      <c r="CJ117" s="62">
        <f t="shared" si="170"/>
        <v>0.41666666666666663</v>
      </c>
      <c r="CK117" s="59"/>
      <c r="CL117" s="80">
        <f t="shared" si="164"/>
        <v>43465</v>
      </c>
      <c r="CM117" s="62" t="str">
        <f t="shared" si="204"/>
        <v>100%</v>
      </c>
      <c r="CN117" s="62">
        <f t="shared" si="171"/>
        <v>-118.40934065934066</v>
      </c>
      <c r="CO117" s="59" t="str">
        <f t="shared" si="205"/>
        <v>EN PROCESO</v>
      </c>
      <c r="CP117" s="59" t="str">
        <f t="shared" si="173"/>
        <v>DENTRO DEL TIEMPO</v>
      </c>
      <c r="CQ117" s="62"/>
      <c r="CR117" s="62"/>
      <c r="CS117" s="62"/>
      <c r="CT117" s="62"/>
      <c r="CU117" s="62"/>
      <c r="CV117" s="62"/>
      <c r="CW117" s="62"/>
      <c r="CX117" s="62"/>
      <c r="CY117" s="62"/>
      <c r="CZ117" s="62"/>
      <c r="DA117" s="62"/>
      <c r="DB117" s="62"/>
      <c r="DC117" s="82">
        <f t="shared" si="206"/>
        <v>0.25</v>
      </c>
      <c r="DD117" s="70"/>
      <c r="DE117" s="66">
        <f t="shared" si="182"/>
        <v>0</v>
      </c>
      <c r="DF117" s="62">
        <f t="shared" si="175"/>
        <v>0.41666666666666663</v>
      </c>
      <c r="DG117" s="59"/>
      <c r="DH117" s="80">
        <f t="shared" si="165"/>
        <v>43465</v>
      </c>
      <c r="DI117" s="62" t="str">
        <f t="shared" si="207"/>
        <v>100%</v>
      </c>
      <c r="DJ117" s="62">
        <f t="shared" si="176"/>
        <v>-118.40934065934066</v>
      </c>
      <c r="DK117" s="59" t="str">
        <f t="shared" si="208"/>
        <v>EN PROCESO</v>
      </c>
      <c r="DL117" s="59" t="str">
        <f t="shared" si="178"/>
        <v>DENTRO DEL TIEMPO</v>
      </c>
      <c r="DM117" s="62"/>
      <c r="DN117" s="62"/>
      <c r="DO117" s="62"/>
      <c r="DP117" s="62"/>
      <c r="DQ117" s="62"/>
      <c r="DR117" s="62"/>
      <c r="DS117" s="60"/>
      <c r="DT117" s="60"/>
      <c r="DU117" s="60"/>
      <c r="DV117" s="60"/>
      <c r="DW117" s="60"/>
    </row>
    <row r="118" spans="1:127" s="58" customFormat="1" ht="39.950000000000003" hidden="1" customHeight="1" x14ac:dyDescent="0.2">
      <c r="A118" s="82" t="s">
        <v>346</v>
      </c>
      <c r="B118" s="82" t="s">
        <v>344</v>
      </c>
      <c r="C118" s="82" t="s">
        <v>279</v>
      </c>
      <c r="D118" s="82">
        <v>0.1</v>
      </c>
      <c r="E118" s="82">
        <v>0.35</v>
      </c>
      <c r="F118" s="82">
        <v>0.5</v>
      </c>
      <c r="G118" s="82">
        <v>0.8</v>
      </c>
      <c r="H118" s="82">
        <v>0.9</v>
      </c>
      <c r="I118" s="82" t="s">
        <v>281</v>
      </c>
      <c r="J118" s="82" t="s">
        <v>347</v>
      </c>
      <c r="K118" s="82" t="s">
        <v>368</v>
      </c>
      <c r="L118" s="82" t="s">
        <v>369</v>
      </c>
      <c r="M118" s="82" t="s">
        <v>369</v>
      </c>
      <c r="N118" s="82" t="s">
        <v>369</v>
      </c>
      <c r="O118" s="82" t="s">
        <v>369</v>
      </c>
      <c r="P118" s="82" t="s">
        <v>284</v>
      </c>
      <c r="Q118" s="82" t="s">
        <v>348</v>
      </c>
      <c r="R118" s="82" t="s">
        <v>406</v>
      </c>
      <c r="S118" s="82" t="s">
        <v>412</v>
      </c>
      <c r="T118" s="82" t="s">
        <v>318</v>
      </c>
      <c r="U118" s="82" t="s">
        <v>275</v>
      </c>
      <c r="V118" s="82" t="s">
        <v>286</v>
      </c>
      <c r="W118" s="82" t="s">
        <v>1089</v>
      </c>
      <c r="X118" s="82" t="s">
        <v>1088</v>
      </c>
      <c r="Y118" s="82" t="s">
        <v>640</v>
      </c>
      <c r="Z118" s="82" t="s">
        <v>416</v>
      </c>
      <c r="AA118" s="82" t="s">
        <v>416</v>
      </c>
      <c r="AB118" s="82" t="s">
        <v>441</v>
      </c>
      <c r="AC118" s="82" t="s">
        <v>369</v>
      </c>
      <c r="AD118" s="82" t="s">
        <v>1087</v>
      </c>
      <c r="AE118" s="82" t="str">
        <f t="shared" si="185"/>
        <v>Oficina Asesora Jurídica</v>
      </c>
      <c r="AF118" s="82" t="str">
        <f t="shared" si="186"/>
        <v>No aplica</v>
      </c>
      <c r="AG118" s="82" t="str">
        <f t="shared" si="187"/>
        <v>Gestión Jurídica</v>
      </c>
      <c r="AH118" s="82" t="str">
        <f t="shared" si="188"/>
        <v>Plan de Accion por Dependecias</v>
      </c>
      <c r="AI118" s="82" t="s">
        <v>433</v>
      </c>
      <c r="AJ118" s="61" t="s">
        <v>369</v>
      </c>
      <c r="AK118" s="61" t="s">
        <v>369</v>
      </c>
      <c r="AL118" s="61" t="s">
        <v>369</v>
      </c>
      <c r="AM118" s="61" t="s">
        <v>369</v>
      </c>
      <c r="AN118" s="82" t="s">
        <v>1155</v>
      </c>
      <c r="AO118" s="82" t="s">
        <v>1154</v>
      </c>
      <c r="AP118" s="82">
        <v>4</v>
      </c>
      <c r="AQ118" s="82">
        <f t="shared" si="183"/>
        <v>8</v>
      </c>
      <c r="AR118" s="82">
        <v>2</v>
      </c>
      <c r="AS118" s="82">
        <v>2</v>
      </c>
      <c r="AT118" s="82">
        <v>2</v>
      </c>
      <c r="AU118" s="82">
        <v>2</v>
      </c>
      <c r="AV118" s="82" t="s">
        <v>448</v>
      </c>
      <c r="AW118" s="82" t="s">
        <v>1084</v>
      </c>
      <c r="AX118" s="82" t="s">
        <v>1140</v>
      </c>
      <c r="AY118" s="82" t="s">
        <v>442</v>
      </c>
      <c r="AZ118" s="82" t="s">
        <v>442</v>
      </c>
      <c r="BA118" s="59">
        <v>43101</v>
      </c>
      <c r="BB118" s="99">
        <v>43465</v>
      </c>
      <c r="BC118" s="82">
        <f t="shared" si="189"/>
        <v>360</v>
      </c>
      <c r="BD118" s="82">
        <f t="shared" si="190"/>
        <v>2</v>
      </c>
      <c r="BE118" s="82">
        <v>2</v>
      </c>
      <c r="BF118" s="66">
        <f t="shared" si="184"/>
        <v>1</v>
      </c>
      <c r="BG118" s="62">
        <f t="shared" si="191"/>
        <v>0.25</v>
      </c>
      <c r="BH118" s="59">
        <v>43216</v>
      </c>
      <c r="BI118" s="80">
        <f t="shared" si="192"/>
        <v>249</v>
      </c>
      <c r="BJ118" s="62" t="str">
        <f t="shared" si="180"/>
        <v>100%</v>
      </c>
      <c r="BK118" s="62">
        <f t="shared" si="193"/>
        <v>0.31593406593406592</v>
      </c>
      <c r="BL118" s="59" t="str">
        <f t="shared" si="194"/>
        <v>EN PROCESO</v>
      </c>
      <c r="BM118" s="59" t="str">
        <f t="shared" si="195"/>
        <v>DENTRO DEL TIEMPO</v>
      </c>
      <c r="BN118" s="62" t="s">
        <v>1153</v>
      </c>
      <c r="BO118" s="62" t="s">
        <v>1152</v>
      </c>
      <c r="BP118" s="62"/>
      <c r="BQ118" s="82">
        <f t="shared" si="196"/>
        <v>2</v>
      </c>
      <c r="BR118" s="82">
        <v>2</v>
      </c>
      <c r="BS118" s="66">
        <f t="shared" si="179"/>
        <v>1</v>
      </c>
      <c r="BT118" s="62">
        <f t="shared" si="197"/>
        <v>0.5</v>
      </c>
      <c r="BU118" s="59">
        <v>43250</v>
      </c>
      <c r="BV118" s="80">
        <f t="shared" si="198"/>
        <v>215</v>
      </c>
      <c r="BW118" s="62" t="str">
        <f t="shared" si="199"/>
        <v>100%</v>
      </c>
      <c r="BX118" s="62">
        <f t="shared" si="200"/>
        <v>0.40934065934065933</v>
      </c>
      <c r="BY118" s="59" t="str">
        <f t="shared" si="201"/>
        <v>EN PROCESO</v>
      </c>
      <c r="BZ118" s="59" t="str">
        <f t="shared" si="202"/>
        <v>DENTRO DEL TIEMPO</v>
      </c>
      <c r="CA118" s="62" t="s">
        <v>1151</v>
      </c>
      <c r="CB118" s="62" t="s">
        <v>1150</v>
      </c>
      <c r="CC118" s="62"/>
      <c r="CD118" s="62"/>
      <c r="CE118" s="62"/>
      <c r="CF118" s="62"/>
      <c r="CG118" s="82">
        <f t="shared" si="203"/>
        <v>2</v>
      </c>
      <c r="CH118" s="82"/>
      <c r="CI118" s="66">
        <f t="shared" si="181"/>
        <v>0</v>
      </c>
      <c r="CJ118" s="62">
        <f t="shared" si="170"/>
        <v>0.5</v>
      </c>
      <c r="CK118" s="59"/>
      <c r="CL118" s="80">
        <f t="shared" si="164"/>
        <v>43465</v>
      </c>
      <c r="CM118" s="62" t="str">
        <f t="shared" si="204"/>
        <v>100%</v>
      </c>
      <c r="CN118" s="62">
        <f t="shared" si="171"/>
        <v>-118.40934065934066</v>
      </c>
      <c r="CO118" s="59" t="str">
        <f t="shared" si="205"/>
        <v>EN PROCESO</v>
      </c>
      <c r="CP118" s="59" t="str">
        <f t="shared" si="173"/>
        <v>DENTRO DEL TIEMPO</v>
      </c>
      <c r="CQ118" s="62"/>
      <c r="CR118" s="62"/>
      <c r="CS118" s="62"/>
      <c r="CT118" s="62"/>
      <c r="CU118" s="62"/>
      <c r="CV118" s="62"/>
      <c r="CW118" s="62"/>
      <c r="CX118" s="62"/>
      <c r="CY118" s="62"/>
      <c r="CZ118" s="62"/>
      <c r="DA118" s="62"/>
      <c r="DB118" s="62"/>
      <c r="DC118" s="82">
        <f t="shared" si="206"/>
        <v>2</v>
      </c>
      <c r="DD118" s="82"/>
      <c r="DE118" s="66">
        <f t="shared" si="182"/>
        <v>0</v>
      </c>
      <c r="DF118" s="62">
        <f t="shared" si="175"/>
        <v>0.5</v>
      </c>
      <c r="DG118" s="59"/>
      <c r="DH118" s="80">
        <f t="shared" si="165"/>
        <v>43465</v>
      </c>
      <c r="DI118" s="62" t="str">
        <f t="shared" si="207"/>
        <v>100%</v>
      </c>
      <c r="DJ118" s="62">
        <f t="shared" si="176"/>
        <v>-118.40934065934066</v>
      </c>
      <c r="DK118" s="59" t="str">
        <f t="shared" si="208"/>
        <v>EN PROCESO</v>
      </c>
      <c r="DL118" s="59" t="str">
        <f t="shared" si="178"/>
        <v>DENTRO DEL TIEMPO</v>
      </c>
      <c r="DM118" s="62"/>
      <c r="DN118" s="62"/>
      <c r="DO118" s="62"/>
      <c r="DP118" s="62"/>
      <c r="DQ118" s="62"/>
      <c r="DR118" s="62"/>
      <c r="DS118" s="60"/>
      <c r="DT118" s="60"/>
      <c r="DU118" s="60"/>
      <c r="DV118" s="60"/>
      <c r="DW118" s="60"/>
    </row>
    <row r="119" spans="1:127" s="58" customFormat="1" ht="39.950000000000003" hidden="1" customHeight="1" x14ac:dyDescent="0.2">
      <c r="A119" s="82" t="s">
        <v>346</v>
      </c>
      <c r="B119" s="82" t="s">
        <v>344</v>
      </c>
      <c r="C119" s="82" t="s">
        <v>279</v>
      </c>
      <c r="D119" s="82">
        <v>0.1</v>
      </c>
      <c r="E119" s="82">
        <v>0.35</v>
      </c>
      <c r="F119" s="82">
        <v>0.5</v>
      </c>
      <c r="G119" s="82">
        <v>0.8</v>
      </c>
      <c r="H119" s="82">
        <v>0.9</v>
      </c>
      <c r="I119" s="82" t="s">
        <v>281</v>
      </c>
      <c r="J119" s="82" t="s">
        <v>347</v>
      </c>
      <c r="K119" s="82" t="s">
        <v>368</v>
      </c>
      <c r="L119" s="82" t="s">
        <v>369</v>
      </c>
      <c r="M119" s="82" t="s">
        <v>369</v>
      </c>
      <c r="N119" s="82" t="s">
        <v>369</v>
      </c>
      <c r="O119" s="82" t="s">
        <v>369</v>
      </c>
      <c r="P119" s="82" t="s">
        <v>284</v>
      </c>
      <c r="Q119" s="82" t="s">
        <v>348</v>
      </c>
      <c r="R119" s="82" t="s">
        <v>406</v>
      </c>
      <c r="S119" s="82" t="s">
        <v>412</v>
      </c>
      <c r="T119" s="82" t="s">
        <v>318</v>
      </c>
      <c r="U119" s="82" t="s">
        <v>275</v>
      </c>
      <c r="V119" s="82" t="s">
        <v>286</v>
      </c>
      <c r="W119" s="82" t="s">
        <v>1089</v>
      </c>
      <c r="X119" s="82" t="s">
        <v>1088</v>
      </c>
      <c r="Y119" s="82" t="s">
        <v>640</v>
      </c>
      <c r="Z119" s="82" t="s">
        <v>416</v>
      </c>
      <c r="AA119" s="82" t="s">
        <v>416</v>
      </c>
      <c r="AB119" s="82" t="s">
        <v>441</v>
      </c>
      <c r="AC119" s="82" t="s">
        <v>369</v>
      </c>
      <c r="AD119" s="82" t="s">
        <v>1143</v>
      </c>
      <c r="AE119" s="82" t="str">
        <f t="shared" si="185"/>
        <v>Oficina Asesora Jurídica</v>
      </c>
      <c r="AF119" s="82" t="str">
        <f t="shared" si="186"/>
        <v>No aplica</v>
      </c>
      <c r="AG119" s="82" t="str">
        <f t="shared" si="187"/>
        <v>Gestión Jurídica</v>
      </c>
      <c r="AH119" s="82" t="str">
        <f t="shared" si="188"/>
        <v>Plan de Accion por Dependecias</v>
      </c>
      <c r="AI119" s="82" t="s">
        <v>433</v>
      </c>
      <c r="AJ119" s="61" t="s">
        <v>369</v>
      </c>
      <c r="AK119" s="61" t="s">
        <v>369</v>
      </c>
      <c r="AL119" s="61" t="s">
        <v>369</v>
      </c>
      <c r="AM119" s="61" t="s">
        <v>369</v>
      </c>
      <c r="AN119" s="82" t="s">
        <v>1149</v>
      </c>
      <c r="AO119" s="82" t="s">
        <v>1148</v>
      </c>
      <c r="AP119" s="82">
        <v>1</v>
      </c>
      <c r="AQ119" s="62">
        <f t="shared" si="183"/>
        <v>1</v>
      </c>
      <c r="AR119" s="62">
        <v>0.25</v>
      </c>
      <c r="AS119" s="62">
        <v>0.25</v>
      </c>
      <c r="AT119" s="62">
        <v>0.25</v>
      </c>
      <c r="AU119" s="62">
        <v>0.25</v>
      </c>
      <c r="AV119" s="82" t="s">
        <v>448</v>
      </c>
      <c r="AW119" s="82" t="s">
        <v>1084</v>
      </c>
      <c r="AX119" s="82" t="s">
        <v>1140</v>
      </c>
      <c r="AY119" s="82" t="s">
        <v>441</v>
      </c>
      <c r="AZ119" s="82" t="s">
        <v>442</v>
      </c>
      <c r="BA119" s="59">
        <v>43101</v>
      </c>
      <c r="BB119" s="99">
        <v>43465</v>
      </c>
      <c r="BC119" s="82">
        <f t="shared" si="189"/>
        <v>360</v>
      </c>
      <c r="BD119" s="70">
        <f t="shared" si="190"/>
        <v>0.25</v>
      </c>
      <c r="BE119" s="70">
        <v>0.25</v>
      </c>
      <c r="BF119" s="66">
        <f t="shared" si="184"/>
        <v>1</v>
      </c>
      <c r="BG119" s="62">
        <f t="shared" si="191"/>
        <v>0.25</v>
      </c>
      <c r="BH119" s="59">
        <v>43216</v>
      </c>
      <c r="BI119" s="80">
        <f t="shared" si="192"/>
        <v>249</v>
      </c>
      <c r="BJ119" s="62" t="str">
        <f t="shared" si="180"/>
        <v>100%</v>
      </c>
      <c r="BK119" s="62">
        <f t="shared" si="193"/>
        <v>0.31593406593406592</v>
      </c>
      <c r="BL119" s="59" t="str">
        <f t="shared" si="194"/>
        <v>EN PROCESO</v>
      </c>
      <c r="BM119" s="59" t="str">
        <f t="shared" si="195"/>
        <v>DENTRO DEL TIEMPO</v>
      </c>
      <c r="BN119" s="62" t="s">
        <v>1147</v>
      </c>
      <c r="BO119" s="62" t="s">
        <v>1146</v>
      </c>
      <c r="BP119" s="62"/>
      <c r="BQ119" s="82">
        <f t="shared" si="196"/>
        <v>0.25</v>
      </c>
      <c r="BR119" s="82">
        <v>0.25</v>
      </c>
      <c r="BS119" s="66">
        <f t="shared" si="179"/>
        <v>1</v>
      </c>
      <c r="BT119" s="62">
        <f t="shared" si="197"/>
        <v>0.5</v>
      </c>
      <c r="BU119" s="59">
        <v>43250</v>
      </c>
      <c r="BV119" s="80">
        <f t="shared" si="198"/>
        <v>215</v>
      </c>
      <c r="BW119" s="62" t="str">
        <f t="shared" si="199"/>
        <v>100%</v>
      </c>
      <c r="BX119" s="62">
        <f t="shared" si="200"/>
        <v>0.40934065934065933</v>
      </c>
      <c r="BY119" s="59" t="str">
        <f t="shared" si="201"/>
        <v>EN PROCESO</v>
      </c>
      <c r="BZ119" s="59" t="str">
        <f t="shared" si="202"/>
        <v>DENTRO DEL TIEMPO</v>
      </c>
      <c r="CA119" s="62" t="s">
        <v>1145</v>
      </c>
      <c r="CB119" s="62" t="s">
        <v>1144</v>
      </c>
      <c r="CC119" s="62"/>
      <c r="CD119" s="62"/>
      <c r="CE119" s="62"/>
      <c r="CF119" s="62"/>
      <c r="CG119" s="82">
        <f t="shared" si="203"/>
        <v>0.25</v>
      </c>
      <c r="CH119" s="82"/>
      <c r="CI119" s="66">
        <f t="shared" si="181"/>
        <v>0</v>
      </c>
      <c r="CJ119" s="62">
        <f t="shared" si="170"/>
        <v>0.5</v>
      </c>
      <c r="CK119" s="59"/>
      <c r="CL119" s="80">
        <f t="shared" si="164"/>
        <v>43465</v>
      </c>
      <c r="CM119" s="62" t="str">
        <f t="shared" si="204"/>
        <v>100%</v>
      </c>
      <c r="CN119" s="62">
        <f t="shared" si="171"/>
        <v>-118.40934065934066</v>
      </c>
      <c r="CO119" s="59" t="str">
        <f t="shared" si="205"/>
        <v>EN PROCESO</v>
      </c>
      <c r="CP119" s="59" t="str">
        <f t="shared" si="173"/>
        <v>DENTRO DEL TIEMPO</v>
      </c>
      <c r="CQ119" s="62"/>
      <c r="CR119" s="62"/>
      <c r="CS119" s="62"/>
      <c r="CT119" s="62"/>
      <c r="CU119" s="62"/>
      <c r="CV119" s="62"/>
      <c r="CW119" s="62"/>
      <c r="CX119" s="62"/>
      <c r="CY119" s="62"/>
      <c r="CZ119" s="62"/>
      <c r="DA119" s="62"/>
      <c r="DB119" s="62"/>
      <c r="DC119" s="82">
        <f t="shared" si="206"/>
        <v>0.25</v>
      </c>
      <c r="DD119" s="82"/>
      <c r="DE119" s="66">
        <f t="shared" si="182"/>
        <v>0</v>
      </c>
      <c r="DF119" s="62">
        <f t="shared" si="175"/>
        <v>0.5</v>
      </c>
      <c r="DG119" s="59"/>
      <c r="DH119" s="80">
        <f t="shared" si="165"/>
        <v>43465</v>
      </c>
      <c r="DI119" s="62" t="str">
        <f t="shared" si="207"/>
        <v>100%</v>
      </c>
      <c r="DJ119" s="62">
        <f t="shared" si="176"/>
        <v>-118.40934065934066</v>
      </c>
      <c r="DK119" s="59" t="str">
        <f t="shared" si="208"/>
        <v>EN PROCESO</v>
      </c>
      <c r="DL119" s="59" t="str">
        <f t="shared" si="178"/>
        <v>DENTRO DEL TIEMPO</v>
      </c>
      <c r="DM119" s="62"/>
      <c r="DN119" s="62"/>
      <c r="DO119" s="62"/>
      <c r="DP119" s="62"/>
      <c r="DQ119" s="62"/>
      <c r="DR119" s="62"/>
      <c r="DS119" s="60"/>
      <c r="DT119" s="60"/>
      <c r="DU119" s="60"/>
      <c r="DV119" s="60"/>
      <c r="DW119" s="60"/>
    </row>
    <row r="120" spans="1:127" s="58" customFormat="1" ht="39.950000000000003" hidden="1" customHeight="1" x14ac:dyDescent="0.2">
      <c r="A120" s="82" t="s">
        <v>346</v>
      </c>
      <c r="B120" s="82" t="s">
        <v>344</v>
      </c>
      <c r="C120" s="82" t="s">
        <v>279</v>
      </c>
      <c r="D120" s="82">
        <v>0.1</v>
      </c>
      <c r="E120" s="82">
        <v>0.35</v>
      </c>
      <c r="F120" s="82">
        <v>0.5</v>
      </c>
      <c r="G120" s="82">
        <v>0.8</v>
      </c>
      <c r="H120" s="82">
        <v>0.9</v>
      </c>
      <c r="I120" s="82" t="s">
        <v>281</v>
      </c>
      <c r="J120" s="82" t="s">
        <v>347</v>
      </c>
      <c r="K120" s="82" t="s">
        <v>368</v>
      </c>
      <c r="L120" s="82" t="s">
        <v>369</v>
      </c>
      <c r="M120" s="82" t="s">
        <v>369</v>
      </c>
      <c r="N120" s="82" t="s">
        <v>369</v>
      </c>
      <c r="O120" s="82" t="s">
        <v>369</v>
      </c>
      <c r="P120" s="82" t="s">
        <v>284</v>
      </c>
      <c r="Q120" s="82" t="s">
        <v>348</v>
      </c>
      <c r="R120" s="82" t="s">
        <v>406</v>
      </c>
      <c r="S120" s="82" t="s">
        <v>412</v>
      </c>
      <c r="T120" s="82" t="s">
        <v>318</v>
      </c>
      <c r="U120" s="82" t="s">
        <v>275</v>
      </c>
      <c r="V120" s="82" t="s">
        <v>286</v>
      </c>
      <c r="W120" s="82" t="s">
        <v>1089</v>
      </c>
      <c r="X120" s="82" t="s">
        <v>1088</v>
      </c>
      <c r="Y120" s="82" t="s">
        <v>640</v>
      </c>
      <c r="Z120" s="82" t="s">
        <v>416</v>
      </c>
      <c r="AA120" s="82" t="s">
        <v>416</v>
      </c>
      <c r="AB120" s="82" t="s">
        <v>441</v>
      </c>
      <c r="AC120" s="82" t="s">
        <v>369</v>
      </c>
      <c r="AD120" s="82" t="s">
        <v>1143</v>
      </c>
      <c r="AE120" s="82" t="str">
        <f t="shared" si="185"/>
        <v>Oficina Asesora Jurídica</v>
      </c>
      <c r="AF120" s="82" t="str">
        <f t="shared" si="186"/>
        <v>No aplica</v>
      </c>
      <c r="AG120" s="82" t="str">
        <f t="shared" si="187"/>
        <v>Gestión Jurídica</v>
      </c>
      <c r="AH120" s="82" t="str">
        <f t="shared" si="188"/>
        <v>Plan de Accion por Dependecias</v>
      </c>
      <c r="AI120" s="82" t="s">
        <v>433</v>
      </c>
      <c r="AJ120" s="61" t="s">
        <v>369</v>
      </c>
      <c r="AK120" s="61" t="s">
        <v>369</v>
      </c>
      <c r="AL120" s="61" t="s">
        <v>369</v>
      </c>
      <c r="AM120" s="61" t="s">
        <v>369</v>
      </c>
      <c r="AN120" s="82" t="s">
        <v>1142</v>
      </c>
      <c r="AO120" s="82" t="s">
        <v>1141</v>
      </c>
      <c r="AP120" s="82">
        <v>1</v>
      </c>
      <c r="AQ120" s="62">
        <f t="shared" si="183"/>
        <v>1</v>
      </c>
      <c r="AR120" s="62">
        <v>0.25</v>
      </c>
      <c r="AS120" s="62">
        <v>0.25</v>
      </c>
      <c r="AT120" s="62">
        <v>0.25</v>
      </c>
      <c r="AU120" s="62">
        <v>0.25</v>
      </c>
      <c r="AV120" s="82" t="s">
        <v>448</v>
      </c>
      <c r="AW120" s="82" t="s">
        <v>1084</v>
      </c>
      <c r="AX120" s="82" t="s">
        <v>1140</v>
      </c>
      <c r="AY120" s="82" t="s">
        <v>441</v>
      </c>
      <c r="AZ120" s="82" t="s">
        <v>442</v>
      </c>
      <c r="BA120" s="59">
        <v>43101</v>
      </c>
      <c r="BB120" s="99">
        <v>43465</v>
      </c>
      <c r="BC120" s="82">
        <f t="shared" si="189"/>
        <v>360</v>
      </c>
      <c r="BD120" s="70">
        <f t="shared" si="190"/>
        <v>0.25</v>
      </c>
      <c r="BE120" s="70">
        <v>0.25</v>
      </c>
      <c r="BF120" s="66">
        <f t="shared" si="184"/>
        <v>1</v>
      </c>
      <c r="BG120" s="62">
        <f t="shared" si="191"/>
        <v>0.25</v>
      </c>
      <c r="BH120" s="59">
        <v>43216</v>
      </c>
      <c r="BI120" s="80">
        <f t="shared" si="192"/>
        <v>249</v>
      </c>
      <c r="BJ120" s="62" t="str">
        <f t="shared" si="180"/>
        <v>100%</v>
      </c>
      <c r="BK120" s="62">
        <f t="shared" si="193"/>
        <v>0.31593406593406592</v>
      </c>
      <c r="BL120" s="59" t="str">
        <f t="shared" si="194"/>
        <v>EN PROCESO</v>
      </c>
      <c r="BM120" s="59" t="str">
        <f t="shared" si="195"/>
        <v>DENTRO DEL TIEMPO</v>
      </c>
      <c r="BN120" s="62" t="s">
        <v>1139</v>
      </c>
      <c r="BO120" s="62" t="s">
        <v>1138</v>
      </c>
      <c r="BP120" s="62"/>
      <c r="BQ120" s="82">
        <f t="shared" si="196"/>
        <v>0.25</v>
      </c>
      <c r="BR120" s="82">
        <v>0.25</v>
      </c>
      <c r="BS120" s="66">
        <f t="shared" si="179"/>
        <v>1</v>
      </c>
      <c r="BT120" s="62">
        <f t="shared" si="197"/>
        <v>0.5</v>
      </c>
      <c r="BU120" s="59">
        <v>43250</v>
      </c>
      <c r="BV120" s="80">
        <f t="shared" si="198"/>
        <v>215</v>
      </c>
      <c r="BW120" s="62" t="str">
        <f t="shared" si="199"/>
        <v>100%</v>
      </c>
      <c r="BX120" s="62">
        <f t="shared" si="200"/>
        <v>0.40934065934065933</v>
      </c>
      <c r="BY120" s="59" t="str">
        <f t="shared" si="201"/>
        <v>EN PROCESO</v>
      </c>
      <c r="BZ120" s="59" t="str">
        <f t="shared" si="202"/>
        <v>DENTRO DEL TIEMPO</v>
      </c>
      <c r="CA120" s="62" t="s">
        <v>1137</v>
      </c>
      <c r="CB120" s="62" t="s">
        <v>1136</v>
      </c>
      <c r="CC120" s="62"/>
      <c r="CD120" s="62"/>
      <c r="CE120" s="62"/>
      <c r="CF120" s="62"/>
      <c r="CG120" s="82">
        <f t="shared" si="203"/>
        <v>0.25</v>
      </c>
      <c r="CH120" s="70"/>
      <c r="CI120" s="66">
        <f t="shared" si="181"/>
        <v>0</v>
      </c>
      <c r="CJ120" s="62">
        <f t="shared" si="170"/>
        <v>0.5</v>
      </c>
      <c r="CK120" s="59"/>
      <c r="CL120" s="80">
        <f t="shared" si="164"/>
        <v>43465</v>
      </c>
      <c r="CM120" s="62" t="str">
        <f t="shared" si="204"/>
        <v>100%</v>
      </c>
      <c r="CN120" s="62">
        <f t="shared" si="171"/>
        <v>-118.40934065934066</v>
      </c>
      <c r="CO120" s="59" t="str">
        <f t="shared" si="205"/>
        <v>EN PROCESO</v>
      </c>
      <c r="CP120" s="59" t="str">
        <f t="shared" si="173"/>
        <v>DENTRO DEL TIEMPO</v>
      </c>
      <c r="CQ120" s="62"/>
      <c r="CR120" s="62"/>
      <c r="CS120" s="62"/>
      <c r="CT120" s="62"/>
      <c r="CU120" s="62"/>
      <c r="CV120" s="62"/>
      <c r="CW120" s="62"/>
      <c r="CX120" s="62"/>
      <c r="CY120" s="62"/>
      <c r="CZ120" s="62"/>
      <c r="DA120" s="62"/>
      <c r="DB120" s="62"/>
      <c r="DC120" s="82">
        <f t="shared" si="206"/>
        <v>0.25</v>
      </c>
      <c r="DD120" s="70"/>
      <c r="DE120" s="66">
        <f t="shared" si="182"/>
        <v>0</v>
      </c>
      <c r="DF120" s="62">
        <f t="shared" si="175"/>
        <v>0.5</v>
      </c>
      <c r="DG120" s="59"/>
      <c r="DH120" s="80">
        <f t="shared" si="165"/>
        <v>43465</v>
      </c>
      <c r="DI120" s="62" t="str">
        <f t="shared" si="207"/>
        <v>100%</v>
      </c>
      <c r="DJ120" s="62">
        <f t="shared" si="176"/>
        <v>-118.40934065934066</v>
      </c>
      <c r="DK120" s="59" t="str">
        <f t="shared" si="208"/>
        <v>EN PROCESO</v>
      </c>
      <c r="DL120" s="59" t="str">
        <f t="shared" si="178"/>
        <v>DENTRO DEL TIEMPO</v>
      </c>
      <c r="DM120" s="62"/>
      <c r="DN120" s="62"/>
      <c r="DO120" s="62"/>
      <c r="DP120" s="62"/>
      <c r="DQ120" s="62"/>
      <c r="DR120" s="62"/>
      <c r="DS120" s="60"/>
      <c r="DT120" s="60"/>
      <c r="DU120" s="60"/>
      <c r="DV120" s="60"/>
      <c r="DW120" s="60"/>
    </row>
    <row r="121" spans="1:127" s="58" customFormat="1" ht="39.950000000000003" hidden="1" customHeight="1" x14ac:dyDescent="0.2">
      <c r="A121" s="82" t="s">
        <v>346</v>
      </c>
      <c r="B121" s="82" t="s">
        <v>344</v>
      </c>
      <c r="C121" s="82" t="s">
        <v>279</v>
      </c>
      <c r="D121" s="82">
        <v>0.1</v>
      </c>
      <c r="E121" s="82">
        <v>0.35</v>
      </c>
      <c r="F121" s="82">
        <v>0.5</v>
      </c>
      <c r="G121" s="82">
        <v>0.8</v>
      </c>
      <c r="H121" s="82">
        <v>0.9</v>
      </c>
      <c r="I121" s="82" t="s">
        <v>281</v>
      </c>
      <c r="J121" s="82" t="s">
        <v>347</v>
      </c>
      <c r="K121" s="82" t="s">
        <v>368</v>
      </c>
      <c r="L121" s="82" t="s">
        <v>369</v>
      </c>
      <c r="M121" s="82" t="s">
        <v>369</v>
      </c>
      <c r="N121" s="82" t="s">
        <v>369</v>
      </c>
      <c r="O121" s="82" t="s">
        <v>369</v>
      </c>
      <c r="P121" s="82" t="s">
        <v>284</v>
      </c>
      <c r="Q121" s="82" t="s">
        <v>348</v>
      </c>
      <c r="R121" s="82" t="s">
        <v>406</v>
      </c>
      <c r="S121" s="82" t="s">
        <v>412</v>
      </c>
      <c r="T121" s="82" t="s">
        <v>318</v>
      </c>
      <c r="U121" s="82" t="s">
        <v>275</v>
      </c>
      <c r="V121" s="82" t="s">
        <v>286</v>
      </c>
      <c r="W121" s="82" t="s">
        <v>1089</v>
      </c>
      <c r="X121" s="82" t="s">
        <v>1088</v>
      </c>
      <c r="Y121" s="82" t="s">
        <v>640</v>
      </c>
      <c r="Z121" s="82" t="s">
        <v>422</v>
      </c>
      <c r="AA121" s="82" t="s">
        <v>416</v>
      </c>
      <c r="AB121" s="82" t="s">
        <v>441</v>
      </c>
      <c r="AC121" s="82" t="s">
        <v>369</v>
      </c>
      <c r="AD121" s="82" t="s">
        <v>1087</v>
      </c>
      <c r="AE121" s="82" t="str">
        <f t="shared" si="185"/>
        <v>Oficina Asesora Jurídica</v>
      </c>
      <c r="AF121" s="82" t="str">
        <f t="shared" si="186"/>
        <v>No aplica</v>
      </c>
      <c r="AG121" s="82" t="str">
        <f t="shared" si="187"/>
        <v>Gestión Jurídica</v>
      </c>
      <c r="AH121" s="82" t="str">
        <f t="shared" si="188"/>
        <v>Plan de Accion por Dependecias</v>
      </c>
      <c r="AI121" s="82" t="s">
        <v>988</v>
      </c>
      <c r="AJ121" s="61" t="s">
        <v>369</v>
      </c>
      <c r="AK121" s="61" t="s">
        <v>369</v>
      </c>
      <c r="AL121" s="61" t="s">
        <v>369</v>
      </c>
      <c r="AM121" s="61" t="s">
        <v>369</v>
      </c>
      <c r="AN121" s="58" t="s">
        <v>1127</v>
      </c>
      <c r="AO121" s="82" t="s">
        <v>1135</v>
      </c>
      <c r="AP121" s="82">
        <v>0</v>
      </c>
      <c r="AQ121" s="82">
        <f t="shared" si="183"/>
        <v>1</v>
      </c>
      <c r="AR121" s="82">
        <v>1</v>
      </c>
      <c r="AS121" s="82">
        <v>0</v>
      </c>
      <c r="AT121" s="82">
        <v>0</v>
      </c>
      <c r="AU121" s="82">
        <v>0</v>
      </c>
      <c r="AV121" s="82" t="s">
        <v>448</v>
      </c>
      <c r="AW121" s="82" t="s">
        <v>1084</v>
      </c>
      <c r="AX121" s="82" t="s">
        <v>1125</v>
      </c>
      <c r="AY121" s="82" t="s">
        <v>441</v>
      </c>
      <c r="AZ121" s="82" t="s">
        <v>442</v>
      </c>
      <c r="BA121" s="59">
        <v>43101</v>
      </c>
      <c r="BB121" s="99">
        <v>43190</v>
      </c>
      <c r="BC121" s="82">
        <f t="shared" si="189"/>
        <v>90</v>
      </c>
      <c r="BD121" s="70">
        <f t="shared" si="190"/>
        <v>1</v>
      </c>
      <c r="BE121" s="70">
        <v>1</v>
      </c>
      <c r="BF121" s="66">
        <f t="shared" si="184"/>
        <v>1</v>
      </c>
      <c r="BG121" s="62">
        <f t="shared" si="191"/>
        <v>1</v>
      </c>
      <c r="BH121" s="59">
        <v>43187</v>
      </c>
      <c r="BI121" s="80">
        <f t="shared" si="192"/>
        <v>3</v>
      </c>
      <c r="BJ121" s="62" t="str">
        <f t="shared" si="180"/>
        <v>100%</v>
      </c>
      <c r="BK121" s="62">
        <f t="shared" si="193"/>
        <v>0.9662921348314607</v>
      </c>
      <c r="BL121" s="59" t="str">
        <f t="shared" si="194"/>
        <v>TERMINADO</v>
      </c>
      <c r="BM121" s="59" t="str">
        <f t="shared" si="195"/>
        <v>OPORTUNO</v>
      </c>
      <c r="BN121" s="62" t="s">
        <v>1134</v>
      </c>
      <c r="BO121" s="62" t="s">
        <v>1133</v>
      </c>
      <c r="BP121" s="62"/>
      <c r="BQ121" s="100">
        <f t="shared" si="196"/>
        <v>0</v>
      </c>
      <c r="BR121" s="100">
        <v>0</v>
      </c>
      <c r="BS121" s="75">
        <f>$AS121</f>
        <v>0</v>
      </c>
      <c r="BT121" s="77">
        <f t="shared" si="197"/>
        <v>1</v>
      </c>
      <c r="BU121" s="78">
        <v>43187</v>
      </c>
      <c r="BV121" s="81">
        <f t="shared" si="198"/>
        <v>3</v>
      </c>
      <c r="BW121" s="77" t="str">
        <f t="shared" si="199"/>
        <v>100%</v>
      </c>
      <c r="BX121" s="77">
        <f t="shared" si="200"/>
        <v>0.9662921348314607</v>
      </c>
      <c r="BY121" s="78" t="str">
        <f t="shared" si="201"/>
        <v>TERMINADO</v>
      </c>
      <c r="BZ121" s="78" t="str">
        <f t="shared" si="202"/>
        <v>OPORTUNO</v>
      </c>
      <c r="CA121" s="77" t="s">
        <v>1132</v>
      </c>
      <c r="CB121" s="77"/>
      <c r="CC121" s="77"/>
      <c r="CD121" s="77"/>
      <c r="CE121" s="77"/>
      <c r="CF121" s="77"/>
      <c r="CG121" s="75">
        <f t="shared" si="203"/>
        <v>0</v>
      </c>
      <c r="CH121" s="100"/>
      <c r="CI121" s="76" t="e">
        <f t="shared" si="181"/>
        <v>#DIV/0!</v>
      </c>
      <c r="CJ121" s="77">
        <f t="shared" si="170"/>
        <v>1</v>
      </c>
      <c r="CK121" s="78">
        <v>43187</v>
      </c>
      <c r="CL121" s="81">
        <f t="shared" si="164"/>
        <v>3</v>
      </c>
      <c r="CM121" s="77" t="str">
        <f t="shared" si="204"/>
        <v>100%</v>
      </c>
      <c r="CN121" s="77">
        <f t="shared" si="171"/>
        <v>0.9662921348314607</v>
      </c>
      <c r="CO121" s="78" t="str">
        <f t="shared" si="205"/>
        <v>TERMINADO</v>
      </c>
      <c r="CP121" s="78" t="str">
        <f t="shared" si="173"/>
        <v>OPORTUNO</v>
      </c>
      <c r="CQ121" s="77"/>
      <c r="CR121" s="77"/>
      <c r="CS121" s="77"/>
      <c r="CT121" s="77"/>
      <c r="CU121" s="77"/>
      <c r="CV121" s="77"/>
      <c r="CW121" s="77"/>
      <c r="CX121" s="77"/>
      <c r="CY121" s="77"/>
      <c r="CZ121" s="77"/>
      <c r="DA121" s="77"/>
      <c r="DB121" s="77"/>
      <c r="DC121" s="75">
        <f t="shared" si="206"/>
        <v>0</v>
      </c>
      <c r="DD121" s="100"/>
      <c r="DE121" s="76" t="e">
        <f t="shared" si="182"/>
        <v>#DIV/0!</v>
      </c>
      <c r="DF121" s="77">
        <f t="shared" si="175"/>
        <v>1</v>
      </c>
      <c r="DG121" s="78">
        <v>43187</v>
      </c>
      <c r="DH121" s="81">
        <f t="shared" si="165"/>
        <v>3</v>
      </c>
      <c r="DI121" s="77" t="str">
        <f t="shared" si="207"/>
        <v>100%</v>
      </c>
      <c r="DJ121" s="77">
        <f t="shared" si="176"/>
        <v>0.9662921348314607</v>
      </c>
      <c r="DK121" s="78" t="str">
        <f t="shared" si="208"/>
        <v>TERMINADO</v>
      </c>
      <c r="DL121" s="78" t="str">
        <f t="shared" si="178"/>
        <v>OPORTUNO</v>
      </c>
      <c r="DM121" s="77"/>
      <c r="DN121" s="77"/>
      <c r="DO121" s="77"/>
      <c r="DP121" s="77"/>
      <c r="DQ121" s="77"/>
      <c r="DR121" s="77"/>
      <c r="DS121" s="60"/>
      <c r="DT121" s="60"/>
      <c r="DU121" s="60"/>
      <c r="DV121" s="60"/>
      <c r="DW121" s="60"/>
    </row>
    <row r="122" spans="1:127" s="58" customFormat="1" ht="39.950000000000003" hidden="1" customHeight="1" x14ac:dyDescent="0.2">
      <c r="A122" s="82" t="s">
        <v>346</v>
      </c>
      <c r="B122" s="82" t="s">
        <v>344</v>
      </c>
      <c r="C122" s="82" t="s">
        <v>279</v>
      </c>
      <c r="D122" s="82">
        <v>0.1</v>
      </c>
      <c r="E122" s="82">
        <v>0.35</v>
      </c>
      <c r="F122" s="82">
        <v>0.5</v>
      </c>
      <c r="G122" s="82">
        <v>0.8</v>
      </c>
      <c r="H122" s="82">
        <v>0.9</v>
      </c>
      <c r="I122" s="82" t="s">
        <v>281</v>
      </c>
      <c r="J122" s="82" t="s">
        <v>347</v>
      </c>
      <c r="K122" s="82" t="s">
        <v>368</v>
      </c>
      <c r="L122" s="82" t="s">
        <v>369</v>
      </c>
      <c r="M122" s="82" t="s">
        <v>369</v>
      </c>
      <c r="N122" s="82" t="s">
        <v>369</v>
      </c>
      <c r="O122" s="82" t="s">
        <v>369</v>
      </c>
      <c r="P122" s="82" t="s">
        <v>284</v>
      </c>
      <c r="Q122" s="82" t="s">
        <v>348</v>
      </c>
      <c r="R122" s="82" t="s">
        <v>406</v>
      </c>
      <c r="S122" s="82" t="s">
        <v>412</v>
      </c>
      <c r="T122" s="82" t="s">
        <v>318</v>
      </c>
      <c r="U122" s="82" t="s">
        <v>275</v>
      </c>
      <c r="V122" s="82" t="s">
        <v>286</v>
      </c>
      <c r="W122" s="82" t="s">
        <v>1089</v>
      </c>
      <c r="X122" s="82" t="s">
        <v>1088</v>
      </c>
      <c r="Y122" s="82" t="s">
        <v>640</v>
      </c>
      <c r="Z122" s="82" t="s">
        <v>422</v>
      </c>
      <c r="AA122" s="82" t="s">
        <v>416</v>
      </c>
      <c r="AB122" s="82" t="s">
        <v>441</v>
      </c>
      <c r="AC122" s="82" t="s">
        <v>369</v>
      </c>
      <c r="AD122" s="82" t="s">
        <v>1087</v>
      </c>
      <c r="AE122" s="82" t="str">
        <f t="shared" si="185"/>
        <v>Oficina Asesora Jurídica</v>
      </c>
      <c r="AF122" s="82" t="str">
        <f t="shared" si="186"/>
        <v>No aplica</v>
      </c>
      <c r="AG122" s="82" t="str">
        <f t="shared" si="187"/>
        <v>Gestión Jurídica</v>
      </c>
      <c r="AH122" s="82" t="str">
        <f t="shared" si="188"/>
        <v>Plan de Accion por Dependecias</v>
      </c>
      <c r="AI122" s="82" t="s">
        <v>988</v>
      </c>
      <c r="AJ122" s="61" t="s">
        <v>369</v>
      </c>
      <c r="AK122" s="61" t="s">
        <v>369</v>
      </c>
      <c r="AL122" s="61" t="s">
        <v>369</v>
      </c>
      <c r="AM122" s="61" t="s">
        <v>369</v>
      </c>
      <c r="AN122" s="58" t="s">
        <v>1127</v>
      </c>
      <c r="AO122" s="82" t="s">
        <v>1131</v>
      </c>
      <c r="AP122" s="82">
        <v>0</v>
      </c>
      <c r="AQ122" s="82">
        <f t="shared" si="183"/>
        <v>1</v>
      </c>
      <c r="AR122" s="82">
        <v>0</v>
      </c>
      <c r="AS122" s="82">
        <v>1</v>
      </c>
      <c r="AT122" s="82">
        <v>0</v>
      </c>
      <c r="AU122" s="82">
        <v>0</v>
      </c>
      <c r="AV122" s="82" t="s">
        <v>448</v>
      </c>
      <c r="AW122" s="82" t="s">
        <v>1084</v>
      </c>
      <c r="AX122" s="82" t="s">
        <v>1125</v>
      </c>
      <c r="AY122" s="82" t="s">
        <v>441</v>
      </c>
      <c r="AZ122" s="82" t="s">
        <v>442</v>
      </c>
      <c r="BA122" s="59">
        <v>43191</v>
      </c>
      <c r="BB122" s="99">
        <v>43281</v>
      </c>
      <c r="BC122" s="82">
        <f t="shared" si="189"/>
        <v>89</v>
      </c>
      <c r="BD122" s="70">
        <f t="shared" si="190"/>
        <v>0</v>
      </c>
      <c r="BE122" s="70">
        <v>0</v>
      </c>
      <c r="BF122" s="66">
        <v>0</v>
      </c>
      <c r="BG122" s="62">
        <f t="shared" si="191"/>
        <v>0</v>
      </c>
      <c r="BH122" s="59">
        <v>43189</v>
      </c>
      <c r="BI122" s="80">
        <f t="shared" si="192"/>
        <v>92</v>
      </c>
      <c r="BJ122" s="62" t="str">
        <f t="shared" si="180"/>
        <v>100%</v>
      </c>
      <c r="BK122" s="62">
        <f t="shared" si="193"/>
        <v>-2.2222222222222223E-2</v>
      </c>
      <c r="BL122" s="59" t="str">
        <f t="shared" si="194"/>
        <v>SIN INICIAR</v>
      </c>
      <c r="BM122" s="59" t="str">
        <f t="shared" si="195"/>
        <v xml:space="preserve">NO PROGRAMADA EN EL PERIODO </v>
      </c>
      <c r="BN122" s="62" t="s">
        <v>1113</v>
      </c>
      <c r="BO122" s="62"/>
      <c r="BP122" s="62"/>
      <c r="BQ122" s="82">
        <f t="shared" si="196"/>
        <v>1</v>
      </c>
      <c r="BR122" s="82">
        <v>1</v>
      </c>
      <c r="BS122" s="66">
        <f>$BR122/$BQ122</f>
        <v>1</v>
      </c>
      <c r="BT122" s="62">
        <f t="shared" si="197"/>
        <v>1</v>
      </c>
      <c r="BU122" s="59">
        <v>43265</v>
      </c>
      <c r="BV122" s="80">
        <f t="shared" si="198"/>
        <v>16</v>
      </c>
      <c r="BW122" s="62" t="str">
        <f t="shared" si="199"/>
        <v>100%</v>
      </c>
      <c r="BX122" s="62">
        <f t="shared" si="200"/>
        <v>0.82222222222222219</v>
      </c>
      <c r="BY122" s="59" t="str">
        <f t="shared" si="201"/>
        <v>TERMINADO</v>
      </c>
      <c r="BZ122" s="59" t="str">
        <f t="shared" si="202"/>
        <v>OPORTUNO</v>
      </c>
      <c r="CA122" s="62" t="s">
        <v>1130</v>
      </c>
      <c r="CB122" s="62" t="s">
        <v>1129</v>
      </c>
      <c r="CC122" s="62"/>
      <c r="CD122" s="62"/>
      <c r="CE122" s="62"/>
      <c r="CF122" s="62"/>
      <c r="CG122" s="75">
        <f t="shared" si="203"/>
        <v>0</v>
      </c>
      <c r="CH122" s="100">
        <v>0</v>
      </c>
      <c r="CI122" s="76">
        <v>0</v>
      </c>
      <c r="CJ122" s="77">
        <f t="shared" si="170"/>
        <v>1</v>
      </c>
      <c r="CK122" s="78">
        <v>43265</v>
      </c>
      <c r="CL122" s="81">
        <f t="shared" si="164"/>
        <v>16</v>
      </c>
      <c r="CM122" s="77" t="str">
        <f t="shared" si="204"/>
        <v>100%</v>
      </c>
      <c r="CN122" s="77">
        <f t="shared" si="171"/>
        <v>0.82222222222222219</v>
      </c>
      <c r="CO122" s="78" t="str">
        <f t="shared" si="205"/>
        <v>TERMINADO</v>
      </c>
      <c r="CP122" s="78" t="str">
        <f t="shared" si="173"/>
        <v>OPORTUNO</v>
      </c>
      <c r="CQ122" s="77" t="s">
        <v>1128</v>
      </c>
      <c r="CR122" s="77" t="s">
        <v>369</v>
      </c>
      <c r="CS122" s="77"/>
      <c r="CT122" s="77"/>
      <c r="CU122" s="77"/>
      <c r="CV122" s="77"/>
      <c r="CW122" s="77"/>
      <c r="CX122" s="77"/>
      <c r="CY122" s="77"/>
      <c r="CZ122" s="77"/>
      <c r="DA122" s="77"/>
      <c r="DB122" s="77"/>
      <c r="DC122" s="75">
        <f t="shared" si="206"/>
        <v>0</v>
      </c>
      <c r="DD122" s="100">
        <v>0</v>
      </c>
      <c r="DE122" s="76">
        <v>0</v>
      </c>
      <c r="DF122" s="77">
        <f t="shared" si="175"/>
        <v>1</v>
      </c>
      <c r="DG122" s="78">
        <v>43265</v>
      </c>
      <c r="DH122" s="81">
        <f t="shared" si="165"/>
        <v>16</v>
      </c>
      <c r="DI122" s="77" t="str">
        <f t="shared" si="207"/>
        <v>100%</v>
      </c>
      <c r="DJ122" s="77">
        <f t="shared" si="176"/>
        <v>0.82222222222222219</v>
      </c>
      <c r="DK122" s="78" t="str">
        <f t="shared" si="208"/>
        <v>TERMINADO</v>
      </c>
      <c r="DL122" s="78" t="str">
        <f t="shared" si="178"/>
        <v>OPORTUNO</v>
      </c>
      <c r="DM122" s="77" t="s">
        <v>1128</v>
      </c>
      <c r="DN122" s="77" t="s">
        <v>369</v>
      </c>
      <c r="DO122" s="77"/>
      <c r="DP122" s="77"/>
      <c r="DQ122" s="77"/>
      <c r="DR122" s="77"/>
      <c r="DS122" s="60"/>
      <c r="DT122" s="60"/>
      <c r="DU122" s="60"/>
      <c r="DV122" s="60"/>
      <c r="DW122" s="60"/>
    </row>
    <row r="123" spans="1:127" s="58" customFormat="1" ht="39.950000000000003" hidden="1" customHeight="1" x14ac:dyDescent="0.2">
      <c r="A123" s="82" t="s">
        <v>346</v>
      </c>
      <c r="B123" s="82" t="s">
        <v>344</v>
      </c>
      <c r="C123" s="82" t="s">
        <v>279</v>
      </c>
      <c r="D123" s="82">
        <v>0.1</v>
      </c>
      <c r="E123" s="82">
        <v>0.35</v>
      </c>
      <c r="F123" s="82">
        <v>0.5</v>
      </c>
      <c r="G123" s="82">
        <v>0.8</v>
      </c>
      <c r="H123" s="82">
        <v>0.9</v>
      </c>
      <c r="I123" s="82" t="s">
        <v>281</v>
      </c>
      <c r="J123" s="82" t="s">
        <v>347</v>
      </c>
      <c r="K123" s="82" t="s">
        <v>368</v>
      </c>
      <c r="L123" s="82" t="s">
        <v>369</v>
      </c>
      <c r="M123" s="82" t="s">
        <v>369</v>
      </c>
      <c r="N123" s="82" t="s">
        <v>369</v>
      </c>
      <c r="O123" s="82" t="s">
        <v>369</v>
      </c>
      <c r="P123" s="82" t="s">
        <v>284</v>
      </c>
      <c r="Q123" s="82" t="s">
        <v>348</v>
      </c>
      <c r="R123" s="82" t="s">
        <v>406</v>
      </c>
      <c r="S123" s="82" t="s">
        <v>412</v>
      </c>
      <c r="T123" s="82" t="s">
        <v>318</v>
      </c>
      <c r="U123" s="82" t="s">
        <v>275</v>
      </c>
      <c r="V123" s="82" t="s">
        <v>286</v>
      </c>
      <c r="W123" s="82" t="s">
        <v>1089</v>
      </c>
      <c r="X123" s="82" t="s">
        <v>1088</v>
      </c>
      <c r="Y123" s="82" t="s">
        <v>640</v>
      </c>
      <c r="Z123" s="82" t="s">
        <v>422</v>
      </c>
      <c r="AA123" s="82" t="s">
        <v>416</v>
      </c>
      <c r="AB123" s="82" t="s">
        <v>441</v>
      </c>
      <c r="AC123" s="82" t="s">
        <v>369</v>
      </c>
      <c r="AD123" s="82" t="s">
        <v>1087</v>
      </c>
      <c r="AE123" s="82" t="str">
        <f t="shared" si="185"/>
        <v>Oficina Asesora Jurídica</v>
      </c>
      <c r="AF123" s="82" t="str">
        <f t="shared" si="186"/>
        <v>No aplica</v>
      </c>
      <c r="AG123" s="82" t="str">
        <f t="shared" si="187"/>
        <v>Gestión Jurídica</v>
      </c>
      <c r="AH123" s="82" t="str">
        <f t="shared" si="188"/>
        <v>Plan de Accion por Dependecias</v>
      </c>
      <c r="AI123" s="82" t="s">
        <v>988</v>
      </c>
      <c r="AJ123" s="61" t="s">
        <v>369</v>
      </c>
      <c r="AK123" s="61" t="s">
        <v>369</v>
      </c>
      <c r="AL123" s="61" t="s">
        <v>369</v>
      </c>
      <c r="AM123" s="61" t="s">
        <v>369</v>
      </c>
      <c r="AN123" s="58" t="s">
        <v>1127</v>
      </c>
      <c r="AO123" s="82" t="s">
        <v>1126</v>
      </c>
      <c r="AP123" s="82">
        <v>0</v>
      </c>
      <c r="AQ123" s="82">
        <f t="shared" si="183"/>
        <v>2</v>
      </c>
      <c r="AR123" s="82">
        <v>0</v>
      </c>
      <c r="AS123" s="82">
        <v>0</v>
      </c>
      <c r="AT123" s="82">
        <v>1</v>
      </c>
      <c r="AU123" s="82">
        <v>1</v>
      </c>
      <c r="AV123" s="82" t="s">
        <v>448</v>
      </c>
      <c r="AW123" s="82" t="s">
        <v>1084</v>
      </c>
      <c r="AX123" s="82" t="s">
        <v>1125</v>
      </c>
      <c r="AY123" s="82" t="s">
        <v>441</v>
      </c>
      <c r="AZ123" s="82" t="s">
        <v>442</v>
      </c>
      <c r="BA123" s="59">
        <v>43282</v>
      </c>
      <c r="BB123" s="99">
        <v>43465</v>
      </c>
      <c r="BC123" s="82">
        <f t="shared" si="189"/>
        <v>180</v>
      </c>
      <c r="BD123" s="70">
        <f t="shared" si="190"/>
        <v>0</v>
      </c>
      <c r="BE123" s="70">
        <v>0</v>
      </c>
      <c r="BF123" s="66">
        <v>0</v>
      </c>
      <c r="BG123" s="62">
        <f t="shared" si="191"/>
        <v>0</v>
      </c>
      <c r="BH123" s="59">
        <v>43218</v>
      </c>
      <c r="BI123" s="80">
        <f t="shared" si="192"/>
        <v>247</v>
      </c>
      <c r="BJ123" s="62" t="str">
        <f t="shared" si="180"/>
        <v>100%</v>
      </c>
      <c r="BK123" s="62">
        <f t="shared" si="193"/>
        <v>-0.34972677595628415</v>
      </c>
      <c r="BL123" s="59" t="str">
        <f t="shared" si="194"/>
        <v>SIN INICIAR</v>
      </c>
      <c r="BM123" s="59" t="str">
        <f t="shared" si="195"/>
        <v xml:space="preserve">NO PROGRAMADA EN EL PERIODO </v>
      </c>
      <c r="BN123" s="62" t="s">
        <v>1113</v>
      </c>
      <c r="BO123" s="62"/>
      <c r="BP123" s="62"/>
      <c r="BQ123" s="82">
        <f t="shared" si="196"/>
        <v>0</v>
      </c>
      <c r="BR123" s="82">
        <v>0</v>
      </c>
      <c r="BS123" s="66">
        <v>0</v>
      </c>
      <c r="BT123" s="62">
        <f t="shared" si="197"/>
        <v>0</v>
      </c>
      <c r="BU123" s="59">
        <v>43250</v>
      </c>
      <c r="BV123" s="80">
        <f t="shared" si="198"/>
        <v>215</v>
      </c>
      <c r="BW123" s="62" t="str">
        <f t="shared" si="199"/>
        <v>100%</v>
      </c>
      <c r="BX123" s="62">
        <f t="shared" si="200"/>
        <v>-0.17486338797814208</v>
      </c>
      <c r="BY123" s="59" t="str">
        <f t="shared" si="201"/>
        <v>SIN INICIAR</v>
      </c>
      <c r="BZ123" s="59" t="str">
        <f t="shared" si="202"/>
        <v xml:space="preserve">NO PROGRAMADA EN EL PERIODO </v>
      </c>
      <c r="CA123" s="62" t="s">
        <v>1124</v>
      </c>
      <c r="CB123" s="62"/>
      <c r="CC123" s="62"/>
      <c r="CD123" s="62"/>
      <c r="CE123" s="62"/>
      <c r="CF123" s="62"/>
      <c r="CG123" s="82">
        <f t="shared" si="203"/>
        <v>1</v>
      </c>
      <c r="CH123" s="70"/>
      <c r="CI123" s="66">
        <f t="shared" ref="CI123:CI131" si="209">$CH123/$CG123</f>
        <v>0</v>
      </c>
      <c r="CJ123" s="62">
        <f t="shared" si="170"/>
        <v>0</v>
      </c>
      <c r="CK123" s="59"/>
      <c r="CL123" s="80">
        <f t="shared" si="164"/>
        <v>43465</v>
      </c>
      <c r="CM123" s="62" t="str">
        <f t="shared" si="204"/>
        <v>100%</v>
      </c>
      <c r="CN123" s="62">
        <f t="shared" si="171"/>
        <v>-236.5136612021858</v>
      </c>
      <c r="CO123" s="59" t="str">
        <f t="shared" si="205"/>
        <v>SIN INICIAR</v>
      </c>
      <c r="CP123" s="59" t="str">
        <f t="shared" si="173"/>
        <v xml:space="preserve">NO PROGRAMADA EN EL PERIODO </v>
      </c>
      <c r="CQ123" s="62"/>
      <c r="CR123" s="62"/>
      <c r="CS123" s="62"/>
      <c r="CT123" s="62"/>
      <c r="CU123" s="62"/>
      <c r="CV123" s="62"/>
      <c r="CW123" s="62"/>
      <c r="CX123" s="62"/>
      <c r="CY123" s="62"/>
      <c r="CZ123" s="62"/>
      <c r="DA123" s="62"/>
      <c r="DB123" s="62"/>
      <c r="DC123" s="82">
        <f t="shared" si="206"/>
        <v>1</v>
      </c>
      <c r="DD123" s="70"/>
      <c r="DE123" s="66">
        <f t="shared" ref="DE123:DE131" si="210">$DD123/$DC123</f>
        <v>0</v>
      </c>
      <c r="DF123" s="62">
        <f t="shared" si="175"/>
        <v>0</v>
      </c>
      <c r="DG123" s="59"/>
      <c r="DH123" s="80">
        <f t="shared" si="165"/>
        <v>43465</v>
      </c>
      <c r="DI123" s="62" t="str">
        <f t="shared" si="207"/>
        <v>100%</v>
      </c>
      <c r="DJ123" s="62">
        <f t="shared" si="176"/>
        <v>-236.5136612021858</v>
      </c>
      <c r="DK123" s="59" t="str">
        <f t="shared" si="208"/>
        <v>SIN INICIAR</v>
      </c>
      <c r="DL123" s="59" t="str">
        <f t="shared" si="178"/>
        <v xml:space="preserve">NO PROGRAMADA EN EL PERIODO </v>
      </c>
      <c r="DM123" s="62"/>
      <c r="DN123" s="62"/>
      <c r="DO123" s="62"/>
      <c r="DP123" s="62"/>
      <c r="DQ123" s="62"/>
      <c r="DR123" s="62"/>
      <c r="DS123" s="60"/>
      <c r="DT123" s="60"/>
      <c r="DU123" s="60"/>
      <c r="DV123" s="60"/>
      <c r="DW123" s="60"/>
    </row>
    <row r="124" spans="1:127" s="58" customFormat="1" ht="39.950000000000003" hidden="1" customHeight="1" x14ac:dyDescent="0.2">
      <c r="A124" s="82" t="s">
        <v>346</v>
      </c>
      <c r="B124" s="82" t="s">
        <v>344</v>
      </c>
      <c r="C124" s="82" t="s">
        <v>279</v>
      </c>
      <c r="D124" s="82">
        <v>0.1</v>
      </c>
      <c r="E124" s="82">
        <v>0.35</v>
      </c>
      <c r="F124" s="82">
        <v>0.5</v>
      </c>
      <c r="G124" s="82">
        <v>0.8</v>
      </c>
      <c r="H124" s="82">
        <v>0.9</v>
      </c>
      <c r="I124" s="82" t="s">
        <v>281</v>
      </c>
      <c r="J124" s="82" t="s">
        <v>347</v>
      </c>
      <c r="K124" s="82" t="s">
        <v>368</v>
      </c>
      <c r="L124" s="82" t="s">
        <v>369</v>
      </c>
      <c r="M124" s="82" t="s">
        <v>369</v>
      </c>
      <c r="N124" s="82" t="s">
        <v>369</v>
      </c>
      <c r="O124" s="82" t="s">
        <v>369</v>
      </c>
      <c r="P124" s="82" t="s">
        <v>284</v>
      </c>
      <c r="Q124" s="82" t="s">
        <v>348</v>
      </c>
      <c r="R124" s="82" t="s">
        <v>406</v>
      </c>
      <c r="S124" s="82" t="s">
        <v>412</v>
      </c>
      <c r="T124" s="82" t="s">
        <v>318</v>
      </c>
      <c r="U124" s="82" t="s">
        <v>275</v>
      </c>
      <c r="V124" s="82" t="s">
        <v>286</v>
      </c>
      <c r="W124" s="82" t="s">
        <v>1089</v>
      </c>
      <c r="X124" s="82" t="s">
        <v>1088</v>
      </c>
      <c r="Y124" s="82" t="s">
        <v>640</v>
      </c>
      <c r="Z124" s="82" t="s">
        <v>422</v>
      </c>
      <c r="AA124" s="82" t="s">
        <v>426</v>
      </c>
      <c r="AB124" s="82" t="s">
        <v>441</v>
      </c>
      <c r="AC124" s="82" t="s">
        <v>369</v>
      </c>
      <c r="AD124" s="82" t="s">
        <v>1087</v>
      </c>
      <c r="AE124" s="82" t="str">
        <f t="shared" si="185"/>
        <v>Oficina Asesora Jurídica</v>
      </c>
      <c r="AF124" s="82" t="str">
        <f t="shared" si="186"/>
        <v>No aplica</v>
      </c>
      <c r="AG124" s="82" t="str">
        <f t="shared" si="187"/>
        <v>Gestión Jurídica</v>
      </c>
      <c r="AH124" s="82" t="str">
        <f t="shared" si="188"/>
        <v>Plan de Accion por Dependecias</v>
      </c>
      <c r="AI124" s="82" t="s">
        <v>431</v>
      </c>
      <c r="AJ124" s="61" t="s">
        <v>369</v>
      </c>
      <c r="AK124" s="61" t="s">
        <v>369</v>
      </c>
      <c r="AL124" s="61" t="s">
        <v>369</v>
      </c>
      <c r="AM124" s="61" t="s">
        <v>369</v>
      </c>
      <c r="AN124" s="82" t="s">
        <v>1123</v>
      </c>
      <c r="AO124" s="82" t="s">
        <v>1122</v>
      </c>
      <c r="AP124" s="82">
        <v>0</v>
      </c>
      <c r="AQ124" s="82">
        <f t="shared" si="183"/>
        <v>2</v>
      </c>
      <c r="AR124" s="82">
        <v>0</v>
      </c>
      <c r="AS124" s="82">
        <v>0</v>
      </c>
      <c r="AT124" s="82">
        <v>1</v>
      </c>
      <c r="AU124" s="82">
        <v>1</v>
      </c>
      <c r="AV124" s="82" t="s">
        <v>448</v>
      </c>
      <c r="AW124" s="82" t="s">
        <v>1084</v>
      </c>
      <c r="AX124" s="82" t="s">
        <v>1083</v>
      </c>
      <c r="AY124" s="82" t="s">
        <v>310</v>
      </c>
      <c r="AZ124" s="82" t="s">
        <v>369</v>
      </c>
      <c r="BA124" s="59">
        <v>43282</v>
      </c>
      <c r="BB124" s="99">
        <v>43465</v>
      </c>
      <c r="BC124" s="82">
        <f t="shared" si="189"/>
        <v>180</v>
      </c>
      <c r="BD124" s="70">
        <f t="shared" si="190"/>
        <v>0</v>
      </c>
      <c r="BE124" s="70">
        <v>0</v>
      </c>
      <c r="BF124" s="66">
        <v>0</v>
      </c>
      <c r="BG124" s="62">
        <f t="shared" si="191"/>
        <v>0</v>
      </c>
      <c r="BH124" s="59">
        <v>43218</v>
      </c>
      <c r="BI124" s="80">
        <f t="shared" si="192"/>
        <v>247</v>
      </c>
      <c r="BJ124" s="62" t="str">
        <f t="shared" si="180"/>
        <v>100%</v>
      </c>
      <c r="BK124" s="62">
        <f t="shared" si="193"/>
        <v>-0.34972677595628415</v>
      </c>
      <c r="BL124" s="59" t="str">
        <f t="shared" si="194"/>
        <v>SIN INICIAR</v>
      </c>
      <c r="BM124" s="59" t="str">
        <f t="shared" si="195"/>
        <v xml:space="preserve">NO PROGRAMADA EN EL PERIODO </v>
      </c>
      <c r="BN124" s="62" t="s">
        <v>1121</v>
      </c>
      <c r="BO124" s="62"/>
      <c r="BP124" s="62"/>
      <c r="BQ124" s="82">
        <f t="shared" si="196"/>
        <v>0</v>
      </c>
      <c r="BR124" s="82">
        <v>0</v>
      </c>
      <c r="BS124" s="66">
        <v>0</v>
      </c>
      <c r="BT124" s="62">
        <f t="shared" si="197"/>
        <v>0</v>
      </c>
      <c r="BU124" s="59">
        <v>43250</v>
      </c>
      <c r="BV124" s="80">
        <f t="shared" si="198"/>
        <v>215</v>
      </c>
      <c r="BW124" s="62" t="str">
        <f t="shared" si="199"/>
        <v>100%</v>
      </c>
      <c r="BX124" s="62">
        <f t="shared" si="200"/>
        <v>-0.17486338797814208</v>
      </c>
      <c r="BY124" s="59" t="str">
        <f t="shared" si="201"/>
        <v>SIN INICIAR</v>
      </c>
      <c r="BZ124" s="59" t="str">
        <f t="shared" si="202"/>
        <v xml:space="preserve">NO PROGRAMADA EN EL PERIODO </v>
      </c>
      <c r="CA124" s="62" t="s">
        <v>1121</v>
      </c>
      <c r="CB124" s="62"/>
      <c r="CC124" s="62"/>
      <c r="CD124" s="62"/>
      <c r="CE124" s="62"/>
      <c r="CF124" s="62"/>
      <c r="CG124" s="82">
        <f t="shared" si="203"/>
        <v>1</v>
      </c>
      <c r="CH124" s="70"/>
      <c r="CI124" s="66">
        <f t="shared" si="209"/>
        <v>0</v>
      </c>
      <c r="CJ124" s="62">
        <f t="shared" si="170"/>
        <v>0</v>
      </c>
      <c r="CK124" s="59"/>
      <c r="CL124" s="80">
        <f t="shared" si="164"/>
        <v>43465</v>
      </c>
      <c r="CM124" s="62" t="str">
        <f t="shared" si="204"/>
        <v>100%</v>
      </c>
      <c r="CN124" s="62">
        <f t="shared" si="171"/>
        <v>-236.5136612021858</v>
      </c>
      <c r="CO124" s="59" t="str">
        <f t="shared" si="205"/>
        <v>SIN INICIAR</v>
      </c>
      <c r="CP124" s="59" t="str">
        <f t="shared" si="173"/>
        <v xml:space="preserve">NO PROGRAMADA EN EL PERIODO </v>
      </c>
      <c r="CQ124" s="62"/>
      <c r="CR124" s="62"/>
      <c r="CS124" s="62"/>
      <c r="CT124" s="62"/>
      <c r="CU124" s="62"/>
      <c r="CV124" s="62"/>
      <c r="CW124" s="62"/>
      <c r="CX124" s="62"/>
      <c r="CY124" s="62"/>
      <c r="CZ124" s="62"/>
      <c r="DA124" s="62"/>
      <c r="DB124" s="62"/>
      <c r="DC124" s="82">
        <f t="shared" si="206"/>
        <v>1</v>
      </c>
      <c r="DD124" s="70"/>
      <c r="DE124" s="66">
        <f t="shared" si="210"/>
        <v>0</v>
      </c>
      <c r="DF124" s="62">
        <f t="shared" si="175"/>
        <v>0</v>
      </c>
      <c r="DG124" s="59"/>
      <c r="DH124" s="80">
        <f t="shared" si="165"/>
        <v>43465</v>
      </c>
      <c r="DI124" s="62" t="str">
        <f t="shared" si="207"/>
        <v>100%</v>
      </c>
      <c r="DJ124" s="62">
        <f t="shared" si="176"/>
        <v>-236.5136612021858</v>
      </c>
      <c r="DK124" s="59" t="str">
        <f t="shared" si="208"/>
        <v>SIN INICIAR</v>
      </c>
      <c r="DL124" s="59" t="str">
        <f t="shared" si="178"/>
        <v xml:space="preserve">NO PROGRAMADA EN EL PERIODO </v>
      </c>
      <c r="DM124" s="62"/>
      <c r="DN124" s="62"/>
      <c r="DO124" s="62"/>
      <c r="DP124" s="62"/>
      <c r="DQ124" s="62"/>
      <c r="DR124" s="62"/>
      <c r="DS124" s="60"/>
      <c r="DT124" s="60"/>
      <c r="DU124" s="60"/>
      <c r="DV124" s="60"/>
      <c r="DW124" s="60"/>
    </row>
    <row r="125" spans="1:127" s="58" customFormat="1" ht="39.950000000000003" hidden="1" customHeight="1" x14ac:dyDescent="0.2">
      <c r="A125" s="82" t="s">
        <v>346</v>
      </c>
      <c r="B125" s="82" t="s">
        <v>344</v>
      </c>
      <c r="C125" s="82" t="s">
        <v>279</v>
      </c>
      <c r="D125" s="82">
        <v>0.1</v>
      </c>
      <c r="E125" s="82">
        <v>0.35</v>
      </c>
      <c r="F125" s="82">
        <v>0.5</v>
      </c>
      <c r="G125" s="82">
        <v>0.8</v>
      </c>
      <c r="H125" s="82">
        <v>0.9</v>
      </c>
      <c r="I125" s="82" t="s">
        <v>281</v>
      </c>
      <c r="J125" s="82" t="s">
        <v>347</v>
      </c>
      <c r="K125" s="82" t="s">
        <v>368</v>
      </c>
      <c r="L125" s="82" t="s">
        <v>369</v>
      </c>
      <c r="M125" s="82" t="s">
        <v>369</v>
      </c>
      <c r="N125" s="82" t="s">
        <v>369</v>
      </c>
      <c r="O125" s="82" t="s">
        <v>369</v>
      </c>
      <c r="P125" s="82" t="s">
        <v>284</v>
      </c>
      <c r="Q125" s="82" t="s">
        <v>348</v>
      </c>
      <c r="R125" s="82" t="s">
        <v>406</v>
      </c>
      <c r="S125" s="82" t="s">
        <v>412</v>
      </c>
      <c r="T125" s="82" t="s">
        <v>318</v>
      </c>
      <c r="U125" s="82" t="s">
        <v>275</v>
      </c>
      <c r="V125" s="82" t="s">
        <v>286</v>
      </c>
      <c r="W125" s="82" t="s">
        <v>1089</v>
      </c>
      <c r="X125" s="82" t="s">
        <v>1088</v>
      </c>
      <c r="Y125" s="82" t="s">
        <v>640</v>
      </c>
      <c r="Z125" s="82" t="s">
        <v>1111</v>
      </c>
      <c r="AA125" s="82" t="s">
        <v>39</v>
      </c>
      <c r="AB125" s="82" t="s">
        <v>441</v>
      </c>
      <c r="AC125" s="82" t="s">
        <v>369</v>
      </c>
      <c r="AD125" s="82" t="s">
        <v>1110</v>
      </c>
      <c r="AE125" s="82" t="str">
        <f t="shared" si="185"/>
        <v>Oficina Asesora Jurídica</v>
      </c>
      <c r="AF125" s="82" t="str">
        <f t="shared" si="186"/>
        <v>No aplica</v>
      </c>
      <c r="AG125" s="82" t="str">
        <f t="shared" si="187"/>
        <v>Gestión Jurídica</v>
      </c>
      <c r="AH125" s="82" t="str">
        <f t="shared" si="188"/>
        <v>Plan de Accion por Dependecias</v>
      </c>
      <c r="AI125" s="82" t="s">
        <v>432</v>
      </c>
      <c r="AJ125" s="61" t="s">
        <v>369</v>
      </c>
      <c r="AK125" s="61" t="s">
        <v>369</v>
      </c>
      <c r="AL125" s="61" t="s">
        <v>369</v>
      </c>
      <c r="AM125" s="61" t="s">
        <v>369</v>
      </c>
      <c r="AN125" s="82" t="s">
        <v>1120</v>
      </c>
      <c r="AO125" s="82" t="s">
        <v>1119</v>
      </c>
      <c r="AP125" s="82">
        <v>0</v>
      </c>
      <c r="AQ125" s="62">
        <f t="shared" si="183"/>
        <v>1</v>
      </c>
      <c r="AR125" s="62">
        <v>0.25</v>
      </c>
      <c r="AS125" s="62">
        <v>0.25</v>
      </c>
      <c r="AT125" s="62">
        <v>0.25</v>
      </c>
      <c r="AU125" s="62">
        <v>0.25</v>
      </c>
      <c r="AV125" s="82" t="s">
        <v>448</v>
      </c>
      <c r="AW125" s="82" t="s">
        <v>1084</v>
      </c>
      <c r="AX125" s="82" t="s">
        <v>1084</v>
      </c>
      <c r="AY125" s="82" t="s">
        <v>369</v>
      </c>
      <c r="AZ125" s="82" t="s">
        <v>1118</v>
      </c>
      <c r="BA125" s="59">
        <v>43101</v>
      </c>
      <c r="BB125" s="99">
        <v>43465</v>
      </c>
      <c r="BC125" s="82">
        <f t="shared" si="189"/>
        <v>360</v>
      </c>
      <c r="BD125" s="70">
        <f t="shared" si="190"/>
        <v>0.25</v>
      </c>
      <c r="BE125" s="70">
        <v>0.25</v>
      </c>
      <c r="BF125" s="66">
        <f>$BE125/$BD125</f>
        <v>1</v>
      </c>
      <c r="BG125" s="62">
        <f t="shared" si="191"/>
        <v>0.25</v>
      </c>
      <c r="BH125" s="59">
        <v>43218</v>
      </c>
      <c r="BI125" s="80">
        <f t="shared" si="192"/>
        <v>247</v>
      </c>
      <c r="BJ125" s="62" t="str">
        <f t="shared" si="180"/>
        <v>100%</v>
      </c>
      <c r="BK125" s="62">
        <f t="shared" si="193"/>
        <v>0.32142857142857145</v>
      </c>
      <c r="BL125" s="59" t="str">
        <f t="shared" si="194"/>
        <v>EN PROCESO</v>
      </c>
      <c r="BM125" s="59" t="str">
        <f t="shared" si="195"/>
        <v>DENTRO DEL TIEMPO</v>
      </c>
      <c r="BN125" s="62" t="s">
        <v>1117</v>
      </c>
      <c r="BO125" s="62" t="s">
        <v>1116</v>
      </c>
      <c r="BP125" s="62"/>
      <c r="BQ125" s="82">
        <f t="shared" si="196"/>
        <v>0.25</v>
      </c>
      <c r="BR125" s="82">
        <v>0.25</v>
      </c>
      <c r="BS125" s="66">
        <f t="shared" ref="BS125:BS131" si="211">$BR125/$BQ125</f>
        <v>1</v>
      </c>
      <c r="BT125" s="62">
        <f t="shared" si="197"/>
        <v>0.5</v>
      </c>
      <c r="BU125" s="59">
        <v>43250</v>
      </c>
      <c r="BV125" s="80">
        <f t="shared" si="198"/>
        <v>215</v>
      </c>
      <c r="BW125" s="62" t="str">
        <f t="shared" si="199"/>
        <v>100%</v>
      </c>
      <c r="BX125" s="62">
        <f t="shared" si="200"/>
        <v>0.40934065934065933</v>
      </c>
      <c r="BY125" s="59" t="str">
        <f t="shared" si="201"/>
        <v>EN PROCESO</v>
      </c>
      <c r="BZ125" s="59" t="str">
        <f t="shared" si="202"/>
        <v>DENTRO DEL TIEMPO</v>
      </c>
      <c r="CA125" s="62" t="s">
        <v>1117</v>
      </c>
      <c r="CB125" s="62" t="s">
        <v>1116</v>
      </c>
      <c r="CC125" s="62"/>
      <c r="CD125" s="62"/>
      <c r="CE125" s="62"/>
      <c r="CF125" s="62"/>
      <c r="CG125" s="82">
        <f t="shared" si="203"/>
        <v>0.25</v>
      </c>
      <c r="CH125" s="70"/>
      <c r="CI125" s="66">
        <f t="shared" si="209"/>
        <v>0</v>
      </c>
      <c r="CJ125" s="62">
        <f t="shared" si="170"/>
        <v>0.5</v>
      </c>
      <c r="CK125" s="59"/>
      <c r="CL125" s="80">
        <f t="shared" si="164"/>
        <v>43465</v>
      </c>
      <c r="CM125" s="62" t="str">
        <f t="shared" si="204"/>
        <v>100%</v>
      </c>
      <c r="CN125" s="62">
        <f t="shared" si="171"/>
        <v>-118.40934065934066</v>
      </c>
      <c r="CO125" s="59" t="str">
        <f t="shared" si="205"/>
        <v>EN PROCESO</v>
      </c>
      <c r="CP125" s="59" t="str">
        <f t="shared" si="173"/>
        <v>DENTRO DEL TIEMPO</v>
      </c>
      <c r="CQ125" s="62"/>
      <c r="CR125" s="62"/>
      <c r="CS125" s="62"/>
      <c r="CT125" s="62"/>
      <c r="CU125" s="62"/>
      <c r="CV125" s="62"/>
      <c r="CW125" s="62"/>
      <c r="CX125" s="62"/>
      <c r="CY125" s="62"/>
      <c r="CZ125" s="62"/>
      <c r="DA125" s="62"/>
      <c r="DB125" s="62"/>
      <c r="DC125" s="82">
        <f t="shared" si="206"/>
        <v>0.25</v>
      </c>
      <c r="DD125" s="70"/>
      <c r="DE125" s="66">
        <f t="shared" si="210"/>
        <v>0</v>
      </c>
      <c r="DF125" s="62">
        <f t="shared" si="175"/>
        <v>0.5</v>
      </c>
      <c r="DG125" s="59"/>
      <c r="DH125" s="80">
        <f t="shared" si="165"/>
        <v>43465</v>
      </c>
      <c r="DI125" s="62" t="str">
        <f t="shared" si="207"/>
        <v>100%</v>
      </c>
      <c r="DJ125" s="62">
        <f t="shared" si="176"/>
        <v>-118.40934065934066</v>
      </c>
      <c r="DK125" s="59" t="str">
        <f t="shared" si="208"/>
        <v>EN PROCESO</v>
      </c>
      <c r="DL125" s="59" t="str">
        <f t="shared" si="178"/>
        <v>DENTRO DEL TIEMPO</v>
      </c>
      <c r="DM125" s="62"/>
      <c r="DN125" s="62"/>
      <c r="DO125" s="62"/>
      <c r="DP125" s="62"/>
      <c r="DQ125" s="62"/>
      <c r="DR125" s="62"/>
      <c r="DS125" s="60"/>
      <c r="DT125" s="60"/>
      <c r="DU125" s="60"/>
      <c r="DV125" s="60"/>
      <c r="DW125" s="60"/>
    </row>
    <row r="126" spans="1:127" s="58" customFormat="1" ht="39.950000000000003" hidden="1" customHeight="1" x14ac:dyDescent="0.2">
      <c r="A126" s="82" t="s">
        <v>346</v>
      </c>
      <c r="B126" s="82" t="s">
        <v>344</v>
      </c>
      <c r="C126" s="82" t="s">
        <v>279</v>
      </c>
      <c r="D126" s="82">
        <v>0.1</v>
      </c>
      <c r="E126" s="82">
        <v>0.35</v>
      </c>
      <c r="F126" s="82">
        <v>0.5</v>
      </c>
      <c r="G126" s="82">
        <v>0.8</v>
      </c>
      <c r="H126" s="82">
        <v>0.9</v>
      </c>
      <c r="I126" s="82" t="s">
        <v>281</v>
      </c>
      <c r="J126" s="82" t="s">
        <v>347</v>
      </c>
      <c r="K126" s="82" t="s">
        <v>368</v>
      </c>
      <c r="L126" s="82" t="s">
        <v>369</v>
      </c>
      <c r="M126" s="82" t="s">
        <v>369</v>
      </c>
      <c r="N126" s="82" t="s">
        <v>369</v>
      </c>
      <c r="O126" s="82" t="s">
        <v>369</v>
      </c>
      <c r="P126" s="82" t="s">
        <v>284</v>
      </c>
      <c r="Q126" s="82" t="s">
        <v>348</v>
      </c>
      <c r="R126" s="82" t="s">
        <v>406</v>
      </c>
      <c r="S126" s="82" t="s">
        <v>412</v>
      </c>
      <c r="T126" s="82" t="s">
        <v>318</v>
      </c>
      <c r="U126" s="82" t="s">
        <v>275</v>
      </c>
      <c r="V126" s="82" t="s">
        <v>286</v>
      </c>
      <c r="W126" s="82" t="s">
        <v>1089</v>
      </c>
      <c r="X126" s="82" t="s">
        <v>1088</v>
      </c>
      <c r="Y126" s="82" t="s">
        <v>640</v>
      </c>
      <c r="Z126" s="82" t="s">
        <v>422</v>
      </c>
      <c r="AA126" s="82" t="s">
        <v>416</v>
      </c>
      <c r="AB126" s="82" t="s">
        <v>441</v>
      </c>
      <c r="AC126" s="82" t="s">
        <v>369</v>
      </c>
      <c r="AD126" s="82" t="s">
        <v>1087</v>
      </c>
      <c r="AE126" s="82" t="str">
        <f t="shared" si="185"/>
        <v>Oficina Asesora Jurídica</v>
      </c>
      <c r="AF126" s="82" t="str">
        <f t="shared" si="186"/>
        <v>No aplica</v>
      </c>
      <c r="AG126" s="82" t="str">
        <f t="shared" si="187"/>
        <v>Gestión Jurídica</v>
      </c>
      <c r="AH126" s="82" t="str">
        <f t="shared" si="188"/>
        <v>Plan de Accion por Dependecias</v>
      </c>
      <c r="AI126" s="82" t="s">
        <v>432</v>
      </c>
      <c r="AJ126" s="61" t="s">
        <v>369</v>
      </c>
      <c r="AK126" s="61" t="s">
        <v>369</v>
      </c>
      <c r="AL126" s="61" t="s">
        <v>369</v>
      </c>
      <c r="AM126" s="61" t="s">
        <v>369</v>
      </c>
      <c r="AN126" s="82" t="s">
        <v>1115</v>
      </c>
      <c r="AO126" s="82" t="s">
        <v>1114</v>
      </c>
      <c r="AP126" s="82">
        <v>1</v>
      </c>
      <c r="AQ126" s="82">
        <f t="shared" si="183"/>
        <v>3</v>
      </c>
      <c r="AR126" s="82">
        <v>0</v>
      </c>
      <c r="AS126" s="82">
        <v>1</v>
      </c>
      <c r="AT126" s="82">
        <v>1</v>
      </c>
      <c r="AU126" s="82">
        <v>1</v>
      </c>
      <c r="AV126" s="82" t="s">
        <v>448</v>
      </c>
      <c r="AW126" s="82" t="s">
        <v>1084</v>
      </c>
      <c r="AX126" s="82" t="s">
        <v>1083</v>
      </c>
      <c r="AY126" s="82" t="s">
        <v>310</v>
      </c>
      <c r="AZ126" s="82" t="s">
        <v>369</v>
      </c>
      <c r="BA126" s="59">
        <v>43191</v>
      </c>
      <c r="BB126" s="99">
        <v>43465</v>
      </c>
      <c r="BC126" s="82">
        <f t="shared" si="189"/>
        <v>270</v>
      </c>
      <c r="BD126" s="70">
        <f t="shared" si="190"/>
        <v>0</v>
      </c>
      <c r="BE126" s="70">
        <v>0</v>
      </c>
      <c r="BF126" s="66">
        <v>0</v>
      </c>
      <c r="BG126" s="62">
        <f t="shared" si="191"/>
        <v>0</v>
      </c>
      <c r="BH126" s="59">
        <v>43162</v>
      </c>
      <c r="BI126" s="80">
        <f t="shared" si="192"/>
        <v>303</v>
      </c>
      <c r="BJ126" s="62" t="str">
        <f t="shared" si="180"/>
        <v>100%</v>
      </c>
      <c r="BK126" s="62">
        <f t="shared" si="193"/>
        <v>-0.10583941605839416</v>
      </c>
      <c r="BL126" s="59" t="str">
        <f t="shared" si="194"/>
        <v>SIN INICIAR</v>
      </c>
      <c r="BM126" s="59" t="str">
        <f t="shared" si="195"/>
        <v xml:space="preserve">NO PROGRAMADA EN EL PERIODO </v>
      </c>
      <c r="BN126" s="62" t="s">
        <v>1113</v>
      </c>
      <c r="BO126" s="62"/>
      <c r="BP126" s="62"/>
      <c r="BQ126" s="82">
        <f t="shared" si="196"/>
        <v>1</v>
      </c>
      <c r="BR126" s="82">
        <v>0</v>
      </c>
      <c r="BS126" s="66">
        <f t="shared" si="211"/>
        <v>0</v>
      </c>
      <c r="BT126" s="62">
        <f t="shared" si="197"/>
        <v>0</v>
      </c>
      <c r="BU126" s="59">
        <v>43250</v>
      </c>
      <c r="BV126" s="80">
        <f t="shared" si="198"/>
        <v>215</v>
      </c>
      <c r="BW126" s="62" t="str">
        <f t="shared" si="199"/>
        <v>100%</v>
      </c>
      <c r="BX126" s="62">
        <f t="shared" si="200"/>
        <v>0.21532846715328466</v>
      </c>
      <c r="BY126" s="59" t="str">
        <f t="shared" si="201"/>
        <v>SIN INICIAR</v>
      </c>
      <c r="BZ126" s="59" t="str">
        <f t="shared" si="202"/>
        <v>ATRASADO</v>
      </c>
      <c r="CA126" s="62" t="s">
        <v>1112</v>
      </c>
      <c r="CB126" s="62"/>
      <c r="CC126" s="62"/>
      <c r="CD126" s="62"/>
      <c r="CE126" s="62"/>
      <c r="CF126" s="62"/>
      <c r="CG126" s="82">
        <f t="shared" si="203"/>
        <v>1</v>
      </c>
      <c r="CH126" s="70"/>
      <c r="CI126" s="66">
        <f t="shared" si="209"/>
        <v>0</v>
      </c>
      <c r="CJ126" s="62">
        <f t="shared" si="170"/>
        <v>0</v>
      </c>
      <c r="CK126" s="59"/>
      <c r="CL126" s="80">
        <f t="shared" si="164"/>
        <v>43465</v>
      </c>
      <c r="CM126" s="62" t="str">
        <f t="shared" si="204"/>
        <v>100%</v>
      </c>
      <c r="CN126" s="62">
        <f t="shared" si="171"/>
        <v>-157.63138686131387</v>
      </c>
      <c r="CO126" s="59" t="str">
        <f t="shared" si="205"/>
        <v>SIN INICIAR</v>
      </c>
      <c r="CP126" s="59" t="str">
        <f t="shared" si="173"/>
        <v xml:space="preserve">NO PROGRAMADA EN EL PERIODO </v>
      </c>
      <c r="CQ126" s="62"/>
      <c r="CR126" s="62"/>
      <c r="CS126" s="62"/>
      <c r="CT126" s="62"/>
      <c r="CU126" s="62"/>
      <c r="CV126" s="62"/>
      <c r="CW126" s="62"/>
      <c r="CX126" s="62"/>
      <c r="CY126" s="62"/>
      <c r="CZ126" s="62"/>
      <c r="DA126" s="62"/>
      <c r="DB126" s="62"/>
      <c r="DC126" s="82">
        <f t="shared" si="206"/>
        <v>1</v>
      </c>
      <c r="DD126" s="70"/>
      <c r="DE126" s="66">
        <f t="shared" si="210"/>
        <v>0</v>
      </c>
      <c r="DF126" s="62">
        <f t="shared" si="175"/>
        <v>0</v>
      </c>
      <c r="DG126" s="59"/>
      <c r="DH126" s="80">
        <f t="shared" si="165"/>
        <v>43465</v>
      </c>
      <c r="DI126" s="62" t="str">
        <f t="shared" si="207"/>
        <v>100%</v>
      </c>
      <c r="DJ126" s="62">
        <f t="shared" si="176"/>
        <v>-157.63138686131387</v>
      </c>
      <c r="DK126" s="59" t="str">
        <f t="shared" si="208"/>
        <v>SIN INICIAR</v>
      </c>
      <c r="DL126" s="59" t="str">
        <f t="shared" si="178"/>
        <v xml:space="preserve">NO PROGRAMADA EN EL PERIODO </v>
      </c>
      <c r="DM126" s="62"/>
      <c r="DN126" s="62"/>
      <c r="DO126" s="62"/>
      <c r="DP126" s="62"/>
      <c r="DQ126" s="62"/>
      <c r="DR126" s="62"/>
      <c r="DS126" s="60"/>
      <c r="DT126" s="60"/>
      <c r="DU126" s="60"/>
      <c r="DV126" s="60"/>
      <c r="DW126" s="60"/>
    </row>
    <row r="127" spans="1:127" s="58" customFormat="1" ht="39.950000000000003" hidden="1" customHeight="1" x14ac:dyDescent="0.2">
      <c r="A127" s="82" t="s">
        <v>346</v>
      </c>
      <c r="B127" s="82" t="s">
        <v>344</v>
      </c>
      <c r="C127" s="82" t="s">
        <v>279</v>
      </c>
      <c r="D127" s="82">
        <v>0.1</v>
      </c>
      <c r="E127" s="82">
        <v>0.35</v>
      </c>
      <c r="F127" s="82">
        <v>0.5</v>
      </c>
      <c r="G127" s="82">
        <v>0.8</v>
      </c>
      <c r="H127" s="82">
        <v>0.9</v>
      </c>
      <c r="I127" s="82" t="s">
        <v>281</v>
      </c>
      <c r="J127" s="82" t="s">
        <v>347</v>
      </c>
      <c r="K127" s="82" t="s">
        <v>368</v>
      </c>
      <c r="L127" s="82" t="s">
        <v>369</v>
      </c>
      <c r="M127" s="82" t="s">
        <v>369</v>
      </c>
      <c r="N127" s="82" t="s">
        <v>369</v>
      </c>
      <c r="O127" s="82" t="s">
        <v>369</v>
      </c>
      <c r="P127" s="82" t="s">
        <v>284</v>
      </c>
      <c r="Q127" s="82" t="s">
        <v>348</v>
      </c>
      <c r="R127" s="82" t="s">
        <v>406</v>
      </c>
      <c r="S127" s="82" t="s">
        <v>412</v>
      </c>
      <c r="T127" s="82" t="s">
        <v>318</v>
      </c>
      <c r="U127" s="82" t="s">
        <v>275</v>
      </c>
      <c r="V127" s="82" t="s">
        <v>287</v>
      </c>
      <c r="W127" s="82" t="s">
        <v>1089</v>
      </c>
      <c r="X127" s="82" t="s">
        <v>1088</v>
      </c>
      <c r="Y127" s="82" t="s">
        <v>640</v>
      </c>
      <c r="Z127" s="82" t="s">
        <v>1111</v>
      </c>
      <c r="AA127" s="82" t="s">
        <v>416</v>
      </c>
      <c r="AB127" s="82" t="s">
        <v>441</v>
      </c>
      <c r="AC127" s="82" t="s">
        <v>369</v>
      </c>
      <c r="AD127" s="82" t="s">
        <v>1110</v>
      </c>
      <c r="AE127" s="82" t="str">
        <f t="shared" si="185"/>
        <v>Oficina Asesora Jurídica</v>
      </c>
      <c r="AF127" s="82" t="str">
        <f t="shared" si="186"/>
        <v>No aplica</v>
      </c>
      <c r="AG127" s="82" t="str">
        <f t="shared" si="187"/>
        <v>Gestión Jurídica</v>
      </c>
      <c r="AH127" s="82" t="str">
        <f t="shared" si="188"/>
        <v>Plan de Accion por Dependecias</v>
      </c>
      <c r="AI127" s="82" t="s">
        <v>386</v>
      </c>
      <c r="AJ127" s="61" t="s">
        <v>369</v>
      </c>
      <c r="AK127" s="61" t="s">
        <v>369</v>
      </c>
      <c r="AL127" s="61" t="s">
        <v>369</v>
      </c>
      <c r="AM127" s="61" t="s">
        <v>369</v>
      </c>
      <c r="AN127" s="82" t="s">
        <v>1109</v>
      </c>
      <c r="AO127" s="82" t="s">
        <v>1108</v>
      </c>
      <c r="AP127" s="82">
        <v>2</v>
      </c>
      <c r="AQ127" s="62">
        <f t="shared" si="183"/>
        <v>1</v>
      </c>
      <c r="AR127" s="62">
        <v>0.25</v>
      </c>
      <c r="AS127" s="62">
        <v>0.25</v>
      </c>
      <c r="AT127" s="62">
        <v>0.25</v>
      </c>
      <c r="AU127" s="62">
        <v>0.25</v>
      </c>
      <c r="AV127" s="82" t="s">
        <v>448</v>
      </c>
      <c r="AW127" s="82" t="s">
        <v>1084</v>
      </c>
      <c r="AX127" s="82" t="s">
        <v>1093</v>
      </c>
      <c r="AY127" s="82" t="s">
        <v>442</v>
      </c>
      <c r="AZ127" s="82" t="s">
        <v>442</v>
      </c>
      <c r="BA127" s="59">
        <v>43101</v>
      </c>
      <c r="BB127" s="99">
        <v>43465</v>
      </c>
      <c r="BC127" s="82">
        <f t="shared" si="189"/>
        <v>360</v>
      </c>
      <c r="BD127" s="70">
        <f t="shared" si="190"/>
        <v>0.25</v>
      </c>
      <c r="BE127" s="70">
        <v>0.25</v>
      </c>
      <c r="BF127" s="66">
        <f t="shared" ref="BF127:BF134" si="212">$BE127/$BD127</f>
        <v>1</v>
      </c>
      <c r="BG127" s="62">
        <f t="shared" si="191"/>
        <v>0.25</v>
      </c>
      <c r="BH127" s="59">
        <v>43218</v>
      </c>
      <c r="BI127" s="80">
        <f t="shared" si="192"/>
        <v>247</v>
      </c>
      <c r="BJ127" s="62" t="str">
        <f t="shared" si="180"/>
        <v>100%</v>
      </c>
      <c r="BK127" s="62">
        <f t="shared" si="193"/>
        <v>0.32142857142857145</v>
      </c>
      <c r="BL127" s="59" t="str">
        <f t="shared" si="194"/>
        <v>EN PROCESO</v>
      </c>
      <c r="BM127" s="59" t="str">
        <f t="shared" si="195"/>
        <v>DENTRO DEL TIEMPO</v>
      </c>
      <c r="BN127" s="62" t="s">
        <v>1107</v>
      </c>
      <c r="BO127" s="62"/>
      <c r="BP127" s="62"/>
      <c r="BQ127" s="82">
        <f t="shared" si="196"/>
        <v>0.25</v>
      </c>
      <c r="BR127" s="82">
        <v>0.25</v>
      </c>
      <c r="BS127" s="66">
        <f t="shared" si="211"/>
        <v>1</v>
      </c>
      <c r="BT127" s="62">
        <f t="shared" si="197"/>
        <v>0.5</v>
      </c>
      <c r="BU127" s="59">
        <v>43250</v>
      </c>
      <c r="BV127" s="80">
        <f t="shared" si="198"/>
        <v>215</v>
      </c>
      <c r="BW127" s="62" t="str">
        <f t="shared" si="199"/>
        <v>100%</v>
      </c>
      <c r="BX127" s="62">
        <f t="shared" si="200"/>
        <v>0.40934065934065933</v>
      </c>
      <c r="BY127" s="59" t="str">
        <f t="shared" si="201"/>
        <v>EN PROCESO</v>
      </c>
      <c r="BZ127" s="59" t="str">
        <f t="shared" si="202"/>
        <v>DENTRO DEL TIEMPO</v>
      </c>
      <c r="CA127" s="62" t="s">
        <v>1106</v>
      </c>
      <c r="CB127" s="62"/>
      <c r="CC127" s="62"/>
      <c r="CD127" s="62"/>
      <c r="CE127" s="62"/>
      <c r="CF127" s="62"/>
      <c r="CG127" s="82">
        <f t="shared" si="203"/>
        <v>0.25</v>
      </c>
      <c r="CH127" s="70"/>
      <c r="CI127" s="66">
        <f t="shared" si="209"/>
        <v>0</v>
      </c>
      <c r="CJ127" s="62">
        <f t="shared" si="170"/>
        <v>0.5</v>
      </c>
      <c r="CK127" s="59"/>
      <c r="CL127" s="80">
        <f t="shared" si="164"/>
        <v>43465</v>
      </c>
      <c r="CM127" s="62" t="str">
        <f t="shared" si="204"/>
        <v>100%</v>
      </c>
      <c r="CN127" s="62">
        <f t="shared" si="171"/>
        <v>-118.40934065934066</v>
      </c>
      <c r="CO127" s="59" t="str">
        <f t="shared" si="205"/>
        <v>EN PROCESO</v>
      </c>
      <c r="CP127" s="59" t="str">
        <f t="shared" si="173"/>
        <v>DENTRO DEL TIEMPO</v>
      </c>
      <c r="CQ127" s="62"/>
      <c r="CR127" s="62"/>
      <c r="CS127" s="62"/>
      <c r="CT127" s="62"/>
      <c r="CU127" s="62"/>
      <c r="CV127" s="62"/>
      <c r="CW127" s="62"/>
      <c r="CX127" s="62"/>
      <c r="CY127" s="62"/>
      <c r="CZ127" s="62"/>
      <c r="DA127" s="62"/>
      <c r="DB127" s="62"/>
      <c r="DC127" s="82">
        <f t="shared" si="206"/>
        <v>0.25</v>
      </c>
      <c r="DD127" s="70"/>
      <c r="DE127" s="66">
        <f t="shared" si="210"/>
        <v>0</v>
      </c>
      <c r="DF127" s="62">
        <f t="shared" si="175"/>
        <v>0.5</v>
      </c>
      <c r="DG127" s="59"/>
      <c r="DH127" s="80">
        <f t="shared" si="165"/>
        <v>43465</v>
      </c>
      <c r="DI127" s="62" t="str">
        <f t="shared" si="207"/>
        <v>100%</v>
      </c>
      <c r="DJ127" s="62">
        <f t="shared" si="176"/>
        <v>-118.40934065934066</v>
      </c>
      <c r="DK127" s="59" t="str">
        <f t="shared" si="208"/>
        <v>EN PROCESO</v>
      </c>
      <c r="DL127" s="59" t="str">
        <f t="shared" si="178"/>
        <v>DENTRO DEL TIEMPO</v>
      </c>
      <c r="DM127" s="62"/>
      <c r="DN127" s="62"/>
      <c r="DO127" s="62"/>
      <c r="DP127" s="62"/>
      <c r="DQ127" s="62"/>
      <c r="DR127" s="62"/>
      <c r="DS127" s="60"/>
      <c r="DT127" s="60"/>
      <c r="DU127" s="60"/>
      <c r="DV127" s="60"/>
      <c r="DW127" s="60"/>
    </row>
    <row r="128" spans="1:127" s="58" customFormat="1" ht="39.950000000000003" hidden="1" customHeight="1" x14ac:dyDescent="0.2">
      <c r="A128" s="82" t="s">
        <v>346</v>
      </c>
      <c r="B128" s="82" t="s">
        <v>344</v>
      </c>
      <c r="C128" s="82" t="s">
        <v>279</v>
      </c>
      <c r="D128" s="82">
        <v>0.1</v>
      </c>
      <c r="E128" s="82">
        <v>0.35</v>
      </c>
      <c r="F128" s="82">
        <v>0.5</v>
      </c>
      <c r="G128" s="82">
        <v>0.8</v>
      </c>
      <c r="H128" s="82">
        <v>0.9</v>
      </c>
      <c r="I128" s="82" t="s">
        <v>281</v>
      </c>
      <c r="J128" s="82" t="s">
        <v>347</v>
      </c>
      <c r="K128" s="82" t="s">
        <v>368</v>
      </c>
      <c r="L128" s="82" t="s">
        <v>369</v>
      </c>
      <c r="M128" s="82" t="s">
        <v>369</v>
      </c>
      <c r="N128" s="82" t="s">
        <v>369</v>
      </c>
      <c r="O128" s="82" t="s">
        <v>369</v>
      </c>
      <c r="P128" s="82" t="s">
        <v>284</v>
      </c>
      <c r="Q128" s="82" t="s">
        <v>348</v>
      </c>
      <c r="R128" s="82" t="s">
        <v>406</v>
      </c>
      <c r="S128" s="82" t="s">
        <v>412</v>
      </c>
      <c r="T128" s="82" t="s">
        <v>1102</v>
      </c>
      <c r="U128" s="82" t="s">
        <v>275</v>
      </c>
      <c r="V128" s="82" t="s">
        <v>1101</v>
      </c>
      <c r="W128" s="82" t="s">
        <v>1089</v>
      </c>
      <c r="X128" s="82" t="s">
        <v>1088</v>
      </c>
      <c r="Y128" s="82" t="s">
        <v>640</v>
      </c>
      <c r="Z128" s="82" t="s">
        <v>1100</v>
      </c>
      <c r="AA128" s="82" t="s">
        <v>416</v>
      </c>
      <c r="AB128" s="82" t="s">
        <v>441</v>
      </c>
      <c r="AC128" s="82" t="s">
        <v>369</v>
      </c>
      <c r="AD128" s="82" t="s">
        <v>1099</v>
      </c>
      <c r="AE128" s="82" t="str">
        <f t="shared" si="185"/>
        <v>Oficina Asesora Jurídica</v>
      </c>
      <c r="AF128" s="82" t="str">
        <f t="shared" si="186"/>
        <v>No aplica</v>
      </c>
      <c r="AG128" s="82" t="str">
        <f t="shared" si="187"/>
        <v>Gestión Jurídica</v>
      </c>
      <c r="AH128" s="82" t="str">
        <f t="shared" si="188"/>
        <v>Plan de Accion por Dependecias</v>
      </c>
      <c r="AI128" s="82" t="s">
        <v>386</v>
      </c>
      <c r="AJ128" s="61" t="s">
        <v>369</v>
      </c>
      <c r="AK128" s="61" t="s">
        <v>369</v>
      </c>
      <c r="AL128" s="61" t="s">
        <v>369</v>
      </c>
      <c r="AM128" s="61" t="s">
        <v>369</v>
      </c>
      <c r="AN128" s="82" t="s">
        <v>1105</v>
      </c>
      <c r="AO128" s="82" t="s">
        <v>1104</v>
      </c>
      <c r="AP128" s="82">
        <v>21</v>
      </c>
      <c r="AQ128" s="82">
        <f t="shared" si="183"/>
        <v>24</v>
      </c>
      <c r="AR128" s="82">
        <v>6</v>
      </c>
      <c r="AS128" s="82">
        <v>6</v>
      </c>
      <c r="AT128" s="82">
        <v>6</v>
      </c>
      <c r="AU128" s="82">
        <v>6</v>
      </c>
      <c r="AV128" s="82" t="s">
        <v>448</v>
      </c>
      <c r="AW128" s="82" t="s">
        <v>1084</v>
      </c>
      <c r="AX128" s="82" t="s">
        <v>1093</v>
      </c>
      <c r="AY128" s="82" t="s">
        <v>442</v>
      </c>
      <c r="AZ128" s="82" t="s">
        <v>442</v>
      </c>
      <c r="BA128" s="59">
        <v>43101</v>
      </c>
      <c r="BB128" s="99">
        <v>43465</v>
      </c>
      <c r="BC128" s="82">
        <f t="shared" si="189"/>
        <v>360</v>
      </c>
      <c r="BD128" s="82">
        <f t="shared" si="190"/>
        <v>6</v>
      </c>
      <c r="BE128" s="82">
        <v>6</v>
      </c>
      <c r="BF128" s="66">
        <f t="shared" si="212"/>
        <v>1</v>
      </c>
      <c r="BG128" s="62">
        <f t="shared" si="191"/>
        <v>0.25</v>
      </c>
      <c r="BH128" s="59">
        <v>43218</v>
      </c>
      <c r="BI128" s="80">
        <f t="shared" si="192"/>
        <v>247</v>
      </c>
      <c r="BJ128" s="62" t="str">
        <f t="shared" si="180"/>
        <v>100%</v>
      </c>
      <c r="BK128" s="62">
        <f t="shared" si="193"/>
        <v>0.32142857142857145</v>
      </c>
      <c r="BL128" s="59" t="str">
        <f t="shared" si="194"/>
        <v>EN PROCESO</v>
      </c>
      <c r="BM128" s="59" t="str">
        <f t="shared" si="195"/>
        <v>DENTRO DEL TIEMPO</v>
      </c>
      <c r="BN128" s="62" t="s">
        <v>1103</v>
      </c>
      <c r="BO128" s="62" t="s">
        <v>1091</v>
      </c>
      <c r="BP128" s="62"/>
      <c r="BQ128" s="82">
        <f t="shared" si="196"/>
        <v>6</v>
      </c>
      <c r="BR128" s="82">
        <v>4</v>
      </c>
      <c r="BS128" s="66">
        <f t="shared" si="211"/>
        <v>0.66666666666666663</v>
      </c>
      <c r="BT128" s="62">
        <f t="shared" si="197"/>
        <v>0.41666666666666669</v>
      </c>
      <c r="BU128" s="59">
        <v>43250</v>
      </c>
      <c r="BV128" s="80">
        <f t="shared" si="198"/>
        <v>215</v>
      </c>
      <c r="BW128" s="62" t="str">
        <f t="shared" si="199"/>
        <v>100%</v>
      </c>
      <c r="BX128" s="62">
        <f t="shared" si="200"/>
        <v>0.40934065934065933</v>
      </c>
      <c r="BY128" s="59" t="str">
        <f t="shared" si="201"/>
        <v>EN PROCESO</v>
      </c>
      <c r="BZ128" s="59" t="str">
        <f t="shared" si="202"/>
        <v>DENTRO DEL TIEMPO</v>
      </c>
      <c r="CA128" s="62" t="s">
        <v>1090</v>
      </c>
      <c r="CB128" s="62"/>
      <c r="CC128" s="62"/>
      <c r="CD128" s="62"/>
      <c r="CE128" s="62"/>
      <c r="CF128" s="62"/>
      <c r="CG128" s="82">
        <f t="shared" si="203"/>
        <v>6</v>
      </c>
      <c r="CH128" s="70"/>
      <c r="CI128" s="66">
        <f t="shared" si="209"/>
        <v>0</v>
      </c>
      <c r="CJ128" s="62">
        <f t="shared" si="170"/>
        <v>0.41666666666666669</v>
      </c>
      <c r="CK128" s="59"/>
      <c r="CL128" s="80">
        <f t="shared" si="164"/>
        <v>43465</v>
      </c>
      <c r="CM128" s="62" t="str">
        <f t="shared" si="204"/>
        <v>100%</v>
      </c>
      <c r="CN128" s="62">
        <f t="shared" si="171"/>
        <v>-118.40934065934066</v>
      </c>
      <c r="CO128" s="59" t="str">
        <f t="shared" si="205"/>
        <v>EN PROCESO</v>
      </c>
      <c r="CP128" s="59" t="str">
        <f t="shared" si="173"/>
        <v>DENTRO DEL TIEMPO</v>
      </c>
      <c r="CQ128" s="62"/>
      <c r="CR128" s="62"/>
      <c r="CS128" s="62"/>
      <c r="CT128" s="62"/>
      <c r="CU128" s="62"/>
      <c r="CV128" s="62"/>
      <c r="CW128" s="62"/>
      <c r="CX128" s="62"/>
      <c r="CY128" s="62"/>
      <c r="CZ128" s="62"/>
      <c r="DA128" s="62"/>
      <c r="DB128" s="62"/>
      <c r="DC128" s="82">
        <f t="shared" si="206"/>
        <v>6</v>
      </c>
      <c r="DD128" s="70"/>
      <c r="DE128" s="66">
        <f t="shared" si="210"/>
        <v>0</v>
      </c>
      <c r="DF128" s="62">
        <f t="shared" si="175"/>
        <v>0.41666666666666669</v>
      </c>
      <c r="DG128" s="59"/>
      <c r="DH128" s="80">
        <f t="shared" si="165"/>
        <v>43465</v>
      </c>
      <c r="DI128" s="62" t="str">
        <f t="shared" si="207"/>
        <v>100%</v>
      </c>
      <c r="DJ128" s="62">
        <f t="shared" si="176"/>
        <v>-118.40934065934066</v>
      </c>
      <c r="DK128" s="59" t="str">
        <f t="shared" si="208"/>
        <v>EN PROCESO</v>
      </c>
      <c r="DL128" s="59" t="str">
        <f t="shared" si="178"/>
        <v>DENTRO DEL TIEMPO</v>
      </c>
      <c r="DM128" s="62"/>
      <c r="DN128" s="62"/>
      <c r="DO128" s="62"/>
      <c r="DP128" s="62"/>
      <c r="DQ128" s="62"/>
      <c r="DR128" s="62"/>
      <c r="DS128" s="60"/>
      <c r="DT128" s="60"/>
      <c r="DU128" s="60"/>
      <c r="DV128" s="60"/>
      <c r="DW128" s="60"/>
    </row>
    <row r="129" spans="1:127" s="58" customFormat="1" ht="39.950000000000003" hidden="1" customHeight="1" x14ac:dyDescent="0.2">
      <c r="A129" s="82" t="s">
        <v>346</v>
      </c>
      <c r="B129" s="82" t="s">
        <v>344</v>
      </c>
      <c r="C129" s="82" t="s">
        <v>279</v>
      </c>
      <c r="D129" s="82">
        <v>0.1</v>
      </c>
      <c r="E129" s="82">
        <v>0.35</v>
      </c>
      <c r="F129" s="82">
        <v>0.5</v>
      </c>
      <c r="G129" s="82">
        <v>0.8</v>
      </c>
      <c r="H129" s="82">
        <v>0.9</v>
      </c>
      <c r="I129" s="82" t="s">
        <v>281</v>
      </c>
      <c r="J129" s="82" t="s">
        <v>347</v>
      </c>
      <c r="K129" s="82" t="s">
        <v>368</v>
      </c>
      <c r="L129" s="82" t="s">
        <v>369</v>
      </c>
      <c r="M129" s="82" t="s">
        <v>369</v>
      </c>
      <c r="N129" s="82" t="s">
        <v>369</v>
      </c>
      <c r="O129" s="82" t="s">
        <v>369</v>
      </c>
      <c r="P129" s="82" t="s">
        <v>284</v>
      </c>
      <c r="Q129" s="82" t="s">
        <v>348</v>
      </c>
      <c r="R129" s="82" t="s">
        <v>406</v>
      </c>
      <c r="S129" s="82" t="s">
        <v>412</v>
      </c>
      <c r="T129" s="82" t="s">
        <v>1102</v>
      </c>
      <c r="U129" s="82" t="s">
        <v>275</v>
      </c>
      <c r="V129" s="82" t="s">
        <v>1101</v>
      </c>
      <c r="W129" s="82" t="s">
        <v>1089</v>
      </c>
      <c r="X129" s="82" t="s">
        <v>1088</v>
      </c>
      <c r="Y129" s="82" t="s">
        <v>640</v>
      </c>
      <c r="Z129" s="82" t="s">
        <v>1100</v>
      </c>
      <c r="AA129" s="82" t="s">
        <v>416</v>
      </c>
      <c r="AB129" s="82" t="s">
        <v>441</v>
      </c>
      <c r="AC129" s="82" t="s">
        <v>369</v>
      </c>
      <c r="AD129" s="82" t="s">
        <v>1099</v>
      </c>
      <c r="AE129" s="82" t="str">
        <f t="shared" si="185"/>
        <v>Oficina Asesora Jurídica</v>
      </c>
      <c r="AF129" s="82" t="str">
        <f t="shared" si="186"/>
        <v>No aplica</v>
      </c>
      <c r="AG129" s="82" t="str">
        <f t="shared" si="187"/>
        <v>Gestión Jurídica</v>
      </c>
      <c r="AH129" s="82" t="str">
        <f t="shared" si="188"/>
        <v>Plan de Accion por Dependecias</v>
      </c>
      <c r="AI129" s="82" t="s">
        <v>386</v>
      </c>
      <c r="AJ129" s="61" t="s">
        <v>369</v>
      </c>
      <c r="AK129" s="61" t="s">
        <v>369</v>
      </c>
      <c r="AL129" s="61" t="s">
        <v>369</v>
      </c>
      <c r="AM129" s="61" t="s">
        <v>369</v>
      </c>
      <c r="AN129" s="82" t="s">
        <v>1098</v>
      </c>
      <c r="AO129" s="82" t="s">
        <v>1097</v>
      </c>
      <c r="AP129" s="82">
        <v>4</v>
      </c>
      <c r="AQ129" s="82">
        <f t="shared" si="183"/>
        <v>24</v>
      </c>
      <c r="AR129" s="82">
        <v>6</v>
      </c>
      <c r="AS129" s="82">
        <v>6</v>
      </c>
      <c r="AT129" s="82">
        <v>6</v>
      </c>
      <c r="AU129" s="82">
        <v>6</v>
      </c>
      <c r="AV129" s="82" t="s">
        <v>448</v>
      </c>
      <c r="AW129" s="82" t="s">
        <v>1084</v>
      </c>
      <c r="AX129" s="82" t="s">
        <v>1093</v>
      </c>
      <c r="AY129" s="82" t="s">
        <v>441</v>
      </c>
      <c r="AZ129" s="82" t="s">
        <v>442</v>
      </c>
      <c r="BA129" s="59">
        <v>43101</v>
      </c>
      <c r="BB129" s="99">
        <v>43465</v>
      </c>
      <c r="BC129" s="82">
        <f t="shared" si="189"/>
        <v>360</v>
      </c>
      <c r="BD129" s="82">
        <f t="shared" si="190"/>
        <v>6</v>
      </c>
      <c r="BE129" s="82">
        <v>6</v>
      </c>
      <c r="BF129" s="66">
        <f t="shared" si="212"/>
        <v>1</v>
      </c>
      <c r="BG129" s="62">
        <f t="shared" si="191"/>
        <v>0.25</v>
      </c>
      <c r="BH129" s="59">
        <v>43218</v>
      </c>
      <c r="BI129" s="80">
        <f t="shared" si="192"/>
        <v>247</v>
      </c>
      <c r="BJ129" s="62" t="str">
        <f t="shared" si="180"/>
        <v>100%</v>
      </c>
      <c r="BK129" s="62">
        <f t="shared" si="193"/>
        <v>0.32142857142857145</v>
      </c>
      <c r="BL129" s="59" t="str">
        <f t="shared" si="194"/>
        <v>EN PROCESO</v>
      </c>
      <c r="BM129" s="59" t="str">
        <f t="shared" si="195"/>
        <v>DENTRO DEL TIEMPO</v>
      </c>
      <c r="BN129" s="62" t="s">
        <v>1096</v>
      </c>
      <c r="BO129" s="62" t="s">
        <v>1091</v>
      </c>
      <c r="BP129" s="62"/>
      <c r="BQ129" s="82">
        <f t="shared" si="196"/>
        <v>6</v>
      </c>
      <c r="BR129" s="82">
        <v>4</v>
      </c>
      <c r="BS129" s="66">
        <f t="shared" si="211"/>
        <v>0.66666666666666663</v>
      </c>
      <c r="BT129" s="62">
        <f t="shared" si="197"/>
        <v>0.41666666666666669</v>
      </c>
      <c r="BU129" s="59">
        <v>43250</v>
      </c>
      <c r="BV129" s="80">
        <f t="shared" si="198"/>
        <v>215</v>
      </c>
      <c r="BW129" s="62" t="str">
        <f t="shared" si="199"/>
        <v>100%</v>
      </c>
      <c r="BX129" s="62">
        <f t="shared" si="200"/>
        <v>0.40934065934065933</v>
      </c>
      <c r="BY129" s="59" t="str">
        <f t="shared" si="201"/>
        <v>EN PROCESO</v>
      </c>
      <c r="BZ129" s="59" t="str">
        <f t="shared" si="202"/>
        <v>DENTRO DEL TIEMPO</v>
      </c>
      <c r="CA129" s="62" t="s">
        <v>1090</v>
      </c>
      <c r="CB129" s="62"/>
      <c r="CC129" s="62"/>
      <c r="CD129" s="62"/>
      <c r="CE129" s="62"/>
      <c r="CF129" s="62"/>
      <c r="CG129" s="82">
        <f t="shared" si="203"/>
        <v>6</v>
      </c>
      <c r="CH129" s="70"/>
      <c r="CI129" s="66">
        <f t="shared" si="209"/>
        <v>0</v>
      </c>
      <c r="CJ129" s="62">
        <f t="shared" si="170"/>
        <v>0.41666666666666669</v>
      </c>
      <c r="CK129" s="59"/>
      <c r="CL129" s="80">
        <f t="shared" si="164"/>
        <v>43465</v>
      </c>
      <c r="CM129" s="62" t="str">
        <f t="shared" si="204"/>
        <v>100%</v>
      </c>
      <c r="CN129" s="62">
        <f t="shared" si="171"/>
        <v>-118.40934065934066</v>
      </c>
      <c r="CO129" s="59" t="str">
        <f t="shared" si="205"/>
        <v>EN PROCESO</v>
      </c>
      <c r="CP129" s="59" t="str">
        <f t="shared" si="173"/>
        <v>DENTRO DEL TIEMPO</v>
      </c>
      <c r="CQ129" s="62"/>
      <c r="CR129" s="62"/>
      <c r="CS129" s="62"/>
      <c r="CT129" s="62"/>
      <c r="CU129" s="62"/>
      <c r="CV129" s="62"/>
      <c r="CW129" s="62"/>
      <c r="CX129" s="62"/>
      <c r="CY129" s="62"/>
      <c r="CZ129" s="62"/>
      <c r="DA129" s="62"/>
      <c r="DB129" s="62"/>
      <c r="DC129" s="82">
        <f t="shared" si="206"/>
        <v>6</v>
      </c>
      <c r="DD129" s="70"/>
      <c r="DE129" s="66">
        <f t="shared" si="210"/>
        <v>0</v>
      </c>
      <c r="DF129" s="62">
        <f t="shared" si="175"/>
        <v>0.41666666666666669</v>
      </c>
      <c r="DG129" s="59"/>
      <c r="DH129" s="80">
        <f t="shared" si="165"/>
        <v>43465</v>
      </c>
      <c r="DI129" s="62" t="str">
        <f t="shared" si="207"/>
        <v>100%</v>
      </c>
      <c r="DJ129" s="62">
        <f t="shared" si="176"/>
        <v>-118.40934065934066</v>
      </c>
      <c r="DK129" s="59" t="str">
        <f t="shared" si="208"/>
        <v>EN PROCESO</v>
      </c>
      <c r="DL129" s="59" t="str">
        <f t="shared" si="178"/>
        <v>DENTRO DEL TIEMPO</v>
      </c>
      <c r="DM129" s="62"/>
      <c r="DN129" s="62"/>
      <c r="DO129" s="62"/>
      <c r="DP129" s="62"/>
      <c r="DQ129" s="62"/>
      <c r="DR129" s="62"/>
      <c r="DS129" s="60"/>
      <c r="DT129" s="60"/>
      <c r="DU129" s="60"/>
      <c r="DV129" s="60"/>
      <c r="DW129" s="60"/>
    </row>
    <row r="130" spans="1:127" s="58" customFormat="1" ht="39.950000000000003" hidden="1" customHeight="1" x14ac:dyDescent="0.2">
      <c r="A130" s="82" t="s">
        <v>346</v>
      </c>
      <c r="B130" s="82" t="s">
        <v>344</v>
      </c>
      <c r="C130" s="82" t="s">
        <v>279</v>
      </c>
      <c r="D130" s="82">
        <v>0.1</v>
      </c>
      <c r="E130" s="82">
        <v>0.35</v>
      </c>
      <c r="F130" s="82">
        <v>0.5</v>
      </c>
      <c r="G130" s="82">
        <v>0.8</v>
      </c>
      <c r="H130" s="82">
        <v>0.9</v>
      </c>
      <c r="I130" s="82" t="s">
        <v>281</v>
      </c>
      <c r="J130" s="82" t="s">
        <v>347</v>
      </c>
      <c r="K130" s="82" t="s">
        <v>368</v>
      </c>
      <c r="L130" s="82" t="s">
        <v>369</v>
      </c>
      <c r="M130" s="82" t="s">
        <v>369</v>
      </c>
      <c r="N130" s="82" t="s">
        <v>369</v>
      </c>
      <c r="O130" s="82" t="s">
        <v>369</v>
      </c>
      <c r="P130" s="82" t="s">
        <v>284</v>
      </c>
      <c r="Q130" s="82" t="s">
        <v>348</v>
      </c>
      <c r="R130" s="82" t="s">
        <v>406</v>
      </c>
      <c r="S130" s="82" t="s">
        <v>412</v>
      </c>
      <c r="T130" s="82" t="s">
        <v>318</v>
      </c>
      <c r="U130" s="82" t="s">
        <v>275</v>
      </c>
      <c r="V130" s="82" t="s">
        <v>287</v>
      </c>
      <c r="W130" s="82" t="s">
        <v>1089</v>
      </c>
      <c r="X130" s="82" t="s">
        <v>1088</v>
      </c>
      <c r="Y130" s="82" t="s">
        <v>640</v>
      </c>
      <c r="Z130" s="82" t="s">
        <v>416</v>
      </c>
      <c r="AA130" s="82" t="s">
        <v>416</v>
      </c>
      <c r="AB130" s="82" t="s">
        <v>441</v>
      </c>
      <c r="AC130" s="82" t="s">
        <v>369</v>
      </c>
      <c r="AD130" s="82" t="s">
        <v>1087</v>
      </c>
      <c r="AE130" s="82" t="str">
        <f t="shared" si="185"/>
        <v>Oficina Asesora Jurídica</v>
      </c>
      <c r="AF130" s="82" t="str">
        <f t="shared" si="186"/>
        <v>No aplica</v>
      </c>
      <c r="AG130" s="82" t="str">
        <f t="shared" si="187"/>
        <v>Gestión Jurídica</v>
      </c>
      <c r="AH130" s="82" t="str">
        <f t="shared" si="188"/>
        <v>Plan de Accion por Dependecias</v>
      </c>
      <c r="AI130" s="82" t="s">
        <v>386</v>
      </c>
      <c r="AJ130" s="61" t="s">
        <v>369</v>
      </c>
      <c r="AK130" s="61" t="s">
        <v>369</v>
      </c>
      <c r="AL130" s="61" t="s">
        <v>369</v>
      </c>
      <c r="AM130" s="61" t="s">
        <v>369</v>
      </c>
      <c r="AN130" s="82" t="s">
        <v>1095</v>
      </c>
      <c r="AO130" s="82" t="s">
        <v>1094</v>
      </c>
      <c r="AP130" s="82">
        <v>0</v>
      </c>
      <c r="AQ130" s="82">
        <v>24</v>
      </c>
      <c r="AR130" s="82">
        <v>6</v>
      </c>
      <c r="AS130" s="82">
        <v>6</v>
      </c>
      <c r="AT130" s="82">
        <v>6</v>
      </c>
      <c r="AU130" s="82">
        <v>6</v>
      </c>
      <c r="AV130" s="82" t="s">
        <v>448</v>
      </c>
      <c r="AW130" s="82" t="s">
        <v>1084</v>
      </c>
      <c r="AX130" s="82" t="s">
        <v>1093</v>
      </c>
      <c r="AY130" s="82" t="s">
        <v>441</v>
      </c>
      <c r="AZ130" s="82" t="s">
        <v>301</v>
      </c>
      <c r="BA130" s="59">
        <v>43101</v>
      </c>
      <c r="BB130" s="99">
        <v>43465</v>
      </c>
      <c r="BC130" s="82">
        <f t="shared" si="189"/>
        <v>360</v>
      </c>
      <c r="BD130" s="82">
        <f t="shared" si="190"/>
        <v>6</v>
      </c>
      <c r="BE130" s="82">
        <v>6</v>
      </c>
      <c r="BF130" s="66">
        <f t="shared" si="212"/>
        <v>1</v>
      </c>
      <c r="BG130" s="62">
        <f t="shared" si="191"/>
        <v>0.25</v>
      </c>
      <c r="BH130" s="59">
        <v>43218</v>
      </c>
      <c r="BI130" s="80">
        <f t="shared" si="192"/>
        <v>247</v>
      </c>
      <c r="BJ130" s="62" t="str">
        <f t="shared" si="180"/>
        <v>100%</v>
      </c>
      <c r="BK130" s="62">
        <f t="shared" si="193"/>
        <v>0.32142857142857145</v>
      </c>
      <c r="BL130" s="59" t="str">
        <f t="shared" si="194"/>
        <v>EN PROCESO</v>
      </c>
      <c r="BM130" s="59" t="str">
        <f t="shared" si="195"/>
        <v>DENTRO DEL TIEMPO</v>
      </c>
      <c r="BN130" s="62" t="s">
        <v>1092</v>
      </c>
      <c r="BO130" s="62" t="s">
        <v>1091</v>
      </c>
      <c r="BP130" s="62"/>
      <c r="BQ130" s="82">
        <f t="shared" si="196"/>
        <v>6</v>
      </c>
      <c r="BR130" s="82">
        <v>4</v>
      </c>
      <c r="BS130" s="66">
        <f t="shared" si="211"/>
        <v>0.66666666666666663</v>
      </c>
      <c r="BT130" s="62">
        <f t="shared" si="197"/>
        <v>0.41666666666666669</v>
      </c>
      <c r="BU130" s="59">
        <v>43250</v>
      </c>
      <c r="BV130" s="80">
        <f t="shared" si="198"/>
        <v>215</v>
      </c>
      <c r="BW130" s="62" t="str">
        <f t="shared" si="199"/>
        <v>100%</v>
      </c>
      <c r="BX130" s="62">
        <f t="shared" si="200"/>
        <v>0.40934065934065933</v>
      </c>
      <c r="BY130" s="59" t="str">
        <f t="shared" si="201"/>
        <v>EN PROCESO</v>
      </c>
      <c r="BZ130" s="59" t="str">
        <f t="shared" si="202"/>
        <v>DENTRO DEL TIEMPO</v>
      </c>
      <c r="CA130" s="62" t="s">
        <v>1090</v>
      </c>
      <c r="CB130" s="62"/>
      <c r="CC130" s="62"/>
      <c r="CD130" s="62"/>
      <c r="CE130" s="62"/>
      <c r="CF130" s="62"/>
      <c r="CG130" s="82">
        <f t="shared" si="203"/>
        <v>6</v>
      </c>
      <c r="CH130" s="70"/>
      <c r="CI130" s="66">
        <f t="shared" si="209"/>
        <v>0</v>
      </c>
      <c r="CJ130" s="62">
        <f t="shared" si="170"/>
        <v>0.41666666666666669</v>
      </c>
      <c r="CK130" s="59"/>
      <c r="CL130" s="80">
        <f t="shared" si="164"/>
        <v>43465</v>
      </c>
      <c r="CM130" s="62" t="str">
        <f t="shared" si="204"/>
        <v>100%</v>
      </c>
      <c r="CN130" s="62">
        <f t="shared" si="171"/>
        <v>-118.40934065934066</v>
      </c>
      <c r="CO130" s="59" t="str">
        <f t="shared" si="205"/>
        <v>EN PROCESO</v>
      </c>
      <c r="CP130" s="59" t="str">
        <f t="shared" si="173"/>
        <v>DENTRO DEL TIEMPO</v>
      </c>
      <c r="CQ130" s="62"/>
      <c r="CR130" s="62"/>
      <c r="CS130" s="62"/>
      <c r="CT130" s="62"/>
      <c r="CU130" s="62"/>
      <c r="CV130" s="62"/>
      <c r="CW130" s="62"/>
      <c r="CX130" s="62"/>
      <c r="CY130" s="62"/>
      <c r="CZ130" s="62"/>
      <c r="DA130" s="62"/>
      <c r="DB130" s="62"/>
      <c r="DC130" s="82">
        <f t="shared" si="206"/>
        <v>6</v>
      </c>
      <c r="DD130" s="70"/>
      <c r="DE130" s="66">
        <f t="shared" si="210"/>
        <v>0</v>
      </c>
      <c r="DF130" s="62">
        <f t="shared" si="175"/>
        <v>0.41666666666666669</v>
      </c>
      <c r="DG130" s="59"/>
      <c r="DH130" s="80">
        <f t="shared" si="165"/>
        <v>43465</v>
      </c>
      <c r="DI130" s="62" t="str">
        <f t="shared" si="207"/>
        <v>100%</v>
      </c>
      <c r="DJ130" s="62">
        <f t="shared" si="176"/>
        <v>-118.40934065934066</v>
      </c>
      <c r="DK130" s="59" t="str">
        <f t="shared" si="208"/>
        <v>EN PROCESO</v>
      </c>
      <c r="DL130" s="59" t="str">
        <f t="shared" si="178"/>
        <v>DENTRO DEL TIEMPO</v>
      </c>
      <c r="DM130" s="62"/>
      <c r="DN130" s="62"/>
      <c r="DO130" s="62"/>
      <c r="DP130" s="62"/>
      <c r="DQ130" s="62"/>
      <c r="DR130" s="62"/>
      <c r="DS130" s="60"/>
      <c r="DT130" s="60"/>
      <c r="DU130" s="60"/>
      <c r="DV130" s="60"/>
      <c r="DW130" s="60"/>
    </row>
    <row r="131" spans="1:127" s="58" customFormat="1" ht="39.950000000000003" hidden="1" customHeight="1" x14ac:dyDescent="0.2">
      <c r="A131" s="82" t="s">
        <v>346</v>
      </c>
      <c r="B131" s="82" t="s">
        <v>344</v>
      </c>
      <c r="C131" s="82" t="s">
        <v>279</v>
      </c>
      <c r="D131" s="82">
        <v>0.1</v>
      </c>
      <c r="E131" s="82">
        <v>0.35</v>
      </c>
      <c r="F131" s="82">
        <v>0.5</v>
      </c>
      <c r="G131" s="82">
        <v>0.8</v>
      </c>
      <c r="H131" s="82">
        <v>0.9</v>
      </c>
      <c r="I131" s="82" t="s">
        <v>281</v>
      </c>
      <c r="J131" s="82" t="s">
        <v>347</v>
      </c>
      <c r="K131" s="82" t="s">
        <v>368</v>
      </c>
      <c r="L131" s="82" t="s">
        <v>369</v>
      </c>
      <c r="M131" s="82" t="s">
        <v>369</v>
      </c>
      <c r="N131" s="82" t="s">
        <v>369</v>
      </c>
      <c r="O131" s="82" t="s">
        <v>369</v>
      </c>
      <c r="P131" s="82" t="s">
        <v>284</v>
      </c>
      <c r="Q131" s="82" t="s">
        <v>348</v>
      </c>
      <c r="R131" s="82" t="s">
        <v>406</v>
      </c>
      <c r="S131" s="82" t="s">
        <v>412</v>
      </c>
      <c r="T131" s="82" t="s">
        <v>318</v>
      </c>
      <c r="U131" s="82" t="s">
        <v>275</v>
      </c>
      <c r="V131" s="82" t="s">
        <v>286</v>
      </c>
      <c r="W131" s="82" t="s">
        <v>1089</v>
      </c>
      <c r="X131" s="82" t="s">
        <v>1088</v>
      </c>
      <c r="Y131" s="82" t="s">
        <v>640</v>
      </c>
      <c r="Z131" s="82" t="s">
        <v>416</v>
      </c>
      <c r="AA131" s="82" t="s">
        <v>416</v>
      </c>
      <c r="AB131" s="82" t="s">
        <v>441</v>
      </c>
      <c r="AC131" s="82" t="s">
        <v>369</v>
      </c>
      <c r="AD131" s="82" t="s">
        <v>1087</v>
      </c>
      <c r="AE131" s="82" t="str">
        <f t="shared" si="185"/>
        <v>Oficina Asesora Jurídica</v>
      </c>
      <c r="AF131" s="82" t="str">
        <f t="shared" si="186"/>
        <v>No aplica</v>
      </c>
      <c r="AG131" s="82" t="str">
        <f t="shared" si="187"/>
        <v>Gestión Jurídica</v>
      </c>
      <c r="AH131" s="82" t="str">
        <f t="shared" si="188"/>
        <v>Plan de Accion por Dependecias</v>
      </c>
      <c r="AI131" s="82" t="s">
        <v>389</v>
      </c>
      <c r="AJ131" s="61" t="s">
        <v>369</v>
      </c>
      <c r="AK131" s="61" t="s">
        <v>369</v>
      </c>
      <c r="AL131" s="61" t="s">
        <v>369</v>
      </c>
      <c r="AM131" s="61" t="s">
        <v>369</v>
      </c>
      <c r="AN131" s="82" t="s">
        <v>1086</v>
      </c>
      <c r="AO131" s="82" t="s">
        <v>1085</v>
      </c>
      <c r="AP131" s="82">
        <v>0</v>
      </c>
      <c r="AQ131" s="62">
        <f>SUM(AR131:AU131)</f>
        <v>1</v>
      </c>
      <c r="AR131" s="62">
        <v>0.25</v>
      </c>
      <c r="AS131" s="62">
        <v>0.25</v>
      </c>
      <c r="AT131" s="62">
        <v>0.25</v>
      </c>
      <c r="AU131" s="62">
        <v>0.25</v>
      </c>
      <c r="AV131" s="82" t="s">
        <v>448</v>
      </c>
      <c r="AW131" s="82" t="s">
        <v>1084</v>
      </c>
      <c r="AX131" s="82" t="s">
        <v>1083</v>
      </c>
      <c r="AY131" s="82" t="s">
        <v>310</v>
      </c>
      <c r="AZ131" s="82" t="s">
        <v>369</v>
      </c>
      <c r="BA131" s="59">
        <v>43101</v>
      </c>
      <c r="BB131" s="99">
        <v>43465</v>
      </c>
      <c r="BC131" s="82">
        <f t="shared" si="189"/>
        <v>360</v>
      </c>
      <c r="BD131" s="70">
        <f t="shared" si="190"/>
        <v>0.25</v>
      </c>
      <c r="BE131" s="70">
        <v>0.25</v>
      </c>
      <c r="BF131" s="66">
        <f t="shared" si="212"/>
        <v>1</v>
      </c>
      <c r="BG131" s="62">
        <f t="shared" si="191"/>
        <v>0.25</v>
      </c>
      <c r="BH131" s="59">
        <v>43162</v>
      </c>
      <c r="BI131" s="80">
        <f t="shared" si="192"/>
        <v>303</v>
      </c>
      <c r="BJ131" s="62" t="str">
        <f t="shared" si="180"/>
        <v>100%</v>
      </c>
      <c r="BK131" s="62">
        <f t="shared" si="193"/>
        <v>0.16758241758241757</v>
      </c>
      <c r="BL131" s="59" t="str">
        <f t="shared" si="194"/>
        <v>EN PROCESO</v>
      </c>
      <c r="BM131" s="59" t="str">
        <f t="shared" si="195"/>
        <v>DENTRO DEL TIEMPO</v>
      </c>
      <c r="BN131" s="62" t="s">
        <v>1082</v>
      </c>
      <c r="BO131" s="62" t="s">
        <v>1080</v>
      </c>
      <c r="BP131" s="62"/>
      <c r="BQ131" s="70">
        <f t="shared" si="196"/>
        <v>0.25</v>
      </c>
      <c r="BR131" s="70">
        <v>0.25</v>
      </c>
      <c r="BS131" s="66">
        <f t="shared" si="211"/>
        <v>1</v>
      </c>
      <c r="BT131" s="62">
        <f t="shared" si="197"/>
        <v>0.5</v>
      </c>
      <c r="BU131" s="59">
        <v>43250</v>
      </c>
      <c r="BV131" s="80">
        <f t="shared" si="198"/>
        <v>215</v>
      </c>
      <c r="BW131" s="62" t="str">
        <f t="shared" si="199"/>
        <v>100%</v>
      </c>
      <c r="BX131" s="62">
        <f t="shared" si="200"/>
        <v>0.40934065934065933</v>
      </c>
      <c r="BY131" s="59" t="str">
        <f t="shared" si="201"/>
        <v>EN PROCESO</v>
      </c>
      <c r="BZ131" s="59" t="str">
        <f t="shared" si="202"/>
        <v>DENTRO DEL TIEMPO</v>
      </c>
      <c r="CA131" s="62" t="s">
        <v>1081</v>
      </c>
      <c r="CB131" s="62" t="s">
        <v>1080</v>
      </c>
      <c r="CC131" s="62"/>
      <c r="CD131" s="62"/>
      <c r="CE131" s="62"/>
      <c r="CF131" s="62"/>
      <c r="CG131" s="82">
        <f t="shared" si="203"/>
        <v>0.25</v>
      </c>
      <c r="CH131" s="70"/>
      <c r="CI131" s="66">
        <f t="shared" si="209"/>
        <v>0</v>
      </c>
      <c r="CJ131" s="62">
        <f t="shared" si="170"/>
        <v>0.5</v>
      </c>
      <c r="CK131" s="59"/>
      <c r="CL131" s="80">
        <f t="shared" si="164"/>
        <v>43465</v>
      </c>
      <c r="CM131" s="62" t="str">
        <f t="shared" si="204"/>
        <v>100%</v>
      </c>
      <c r="CN131" s="62">
        <f t="shared" si="171"/>
        <v>-118.40934065934066</v>
      </c>
      <c r="CO131" s="59" t="str">
        <f t="shared" si="205"/>
        <v>EN PROCESO</v>
      </c>
      <c r="CP131" s="59" t="str">
        <f t="shared" si="173"/>
        <v>DENTRO DEL TIEMPO</v>
      </c>
      <c r="CQ131" s="62"/>
      <c r="CR131" s="62"/>
      <c r="CS131" s="62"/>
      <c r="CT131" s="62"/>
      <c r="CU131" s="62"/>
      <c r="CV131" s="62"/>
      <c r="CW131" s="62"/>
      <c r="CX131" s="62"/>
      <c r="CY131" s="62"/>
      <c r="CZ131" s="62"/>
      <c r="DA131" s="62"/>
      <c r="DB131" s="62"/>
      <c r="DC131" s="82">
        <f t="shared" si="206"/>
        <v>0.25</v>
      </c>
      <c r="DD131" s="70"/>
      <c r="DE131" s="66">
        <f t="shared" si="210"/>
        <v>0</v>
      </c>
      <c r="DF131" s="62">
        <f t="shared" si="175"/>
        <v>0.5</v>
      </c>
      <c r="DG131" s="59"/>
      <c r="DH131" s="80">
        <f t="shared" si="165"/>
        <v>43465</v>
      </c>
      <c r="DI131" s="62" t="str">
        <f t="shared" si="207"/>
        <v>100%</v>
      </c>
      <c r="DJ131" s="62">
        <f t="shared" si="176"/>
        <v>-118.40934065934066</v>
      </c>
      <c r="DK131" s="59" t="str">
        <f t="shared" si="208"/>
        <v>EN PROCESO</v>
      </c>
      <c r="DL131" s="59" t="str">
        <f t="shared" si="178"/>
        <v>DENTRO DEL TIEMPO</v>
      </c>
      <c r="DM131" s="62"/>
      <c r="DN131" s="62"/>
      <c r="DO131" s="62"/>
      <c r="DP131" s="62"/>
      <c r="DQ131" s="62"/>
      <c r="DR131" s="62"/>
      <c r="DS131" s="60"/>
      <c r="DT131" s="60"/>
      <c r="DU131" s="60"/>
      <c r="DV131" s="60"/>
      <c r="DW131" s="60"/>
    </row>
    <row r="132" spans="1:127" s="58" customFormat="1" ht="39.950000000000003" hidden="1" customHeight="1" x14ac:dyDescent="0.2">
      <c r="A132" s="82" t="s">
        <v>1242</v>
      </c>
      <c r="B132" s="82" t="s">
        <v>1241</v>
      </c>
      <c r="C132" s="82" t="s">
        <v>1240</v>
      </c>
      <c r="D132" s="82">
        <v>96</v>
      </c>
      <c r="E132" s="82">
        <v>164</v>
      </c>
      <c r="F132" s="82">
        <v>204</v>
      </c>
      <c r="G132" s="82">
        <v>92</v>
      </c>
      <c r="H132" s="82">
        <v>14</v>
      </c>
      <c r="I132" s="82" t="s">
        <v>1239</v>
      </c>
      <c r="J132" s="82" t="s">
        <v>1194</v>
      </c>
      <c r="K132" s="82" t="s">
        <v>1184</v>
      </c>
      <c r="L132" s="82" t="s">
        <v>1193</v>
      </c>
      <c r="M132" s="82" t="s">
        <v>1192</v>
      </c>
      <c r="N132" s="82" t="s">
        <v>1221</v>
      </c>
      <c r="O132" s="82" t="s">
        <v>1220</v>
      </c>
      <c r="P132" s="82" t="s">
        <v>369</v>
      </c>
      <c r="Q132" s="82" t="s">
        <v>369</v>
      </c>
      <c r="R132" s="82" t="s">
        <v>369</v>
      </c>
      <c r="S132" s="82" t="s">
        <v>369</v>
      </c>
      <c r="T132" s="82" t="s">
        <v>314</v>
      </c>
      <c r="U132" s="82" t="s">
        <v>274</v>
      </c>
      <c r="V132" s="82" t="s">
        <v>370</v>
      </c>
      <c r="W132" s="82" t="s">
        <v>1189</v>
      </c>
      <c r="X132" s="82" t="s">
        <v>1188</v>
      </c>
      <c r="Y132" s="82" t="s">
        <v>640</v>
      </c>
      <c r="Z132" s="82" t="s">
        <v>369</v>
      </c>
      <c r="AA132" s="82" t="s">
        <v>426</v>
      </c>
      <c r="AB132" s="82" t="s">
        <v>1187</v>
      </c>
      <c r="AC132" s="82" t="s">
        <v>369</v>
      </c>
      <c r="AD132" s="82" t="s">
        <v>1228</v>
      </c>
      <c r="AE132" s="82" t="str">
        <f t="shared" si="185"/>
        <v>Subdirección Artística y Cultural</v>
      </c>
      <c r="AF132" s="82" t="str">
        <f t="shared" si="186"/>
        <v>No aplica</v>
      </c>
      <c r="AG132" s="82" t="str">
        <f t="shared" si="187"/>
        <v xml:space="preserve">Arte y Cultura </v>
      </c>
      <c r="AH132" s="82" t="str">
        <f t="shared" si="188"/>
        <v>Plan de Accion por Dependecias</v>
      </c>
      <c r="AI132" s="82" t="s">
        <v>429</v>
      </c>
      <c r="AJ132" s="61" t="s">
        <v>369</v>
      </c>
      <c r="AK132" s="61" t="s">
        <v>369</v>
      </c>
      <c r="AL132" s="61" t="s">
        <v>369</v>
      </c>
      <c r="AM132" s="61" t="s">
        <v>369</v>
      </c>
      <c r="AN132" s="82" t="s">
        <v>1294</v>
      </c>
      <c r="AO132" s="82" t="s">
        <v>1297</v>
      </c>
      <c r="AP132" s="82">
        <v>1</v>
      </c>
      <c r="AQ132" s="82">
        <v>1</v>
      </c>
      <c r="AR132" s="82">
        <v>1</v>
      </c>
      <c r="AS132" s="82">
        <v>0</v>
      </c>
      <c r="AT132" s="82">
        <v>0</v>
      </c>
      <c r="AU132" s="82">
        <v>0</v>
      </c>
      <c r="AV132" s="82" t="s">
        <v>448</v>
      </c>
      <c r="AW132" s="82" t="s">
        <v>1184</v>
      </c>
      <c r="AX132" s="82" t="s">
        <v>1296</v>
      </c>
      <c r="AY132" s="82" t="s">
        <v>309</v>
      </c>
      <c r="AZ132" s="82" t="s">
        <v>441</v>
      </c>
      <c r="BA132" s="59">
        <v>43101</v>
      </c>
      <c r="BB132" s="59">
        <v>43189</v>
      </c>
      <c r="BC132" s="65">
        <f t="shared" ref="BC132:BC165" si="213">$BB132-$BA132</f>
        <v>88</v>
      </c>
      <c r="BD132" s="82">
        <f t="shared" si="190"/>
        <v>1</v>
      </c>
      <c r="BE132" s="82">
        <v>1</v>
      </c>
      <c r="BF132" s="66">
        <f t="shared" si="212"/>
        <v>1</v>
      </c>
      <c r="BG132" s="62">
        <f t="shared" si="191"/>
        <v>1</v>
      </c>
      <c r="BH132" s="59">
        <v>43115</v>
      </c>
      <c r="BI132" s="80">
        <f t="shared" si="192"/>
        <v>74</v>
      </c>
      <c r="BJ132" s="62" t="str">
        <f t="shared" si="180"/>
        <v>100%</v>
      </c>
      <c r="BK132" s="62">
        <f t="shared" si="193"/>
        <v>0.15909090909090909</v>
      </c>
      <c r="BL132" s="59" t="str">
        <f t="shared" si="194"/>
        <v>TERMINADO</v>
      </c>
      <c r="BM132" s="59" t="str">
        <f t="shared" si="195"/>
        <v>OPORTUNO</v>
      </c>
      <c r="BN132" s="62" t="s">
        <v>1634</v>
      </c>
      <c r="BO132" s="62" t="s">
        <v>1295</v>
      </c>
      <c r="BP132" s="62"/>
      <c r="BQ132" s="82">
        <f t="shared" si="196"/>
        <v>0</v>
      </c>
      <c r="BR132" s="82">
        <v>1</v>
      </c>
      <c r="BS132" s="66">
        <v>1</v>
      </c>
      <c r="BT132" s="62">
        <v>1</v>
      </c>
      <c r="BU132" s="59">
        <v>43115</v>
      </c>
      <c r="BV132" s="80">
        <f t="shared" si="198"/>
        <v>74</v>
      </c>
      <c r="BW132" s="62" t="str">
        <f t="shared" si="199"/>
        <v>100%</v>
      </c>
      <c r="BX132" s="62">
        <f t="shared" si="200"/>
        <v>0.15909090909090909</v>
      </c>
      <c r="BY132" s="59" t="str">
        <f t="shared" si="201"/>
        <v>TERMINADO</v>
      </c>
      <c r="BZ132" s="59" t="str">
        <f t="shared" si="202"/>
        <v>OPORTUNO</v>
      </c>
      <c r="CA132" s="62" t="s">
        <v>1634</v>
      </c>
      <c r="CB132" s="62"/>
      <c r="CC132" s="83" t="s">
        <v>1633</v>
      </c>
      <c r="CD132" s="62"/>
      <c r="CE132" s="62"/>
      <c r="CF132" s="62"/>
      <c r="CG132" s="82">
        <f t="shared" si="203"/>
        <v>0</v>
      </c>
      <c r="CH132" s="82">
        <v>1</v>
      </c>
      <c r="CI132" s="66">
        <v>1</v>
      </c>
      <c r="CJ132" s="62">
        <v>1</v>
      </c>
      <c r="CK132" s="59">
        <v>43115</v>
      </c>
      <c r="CL132" s="80">
        <f t="shared" si="164"/>
        <v>74</v>
      </c>
      <c r="CM132" s="62" t="str">
        <f t="shared" si="204"/>
        <v>100%</v>
      </c>
      <c r="CN132" s="62">
        <f t="shared" si="171"/>
        <v>0.15909090909090909</v>
      </c>
      <c r="CO132" s="59" t="str">
        <f t="shared" si="205"/>
        <v>TERMINADO</v>
      </c>
      <c r="CP132" s="59" t="str">
        <f t="shared" si="173"/>
        <v>OPORTUNO</v>
      </c>
      <c r="CQ132" s="62" t="s">
        <v>1634</v>
      </c>
      <c r="CR132" s="62"/>
      <c r="CS132" s="83" t="s">
        <v>1633</v>
      </c>
      <c r="CT132" s="62"/>
      <c r="CU132" s="62"/>
      <c r="CV132" s="62"/>
      <c r="CW132" s="62"/>
      <c r="CX132" s="62"/>
      <c r="CY132" s="62"/>
      <c r="CZ132" s="62"/>
      <c r="DA132" s="62"/>
      <c r="DB132" s="62"/>
      <c r="DC132" s="82">
        <f t="shared" si="206"/>
        <v>0</v>
      </c>
      <c r="DD132" s="82">
        <v>0</v>
      </c>
      <c r="DE132" s="66">
        <v>0</v>
      </c>
      <c r="DF132" s="62">
        <f t="shared" si="175"/>
        <v>3</v>
      </c>
      <c r="DG132" s="59">
        <v>43115</v>
      </c>
      <c r="DH132" s="80">
        <f t="shared" si="165"/>
        <v>74</v>
      </c>
      <c r="DI132" s="62" t="str">
        <f t="shared" si="207"/>
        <v>100%</v>
      </c>
      <c r="DJ132" s="62">
        <f t="shared" si="176"/>
        <v>0.15909090909090909</v>
      </c>
      <c r="DK132" s="59" t="str">
        <f t="shared" si="208"/>
        <v>TERMINADO</v>
      </c>
      <c r="DL132" s="59" t="str">
        <f t="shared" si="178"/>
        <v>OPORTUNO</v>
      </c>
      <c r="DM132" s="62" t="s">
        <v>1261</v>
      </c>
      <c r="DN132" s="62" t="s">
        <v>369</v>
      </c>
      <c r="DO132" s="62"/>
      <c r="DP132" s="62"/>
      <c r="DQ132" s="62"/>
      <c r="DR132" s="62"/>
      <c r="DS132" s="60"/>
      <c r="DT132" s="60"/>
      <c r="DU132" s="60"/>
      <c r="DV132" s="60"/>
      <c r="DW132" s="60"/>
    </row>
    <row r="133" spans="1:127" s="58" customFormat="1" ht="39.950000000000003" hidden="1" customHeight="1" x14ac:dyDescent="0.2">
      <c r="A133" s="82" t="s">
        <v>1242</v>
      </c>
      <c r="B133" s="82" t="s">
        <v>1241</v>
      </c>
      <c r="C133" s="82" t="s">
        <v>1240</v>
      </c>
      <c r="D133" s="82">
        <v>96</v>
      </c>
      <c r="E133" s="82">
        <v>164</v>
      </c>
      <c r="F133" s="82">
        <v>204</v>
      </c>
      <c r="G133" s="82">
        <v>92</v>
      </c>
      <c r="H133" s="82">
        <v>14</v>
      </c>
      <c r="I133" s="82" t="s">
        <v>1239</v>
      </c>
      <c r="J133" s="82" t="s">
        <v>1194</v>
      </c>
      <c r="K133" s="82" t="s">
        <v>1184</v>
      </c>
      <c r="L133" s="82" t="s">
        <v>1193</v>
      </c>
      <c r="M133" s="82" t="s">
        <v>1192</v>
      </c>
      <c r="N133" s="82" t="s">
        <v>1221</v>
      </c>
      <c r="O133" s="82" t="s">
        <v>1220</v>
      </c>
      <c r="P133" s="82" t="s">
        <v>369</v>
      </c>
      <c r="Q133" s="82" t="s">
        <v>369</v>
      </c>
      <c r="R133" s="82" t="s">
        <v>369</v>
      </c>
      <c r="S133" s="82" t="s">
        <v>369</v>
      </c>
      <c r="T133" s="82" t="s">
        <v>314</v>
      </c>
      <c r="U133" s="82" t="s">
        <v>274</v>
      </c>
      <c r="V133" s="82" t="s">
        <v>370</v>
      </c>
      <c r="W133" s="82" t="s">
        <v>1189</v>
      </c>
      <c r="X133" s="82" t="s">
        <v>1188</v>
      </c>
      <c r="Y133" s="82" t="s">
        <v>640</v>
      </c>
      <c r="Z133" s="82" t="s">
        <v>369</v>
      </c>
      <c r="AA133" s="82" t="s">
        <v>426</v>
      </c>
      <c r="AB133" s="82" t="s">
        <v>1187</v>
      </c>
      <c r="AC133" s="82" t="s">
        <v>369</v>
      </c>
      <c r="AD133" s="82" t="s">
        <v>1228</v>
      </c>
      <c r="AE133" s="82" t="str">
        <f t="shared" si="185"/>
        <v>Subdirección Artística y Cultural</v>
      </c>
      <c r="AF133" s="82" t="str">
        <f t="shared" si="186"/>
        <v>No aplica</v>
      </c>
      <c r="AG133" s="82" t="str">
        <f t="shared" si="187"/>
        <v xml:space="preserve">Arte y Cultura </v>
      </c>
      <c r="AH133" s="82" t="str">
        <f t="shared" si="188"/>
        <v>Plan de Accion por Dependecias</v>
      </c>
      <c r="AI133" s="82" t="s">
        <v>429</v>
      </c>
      <c r="AJ133" s="61" t="s">
        <v>369</v>
      </c>
      <c r="AK133" s="61" t="s">
        <v>369</v>
      </c>
      <c r="AL133" s="61" t="s">
        <v>369</v>
      </c>
      <c r="AM133" s="61" t="s">
        <v>369</v>
      </c>
      <c r="AN133" s="82" t="s">
        <v>1294</v>
      </c>
      <c r="AO133" s="82" t="s">
        <v>1293</v>
      </c>
      <c r="AP133" s="82">
        <v>1</v>
      </c>
      <c r="AQ133" s="62">
        <f t="shared" ref="AQ133:AQ140" si="214">SUM(AR133:AU133)</f>
        <v>1</v>
      </c>
      <c r="AR133" s="62">
        <v>0</v>
      </c>
      <c r="AS133" s="62">
        <v>0.35</v>
      </c>
      <c r="AT133" s="62">
        <v>0.45</v>
      </c>
      <c r="AU133" s="62">
        <v>0.2</v>
      </c>
      <c r="AV133" s="82" t="s">
        <v>641</v>
      </c>
      <c r="AW133" s="82" t="s">
        <v>1184</v>
      </c>
      <c r="AX133" s="82" t="s">
        <v>1225</v>
      </c>
      <c r="AY133" s="82" t="s">
        <v>311</v>
      </c>
      <c r="AZ133" s="82" t="s">
        <v>1279</v>
      </c>
      <c r="BA133" s="59">
        <v>43191</v>
      </c>
      <c r="BB133" s="59">
        <v>43465</v>
      </c>
      <c r="BC133" s="65">
        <f t="shared" si="213"/>
        <v>274</v>
      </c>
      <c r="BD133" s="62">
        <f t="shared" si="190"/>
        <v>0</v>
      </c>
      <c r="BE133" s="62">
        <v>0</v>
      </c>
      <c r="BF133" s="66">
        <v>0</v>
      </c>
      <c r="BG133" s="62">
        <f t="shared" si="191"/>
        <v>0</v>
      </c>
      <c r="BH133" s="59">
        <v>43189</v>
      </c>
      <c r="BI133" s="80">
        <f t="shared" si="192"/>
        <v>276</v>
      </c>
      <c r="BJ133" s="62" t="str">
        <f t="shared" si="180"/>
        <v>100%</v>
      </c>
      <c r="BK133" s="62">
        <f t="shared" si="193"/>
        <v>-7.2992700729927005E-3</v>
      </c>
      <c r="BL133" s="59" t="str">
        <f t="shared" si="194"/>
        <v>SIN INICIAR</v>
      </c>
      <c r="BM133" s="59" t="str">
        <f t="shared" si="195"/>
        <v xml:space="preserve">NO PROGRAMADA EN EL PERIODO </v>
      </c>
      <c r="BN133" s="62" t="s">
        <v>897</v>
      </c>
      <c r="BO133" s="62"/>
      <c r="BP133" s="62"/>
      <c r="BQ133" s="62">
        <f t="shared" si="196"/>
        <v>0.35</v>
      </c>
      <c r="BR133" s="62">
        <v>0.35</v>
      </c>
      <c r="BS133" s="66">
        <f>$BR133/$BQ133</f>
        <v>1</v>
      </c>
      <c r="BT133" s="62">
        <f t="shared" si="197"/>
        <v>0.35</v>
      </c>
      <c r="BU133" s="59">
        <v>43281</v>
      </c>
      <c r="BV133" s="80">
        <f t="shared" si="198"/>
        <v>184</v>
      </c>
      <c r="BW133" s="62" t="str">
        <f t="shared" si="199"/>
        <v>100%</v>
      </c>
      <c r="BX133" s="62">
        <f t="shared" si="200"/>
        <v>0.32846715328467152</v>
      </c>
      <c r="BY133" s="59" t="str">
        <f t="shared" si="201"/>
        <v>EN PROCESO</v>
      </c>
      <c r="BZ133" s="59" t="str">
        <f t="shared" si="202"/>
        <v>DENTRO DEL TIEMPO</v>
      </c>
      <c r="CA133" s="62" t="s">
        <v>1635</v>
      </c>
      <c r="CB133" s="83" t="s">
        <v>1637</v>
      </c>
      <c r="CC133" s="62"/>
      <c r="CD133" s="62"/>
      <c r="CE133" s="62"/>
      <c r="CF133" s="62"/>
      <c r="CG133" s="62">
        <f t="shared" si="203"/>
        <v>0.45</v>
      </c>
      <c r="CH133" s="62">
        <v>0.35</v>
      </c>
      <c r="CI133" s="66">
        <f>$CH133/$CG133</f>
        <v>0.77777777777777768</v>
      </c>
      <c r="CJ133" s="62">
        <f t="shared" si="170"/>
        <v>0.7</v>
      </c>
      <c r="CK133" s="59">
        <v>43342</v>
      </c>
      <c r="CL133" s="80">
        <f t="shared" si="164"/>
        <v>123</v>
      </c>
      <c r="CM133" s="62" t="str">
        <f t="shared" si="204"/>
        <v>100%</v>
      </c>
      <c r="CN133" s="62">
        <f t="shared" si="171"/>
        <v>0.55109489051094895</v>
      </c>
      <c r="CO133" s="59" t="str">
        <f t="shared" si="205"/>
        <v>EN PROCESO</v>
      </c>
      <c r="CP133" s="59" t="str">
        <f t="shared" si="173"/>
        <v>DENTRO DEL TIEMPO</v>
      </c>
      <c r="CQ133" s="62" t="s">
        <v>1636</v>
      </c>
      <c r="CR133" s="83" t="s">
        <v>1637</v>
      </c>
      <c r="CS133" s="62"/>
      <c r="CT133" s="62"/>
      <c r="CU133" s="62"/>
      <c r="CV133" s="62"/>
      <c r="CW133" s="62"/>
      <c r="CX133" s="62"/>
      <c r="CY133" s="62"/>
      <c r="CZ133" s="62"/>
      <c r="DA133" s="62"/>
      <c r="DB133" s="62"/>
      <c r="DC133" s="82">
        <f t="shared" si="206"/>
        <v>0.2</v>
      </c>
      <c r="DD133" s="82"/>
      <c r="DE133" s="66">
        <f>$DD133/$DC133</f>
        <v>0</v>
      </c>
      <c r="DF133" s="62">
        <f t="shared" si="175"/>
        <v>0.7</v>
      </c>
      <c r="DG133" s="59"/>
      <c r="DH133" s="80">
        <f t="shared" si="165"/>
        <v>43465</v>
      </c>
      <c r="DI133" s="62" t="str">
        <f t="shared" si="207"/>
        <v>100%</v>
      </c>
      <c r="DJ133" s="62">
        <f t="shared" si="176"/>
        <v>-157.63138686131387</v>
      </c>
      <c r="DK133" s="59" t="str">
        <f t="shared" si="208"/>
        <v>EN PROCESO</v>
      </c>
      <c r="DL133" s="59" t="str">
        <f t="shared" si="178"/>
        <v>DENTRO DEL TIEMPO</v>
      </c>
      <c r="DM133" s="62"/>
      <c r="DN133" s="62"/>
      <c r="DO133" s="62"/>
      <c r="DP133" s="62"/>
      <c r="DQ133" s="62"/>
      <c r="DR133" s="62"/>
      <c r="DS133" s="60"/>
      <c r="DT133" s="60"/>
      <c r="DU133" s="60"/>
      <c r="DV133" s="60"/>
      <c r="DW133" s="60"/>
    </row>
    <row r="134" spans="1:127" s="58" customFormat="1" ht="39.950000000000003" hidden="1" customHeight="1" x14ac:dyDescent="0.2">
      <c r="A134" s="82" t="s">
        <v>1242</v>
      </c>
      <c r="B134" s="82" t="s">
        <v>1241</v>
      </c>
      <c r="C134" s="82" t="s">
        <v>1240</v>
      </c>
      <c r="D134" s="82">
        <v>96</v>
      </c>
      <c r="E134" s="82">
        <v>164</v>
      </c>
      <c r="F134" s="82">
        <v>204</v>
      </c>
      <c r="G134" s="82">
        <v>92</v>
      </c>
      <c r="H134" s="82">
        <v>14</v>
      </c>
      <c r="I134" s="82" t="s">
        <v>1239</v>
      </c>
      <c r="J134" s="82" t="s">
        <v>1194</v>
      </c>
      <c r="K134" s="82" t="s">
        <v>1184</v>
      </c>
      <c r="L134" s="82" t="s">
        <v>1193</v>
      </c>
      <c r="M134" s="82" t="s">
        <v>1192</v>
      </c>
      <c r="N134" s="82" t="s">
        <v>1221</v>
      </c>
      <c r="O134" s="82" t="s">
        <v>1220</v>
      </c>
      <c r="P134" s="82" t="s">
        <v>369</v>
      </c>
      <c r="Q134" s="82" t="s">
        <v>369</v>
      </c>
      <c r="R134" s="82" t="s">
        <v>369</v>
      </c>
      <c r="S134" s="82" t="s">
        <v>369</v>
      </c>
      <c r="T134" s="82" t="s">
        <v>314</v>
      </c>
      <c r="U134" s="82" t="s">
        <v>274</v>
      </c>
      <c r="V134" s="82" t="s">
        <v>370</v>
      </c>
      <c r="W134" s="82" t="s">
        <v>1189</v>
      </c>
      <c r="X134" s="82" t="s">
        <v>1188</v>
      </c>
      <c r="Y134" s="82" t="s">
        <v>640</v>
      </c>
      <c r="Z134" s="82" t="s">
        <v>369</v>
      </c>
      <c r="AA134" s="82" t="s">
        <v>426</v>
      </c>
      <c r="AB134" s="82" t="s">
        <v>1187</v>
      </c>
      <c r="AC134" s="82" t="s">
        <v>369</v>
      </c>
      <c r="AD134" s="82" t="s">
        <v>1228</v>
      </c>
      <c r="AE134" s="82" t="str">
        <f t="shared" si="185"/>
        <v>Subdirección Artística y Cultural</v>
      </c>
      <c r="AF134" s="82" t="str">
        <f t="shared" si="186"/>
        <v>No aplica</v>
      </c>
      <c r="AG134" s="82" t="str">
        <f t="shared" si="187"/>
        <v xml:space="preserve">Arte y Cultura </v>
      </c>
      <c r="AH134" s="82" t="str">
        <f t="shared" si="188"/>
        <v>Plan de Accion por Dependecias</v>
      </c>
      <c r="AI134" s="82" t="s">
        <v>429</v>
      </c>
      <c r="AJ134" s="61" t="s">
        <v>369</v>
      </c>
      <c r="AK134" s="61" t="s">
        <v>369</v>
      </c>
      <c r="AL134" s="61" t="s">
        <v>369</v>
      </c>
      <c r="AM134" s="61" t="s">
        <v>369</v>
      </c>
      <c r="AN134" s="82" t="s">
        <v>1292</v>
      </c>
      <c r="AO134" s="82" t="s">
        <v>1291</v>
      </c>
      <c r="AP134" s="82">
        <v>18</v>
      </c>
      <c r="AQ134" s="82">
        <f t="shared" si="214"/>
        <v>22</v>
      </c>
      <c r="AR134" s="82">
        <v>19</v>
      </c>
      <c r="AS134" s="82">
        <v>0</v>
      </c>
      <c r="AT134" s="82">
        <v>3</v>
      </c>
      <c r="AU134" s="82">
        <v>0</v>
      </c>
      <c r="AV134" s="82" t="s">
        <v>448</v>
      </c>
      <c r="AW134" s="82" t="s">
        <v>1184</v>
      </c>
      <c r="AX134" s="82" t="s">
        <v>1202</v>
      </c>
      <c r="AY134" s="82" t="s">
        <v>1183</v>
      </c>
      <c r="AZ134" s="82" t="s">
        <v>1183</v>
      </c>
      <c r="BA134" s="59">
        <v>43132</v>
      </c>
      <c r="BB134" s="59">
        <v>43465</v>
      </c>
      <c r="BC134" s="65">
        <f t="shared" si="213"/>
        <v>333</v>
      </c>
      <c r="BD134" s="82">
        <f t="shared" si="190"/>
        <v>19</v>
      </c>
      <c r="BE134" s="82">
        <v>19</v>
      </c>
      <c r="BF134" s="66">
        <f t="shared" si="212"/>
        <v>1</v>
      </c>
      <c r="BG134" s="62">
        <f t="shared" si="191"/>
        <v>0.86363636363636365</v>
      </c>
      <c r="BH134" s="59">
        <v>43138</v>
      </c>
      <c r="BI134" s="80">
        <f t="shared" si="192"/>
        <v>327</v>
      </c>
      <c r="BJ134" s="62" t="str">
        <f t="shared" si="180"/>
        <v>100%</v>
      </c>
      <c r="BK134" s="62">
        <f t="shared" si="193"/>
        <v>1.8018018018018018E-2</v>
      </c>
      <c r="BL134" s="59" t="str">
        <f t="shared" si="194"/>
        <v>EN PROCESO</v>
      </c>
      <c r="BM134" s="59" t="str">
        <f t="shared" si="195"/>
        <v>DENTRO DEL TIEMPO</v>
      </c>
      <c r="BN134" s="62" t="s">
        <v>1290</v>
      </c>
      <c r="BO134" s="62" t="s">
        <v>1638</v>
      </c>
      <c r="BP134" s="62"/>
      <c r="BQ134" s="82">
        <f t="shared" si="196"/>
        <v>0</v>
      </c>
      <c r="BR134" s="82">
        <v>0</v>
      </c>
      <c r="BS134" s="66">
        <v>0</v>
      </c>
      <c r="BT134" s="62">
        <f t="shared" si="197"/>
        <v>0.86363636363636365</v>
      </c>
      <c r="BU134" s="59">
        <v>43281</v>
      </c>
      <c r="BV134" s="80">
        <f t="shared" si="198"/>
        <v>184</v>
      </c>
      <c r="BW134" s="62" t="str">
        <f t="shared" si="199"/>
        <v>100%</v>
      </c>
      <c r="BX134" s="62">
        <f t="shared" si="200"/>
        <v>0.44744744744744747</v>
      </c>
      <c r="BY134" s="59" t="str">
        <f t="shared" si="201"/>
        <v>EN PROCESO</v>
      </c>
      <c r="BZ134" s="59" t="str">
        <f t="shared" si="202"/>
        <v>ATRASADO</v>
      </c>
      <c r="CA134" s="62" t="s">
        <v>1639</v>
      </c>
      <c r="CB134" s="62" t="s">
        <v>1640</v>
      </c>
      <c r="CC134" s="62" t="s">
        <v>1641</v>
      </c>
      <c r="CD134" s="62"/>
      <c r="CE134" s="62"/>
      <c r="CF134" s="62"/>
      <c r="CG134" s="82">
        <f t="shared" si="203"/>
        <v>3</v>
      </c>
      <c r="CH134" s="82">
        <v>3</v>
      </c>
      <c r="CI134" s="66">
        <f>$CH134/$CG134</f>
        <v>1</v>
      </c>
      <c r="CJ134" s="62">
        <f t="shared" si="170"/>
        <v>1</v>
      </c>
      <c r="CK134" s="59">
        <v>43342</v>
      </c>
      <c r="CL134" s="80">
        <f t="shared" si="164"/>
        <v>123</v>
      </c>
      <c r="CM134" s="62" t="str">
        <f t="shared" si="204"/>
        <v>100%</v>
      </c>
      <c r="CN134" s="62">
        <f t="shared" si="171"/>
        <v>0.63063063063063063</v>
      </c>
      <c r="CO134" s="59" t="str">
        <f t="shared" si="205"/>
        <v>TERMINADO</v>
      </c>
      <c r="CP134" s="59" t="str">
        <f t="shared" si="173"/>
        <v>OPORTUNO</v>
      </c>
      <c r="CQ134" s="62" t="s">
        <v>1642</v>
      </c>
      <c r="CR134" s="62"/>
      <c r="CS134" s="62" t="s">
        <v>1641</v>
      </c>
      <c r="CT134" s="62"/>
      <c r="CU134" s="62"/>
      <c r="CV134" s="62"/>
      <c r="CW134" s="62"/>
      <c r="CX134" s="62"/>
      <c r="CY134" s="62"/>
      <c r="CZ134" s="62"/>
      <c r="DA134" s="62"/>
      <c r="DB134" s="62"/>
      <c r="DC134" s="82">
        <f t="shared" si="206"/>
        <v>0</v>
      </c>
      <c r="DD134" s="82">
        <v>0</v>
      </c>
      <c r="DE134" s="66">
        <v>0</v>
      </c>
      <c r="DF134" s="62">
        <f t="shared" si="175"/>
        <v>1</v>
      </c>
      <c r="DG134" s="59">
        <v>43138</v>
      </c>
      <c r="DH134" s="80">
        <f t="shared" si="165"/>
        <v>327</v>
      </c>
      <c r="DI134" s="62" t="str">
        <f t="shared" si="207"/>
        <v>100%</v>
      </c>
      <c r="DJ134" s="62">
        <f t="shared" si="176"/>
        <v>1.8018018018018018E-2</v>
      </c>
      <c r="DK134" s="59" t="str">
        <f t="shared" si="208"/>
        <v>TERMINADO</v>
      </c>
      <c r="DL134" s="59" t="str">
        <f t="shared" si="178"/>
        <v>OPORTUNO</v>
      </c>
      <c r="DM134" s="62" t="s">
        <v>1261</v>
      </c>
      <c r="DN134" s="62" t="s">
        <v>369</v>
      </c>
      <c r="DO134" s="62"/>
      <c r="DP134" s="62"/>
      <c r="DQ134" s="62"/>
      <c r="DR134" s="62"/>
      <c r="DS134" s="60"/>
      <c r="DT134" s="60"/>
      <c r="DU134" s="60"/>
      <c r="DV134" s="60"/>
      <c r="DW134" s="60"/>
    </row>
    <row r="135" spans="1:127" s="58" customFormat="1" ht="39.950000000000003" hidden="1" customHeight="1" x14ac:dyDescent="0.2">
      <c r="A135" s="82" t="s">
        <v>1242</v>
      </c>
      <c r="B135" s="82" t="s">
        <v>1241</v>
      </c>
      <c r="C135" s="82" t="s">
        <v>1240</v>
      </c>
      <c r="D135" s="82">
        <v>96</v>
      </c>
      <c r="E135" s="82">
        <v>164</v>
      </c>
      <c r="F135" s="82">
        <v>204</v>
      </c>
      <c r="G135" s="82">
        <v>92</v>
      </c>
      <c r="H135" s="82">
        <v>14</v>
      </c>
      <c r="I135" s="82" t="s">
        <v>1239</v>
      </c>
      <c r="J135" s="82" t="s">
        <v>1194</v>
      </c>
      <c r="K135" s="82" t="s">
        <v>1184</v>
      </c>
      <c r="L135" s="82" t="s">
        <v>1193</v>
      </c>
      <c r="M135" s="82" t="s">
        <v>1192</v>
      </c>
      <c r="N135" s="82" t="s">
        <v>1221</v>
      </c>
      <c r="O135" s="82" t="s">
        <v>1220</v>
      </c>
      <c r="P135" s="82" t="s">
        <v>369</v>
      </c>
      <c r="Q135" s="82" t="s">
        <v>369</v>
      </c>
      <c r="R135" s="82" t="s">
        <v>369</v>
      </c>
      <c r="S135" s="82" t="s">
        <v>369</v>
      </c>
      <c r="T135" s="82" t="s">
        <v>314</v>
      </c>
      <c r="U135" s="82" t="s">
        <v>274</v>
      </c>
      <c r="V135" s="82" t="s">
        <v>370</v>
      </c>
      <c r="W135" s="82" t="s">
        <v>1189</v>
      </c>
      <c r="X135" s="82" t="s">
        <v>1188</v>
      </c>
      <c r="Y135" s="82" t="s">
        <v>640</v>
      </c>
      <c r="Z135" s="82" t="s">
        <v>369</v>
      </c>
      <c r="AA135" s="82" t="s">
        <v>426</v>
      </c>
      <c r="AB135" s="82" t="s">
        <v>1187</v>
      </c>
      <c r="AC135" s="82" t="s">
        <v>369</v>
      </c>
      <c r="AD135" s="82" t="s">
        <v>1228</v>
      </c>
      <c r="AE135" s="82" t="str">
        <f t="shared" si="185"/>
        <v>Subdirección Artística y Cultural</v>
      </c>
      <c r="AF135" s="82" t="str">
        <f t="shared" si="186"/>
        <v>No aplica</v>
      </c>
      <c r="AG135" s="82" t="str">
        <f t="shared" si="187"/>
        <v xml:space="preserve">Arte y Cultura </v>
      </c>
      <c r="AH135" s="82" t="str">
        <f t="shared" si="188"/>
        <v>Plan de Accion por Dependecias</v>
      </c>
      <c r="AI135" s="82" t="s">
        <v>429</v>
      </c>
      <c r="AJ135" s="61" t="s">
        <v>369</v>
      </c>
      <c r="AK135" s="61" t="s">
        <v>369</v>
      </c>
      <c r="AL135" s="61" t="s">
        <v>369</v>
      </c>
      <c r="AM135" s="61" t="s">
        <v>369</v>
      </c>
      <c r="AN135" s="82" t="s">
        <v>1289</v>
      </c>
      <c r="AO135" s="82" t="s">
        <v>1288</v>
      </c>
      <c r="AP135" s="82">
        <v>142</v>
      </c>
      <c r="AQ135" s="82">
        <f t="shared" si="214"/>
        <v>144</v>
      </c>
      <c r="AR135" s="82">
        <v>0</v>
      </c>
      <c r="AS135" s="82">
        <v>89</v>
      </c>
      <c r="AT135" s="82">
        <v>49</v>
      </c>
      <c r="AU135" s="82">
        <v>6</v>
      </c>
      <c r="AV135" s="82" t="s">
        <v>448</v>
      </c>
      <c r="AW135" s="82" t="s">
        <v>1184</v>
      </c>
      <c r="AX135" s="82" t="s">
        <v>1202</v>
      </c>
      <c r="AY135" s="82" t="s">
        <v>1183</v>
      </c>
      <c r="AZ135" s="82" t="s">
        <v>1183</v>
      </c>
      <c r="BA135" s="59">
        <v>43191</v>
      </c>
      <c r="BB135" s="59">
        <v>43252</v>
      </c>
      <c r="BC135" s="65">
        <f t="shared" si="213"/>
        <v>61</v>
      </c>
      <c r="BD135" s="82">
        <f t="shared" si="190"/>
        <v>0</v>
      </c>
      <c r="BE135" s="82">
        <v>0</v>
      </c>
      <c r="BF135" s="66">
        <v>0</v>
      </c>
      <c r="BG135" s="62">
        <f t="shared" si="191"/>
        <v>0</v>
      </c>
      <c r="BH135" s="59">
        <v>43189</v>
      </c>
      <c r="BI135" s="80">
        <f t="shared" si="192"/>
        <v>63</v>
      </c>
      <c r="BJ135" s="62" t="str">
        <f t="shared" si="180"/>
        <v>100%</v>
      </c>
      <c r="BK135" s="62">
        <f t="shared" si="193"/>
        <v>-3.2786885245901641E-2</v>
      </c>
      <c r="BL135" s="59" t="str">
        <f t="shared" si="194"/>
        <v>SIN INICIAR</v>
      </c>
      <c r="BM135" s="59" t="str">
        <f t="shared" si="195"/>
        <v xml:space="preserve">NO PROGRAMADA EN EL PERIODO </v>
      </c>
      <c r="BN135" s="62" t="s">
        <v>1250</v>
      </c>
      <c r="BO135" s="62"/>
      <c r="BP135" s="62"/>
      <c r="BQ135" s="82">
        <f t="shared" si="196"/>
        <v>89</v>
      </c>
      <c r="BR135" s="82">
        <v>90</v>
      </c>
      <c r="BS135" s="66">
        <f t="shared" ref="BS135:BS138" si="215">$BR135/$BQ135</f>
        <v>1.0112359550561798</v>
      </c>
      <c r="BT135" s="62">
        <f t="shared" si="197"/>
        <v>0.625</v>
      </c>
      <c r="BU135" s="59">
        <v>43281</v>
      </c>
      <c r="BV135" s="80">
        <f t="shared" si="198"/>
        <v>-29</v>
      </c>
      <c r="BW135" s="62">
        <f t="shared" si="199"/>
        <v>0.71</v>
      </c>
      <c r="BX135" s="62">
        <f t="shared" si="200"/>
        <v>1.4754098360655739</v>
      </c>
      <c r="BY135" s="59" t="str">
        <f t="shared" si="201"/>
        <v>EN PROCESO</v>
      </c>
      <c r="BZ135" s="59" t="str">
        <f t="shared" si="202"/>
        <v>ATRASADO</v>
      </c>
      <c r="CA135" s="62" t="s">
        <v>1644</v>
      </c>
      <c r="CB135" s="62" t="s">
        <v>1637</v>
      </c>
      <c r="CC135" s="62"/>
      <c r="CD135" s="62"/>
      <c r="CE135" s="62"/>
      <c r="CF135" s="62"/>
      <c r="CG135" s="82">
        <f t="shared" si="203"/>
        <v>49</v>
      </c>
      <c r="CH135" s="82">
        <v>29</v>
      </c>
      <c r="CI135" s="66">
        <f t="shared" ref="CI135:CI138" si="216">$CH135/$CG135</f>
        <v>0.59183673469387754</v>
      </c>
      <c r="CJ135" s="62">
        <f t="shared" si="170"/>
        <v>0.82638888888888884</v>
      </c>
      <c r="CK135" s="59">
        <v>43342</v>
      </c>
      <c r="CL135" s="80">
        <f t="shared" ref="CL135:CL159" si="217">$BB135-$CK135</f>
        <v>-90</v>
      </c>
      <c r="CM135" s="62" t="str">
        <f t="shared" si="204"/>
        <v>70%</v>
      </c>
      <c r="CN135" s="62">
        <f t="shared" si="171"/>
        <v>2.4754098360655736</v>
      </c>
      <c r="CO135" s="59" t="str">
        <f t="shared" si="205"/>
        <v>EN PROCESO</v>
      </c>
      <c r="CP135" s="59" t="str">
        <f t="shared" si="173"/>
        <v>ATRASADO</v>
      </c>
      <c r="CQ135" s="62" t="s">
        <v>1646</v>
      </c>
      <c r="CR135" s="62" t="s">
        <v>1637</v>
      </c>
      <c r="CS135" s="62"/>
      <c r="CT135" s="62"/>
      <c r="CU135" s="62"/>
      <c r="CV135" s="62"/>
      <c r="CW135" s="62"/>
      <c r="CX135" s="62"/>
      <c r="CY135" s="62"/>
      <c r="CZ135" s="62"/>
      <c r="DA135" s="62"/>
      <c r="DB135" s="62"/>
      <c r="DC135" s="82">
        <f t="shared" si="206"/>
        <v>6</v>
      </c>
      <c r="DD135" s="82"/>
      <c r="DE135" s="66">
        <f t="shared" ref="DE135:DE138" si="218">$DD135/$DC135</f>
        <v>0</v>
      </c>
      <c r="DF135" s="62">
        <f t="shared" si="175"/>
        <v>0.82638888888888884</v>
      </c>
      <c r="DG135" s="59"/>
      <c r="DH135" s="80">
        <f t="shared" ref="DH135:DH159" si="219">$BB135-$DG135</f>
        <v>43252</v>
      </c>
      <c r="DI135" s="62" t="str">
        <f t="shared" si="207"/>
        <v>100%</v>
      </c>
      <c r="DJ135" s="62">
        <f t="shared" si="176"/>
        <v>-708.04918032786884</v>
      </c>
      <c r="DK135" s="59" t="str">
        <f t="shared" si="208"/>
        <v>EN PROCESO</v>
      </c>
      <c r="DL135" s="59" t="str">
        <f t="shared" si="178"/>
        <v>DENTRO DEL TIEMPO</v>
      </c>
      <c r="DM135" s="62"/>
      <c r="DN135" s="62"/>
      <c r="DO135" s="62"/>
      <c r="DP135" s="62"/>
      <c r="DQ135" s="62"/>
      <c r="DR135" s="62"/>
      <c r="DS135" s="60"/>
      <c r="DT135" s="60"/>
      <c r="DU135" s="60"/>
      <c r="DV135" s="60"/>
      <c r="DW135" s="60"/>
    </row>
    <row r="136" spans="1:127" s="58" customFormat="1" ht="39.950000000000003" hidden="1" customHeight="1" x14ac:dyDescent="0.2">
      <c r="A136" s="82" t="s">
        <v>1242</v>
      </c>
      <c r="B136" s="82" t="s">
        <v>1241</v>
      </c>
      <c r="C136" s="82" t="s">
        <v>1240</v>
      </c>
      <c r="D136" s="82">
        <v>96</v>
      </c>
      <c r="E136" s="82">
        <v>164</v>
      </c>
      <c r="F136" s="82">
        <v>204</v>
      </c>
      <c r="G136" s="82">
        <v>92</v>
      </c>
      <c r="H136" s="82">
        <v>14</v>
      </c>
      <c r="I136" s="82" t="s">
        <v>1239</v>
      </c>
      <c r="J136" s="82" t="s">
        <v>1194</v>
      </c>
      <c r="K136" s="82" t="s">
        <v>1184</v>
      </c>
      <c r="L136" s="82" t="s">
        <v>1193</v>
      </c>
      <c r="M136" s="82" t="s">
        <v>1192</v>
      </c>
      <c r="N136" s="82" t="s">
        <v>1221</v>
      </c>
      <c r="O136" s="82" t="s">
        <v>1220</v>
      </c>
      <c r="P136" s="82" t="s">
        <v>369</v>
      </c>
      <c r="Q136" s="82" t="s">
        <v>369</v>
      </c>
      <c r="R136" s="82" t="s">
        <v>369</v>
      </c>
      <c r="S136" s="82" t="s">
        <v>369</v>
      </c>
      <c r="T136" s="82" t="s">
        <v>314</v>
      </c>
      <c r="U136" s="82" t="s">
        <v>274</v>
      </c>
      <c r="V136" s="82" t="s">
        <v>370</v>
      </c>
      <c r="W136" s="82" t="s">
        <v>1189</v>
      </c>
      <c r="X136" s="82" t="s">
        <v>1188</v>
      </c>
      <c r="Y136" s="82" t="s">
        <v>640</v>
      </c>
      <c r="Z136" s="82" t="s">
        <v>369</v>
      </c>
      <c r="AA136" s="82" t="s">
        <v>426</v>
      </c>
      <c r="AB136" s="82" t="s">
        <v>1187</v>
      </c>
      <c r="AC136" s="82" t="s">
        <v>369</v>
      </c>
      <c r="AD136" s="82" t="s">
        <v>1228</v>
      </c>
      <c r="AE136" s="82" t="str">
        <f t="shared" si="185"/>
        <v>Subdirección Artística y Cultural</v>
      </c>
      <c r="AF136" s="82" t="str">
        <f t="shared" si="186"/>
        <v>No aplica</v>
      </c>
      <c r="AG136" s="82" t="str">
        <f t="shared" si="187"/>
        <v xml:space="preserve">Arte y Cultura </v>
      </c>
      <c r="AH136" s="82" t="str">
        <f t="shared" si="188"/>
        <v>Plan de Accion por Dependecias</v>
      </c>
      <c r="AI136" s="82" t="s">
        <v>429</v>
      </c>
      <c r="AJ136" s="61" t="s">
        <v>369</v>
      </c>
      <c r="AK136" s="61" t="s">
        <v>369</v>
      </c>
      <c r="AL136" s="61" t="s">
        <v>369</v>
      </c>
      <c r="AM136" s="61" t="s">
        <v>369</v>
      </c>
      <c r="AN136" s="82" t="s">
        <v>1287</v>
      </c>
      <c r="AO136" s="82" t="s">
        <v>1286</v>
      </c>
      <c r="AP136" s="82">
        <v>57</v>
      </c>
      <c r="AQ136" s="82">
        <f t="shared" si="214"/>
        <v>60</v>
      </c>
      <c r="AR136" s="82">
        <v>0</v>
      </c>
      <c r="AS136" s="82">
        <v>51</v>
      </c>
      <c r="AT136" s="82">
        <v>9</v>
      </c>
      <c r="AU136" s="82">
        <v>0</v>
      </c>
      <c r="AV136" s="82" t="s">
        <v>448</v>
      </c>
      <c r="AW136" s="82" t="s">
        <v>1184</v>
      </c>
      <c r="AX136" s="82" t="s">
        <v>1202</v>
      </c>
      <c r="AY136" s="82" t="s">
        <v>1183</v>
      </c>
      <c r="AZ136" s="82" t="s">
        <v>1183</v>
      </c>
      <c r="BA136" s="59">
        <v>43191</v>
      </c>
      <c r="BB136" s="59">
        <v>43252</v>
      </c>
      <c r="BC136" s="65">
        <f t="shared" si="213"/>
        <v>61</v>
      </c>
      <c r="BD136" s="82">
        <f t="shared" si="190"/>
        <v>0</v>
      </c>
      <c r="BE136" s="82">
        <v>0</v>
      </c>
      <c r="BF136" s="66">
        <v>0</v>
      </c>
      <c r="BG136" s="62">
        <f t="shared" si="191"/>
        <v>0</v>
      </c>
      <c r="BH136" s="59">
        <v>43189</v>
      </c>
      <c r="BI136" s="80">
        <f t="shared" si="192"/>
        <v>63</v>
      </c>
      <c r="BJ136" s="62" t="str">
        <f t="shared" si="180"/>
        <v>100%</v>
      </c>
      <c r="BK136" s="62">
        <f t="shared" si="193"/>
        <v>-3.2786885245901641E-2</v>
      </c>
      <c r="BL136" s="59" t="str">
        <f t="shared" si="194"/>
        <v>SIN INICIAR</v>
      </c>
      <c r="BM136" s="59" t="str">
        <f t="shared" si="195"/>
        <v xml:space="preserve">NO PROGRAMADA EN EL PERIODO </v>
      </c>
      <c r="BN136" s="62" t="s">
        <v>1250</v>
      </c>
      <c r="BO136" s="62"/>
      <c r="BP136" s="62"/>
      <c r="BQ136" s="82">
        <f t="shared" si="196"/>
        <v>51</v>
      </c>
      <c r="BR136" s="82">
        <v>51</v>
      </c>
      <c r="BS136" s="66">
        <f t="shared" si="215"/>
        <v>1</v>
      </c>
      <c r="BT136" s="62">
        <f t="shared" si="197"/>
        <v>0.85</v>
      </c>
      <c r="BU136" s="59">
        <v>43281</v>
      </c>
      <c r="BV136" s="80">
        <f t="shared" si="198"/>
        <v>-29</v>
      </c>
      <c r="BW136" s="62">
        <f t="shared" si="199"/>
        <v>0.71</v>
      </c>
      <c r="BX136" s="62">
        <f t="shared" si="200"/>
        <v>1.4754098360655739</v>
      </c>
      <c r="BY136" s="59" t="str">
        <f t="shared" si="201"/>
        <v>EN PROCESO</v>
      </c>
      <c r="BZ136" s="59" t="str">
        <f t="shared" si="202"/>
        <v>ATRASADO</v>
      </c>
      <c r="CA136" s="62" t="s">
        <v>1643</v>
      </c>
      <c r="CB136" s="62" t="s">
        <v>1637</v>
      </c>
      <c r="CC136" s="62"/>
      <c r="CD136" s="62"/>
      <c r="CE136" s="62"/>
      <c r="CF136" s="62"/>
      <c r="CG136" s="82">
        <f t="shared" si="203"/>
        <v>9</v>
      </c>
      <c r="CH136" s="82">
        <v>9</v>
      </c>
      <c r="CI136" s="66">
        <f t="shared" si="216"/>
        <v>1</v>
      </c>
      <c r="CJ136" s="62">
        <f t="shared" si="170"/>
        <v>1</v>
      </c>
      <c r="CK136" s="59">
        <v>43342</v>
      </c>
      <c r="CL136" s="80">
        <f t="shared" si="217"/>
        <v>-90</v>
      </c>
      <c r="CM136" s="62" t="str">
        <f t="shared" si="204"/>
        <v>70%</v>
      </c>
      <c r="CN136" s="62">
        <f t="shared" si="171"/>
        <v>2.4754098360655736</v>
      </c>
      <c r="CO136" s="59" t="str">
        <f t="shared" si="205"/>
        <v>TERMINADO</v>
      </c>
      <c r="CP136" s="59" t="str">
        <f t="shared" si="173"/>
        <v>EXTEMPORANEO</v>
      </c>
      <c r="CQ136" s="62" t="s">
        <v>1645</v>
      </c>
      <c r="CR136" s="62" t="s">
        <v>1637</v>
      </c>
      <c r="CS136" s="62"/>
      <c r="CT136" s="62"/>
      <c r="CU136" s="62"/>
      <c r="CV136" s="62"/>
      <c r="CW136" s="62"/>
      <c r="CX136" s="62"/>
      <c r="CY136" s="62"/>
      <c r="CZ136" s="62"/>
      <c r="DA136" s="62"/>
      <c r="DB136" s="62"/>
      <c r="DC136" s="82">
        <f t="shared" si="206"/>
        <v>0</v>
      </c>
      <c r="DD136" s="82"/>
      <c r="DE136" s="66" t="e">
        <f t="shared" si="218"/>
        <v>#DIV/0!</v>
      </c>
      <c r="DF136" s="62">
        <f t="shared" si="175"/>
        <v>1</v>
      </c>
      <c r="DG136" s="59"/>
      <c r="DH136" s="80">
        <f t="shared" si="219"/>
        <v>43252</v>
      </c>
      <c r="DI136" s="62" t="str">
        <f t="shared" si="207"/>
        <v>100%</v>
      </c>
      <c r="DJ136" s="62">
        <f t="shared" si="176"/>
        <v>-708.04918032786884</v>
      </c>
      <c r="DK136" s="59" t="str">
        <f t="shared" si="208"/>
        <v>TERMINADO</v>
      </c>
      <c r="DL136" s="59" t="str">
        <f t="shared" si="178"/>
        <v>OPORTUNO</v>
      </c>
      <c r="DM136" s="62"/>
      <c r="DN136" s="62"/>
      <c r="DO136" s="62"/>
      <c r="DP136" s="62"/>
      <c r="DQ136" s="62"/>
      <c r="DR136" s="62"/>
      <c r="DS136" s="60"/>
      <c r="DT136" s="60"/>
      <c r="DU136" s="60"/>
      <c r="DV136" s="60"/>
      <c r="DW136" s="60"/>
    </row>
    <row r="137" spans="1:127" s="58" customFormat="1" ht="39.950000000000003" hidden="1" customHeight="1" x14ac:dyDescent="0.2">
      <c r="A137" s="82" t="s">
        <v>1242</v>
      </c>
      <c r="B137" s="82" t="s">
        <v>1241</v>
      </c>
      <c r="C137" s="82" t="s">
        <v>1240</v>
      </c>
      <c r="D137" s="82">
        <v>96</v>
      </c>
      <c r="E137" s="82">
        <v>164</v>
      </c>
      <c r="F137" s="82">
        <v>204</v>
      </c>
      <c r="G137" s="82">
        <v>92</v>
      </c>
      <c r="H137" s="82">
        <v>14</v>
      </c>
      <c r="I137" s="82" t="s">
        <v>1239</v>
      </c>
      <c r="J137" s="82" t="s">
        <v>1194</v>
      </c>
      <c r="K137" s="82" t="s">
        <v>1184</v>
      </c>
      <c r="L137" s="82" t="s">
        <v>1193</v>
      </c>
      <c r="M137" s="82" t="s">
        <v>1192</v>
      </c>
      <c r="N137" s="82" t="s">
        <v>1221</v>
      </c>
      <c r="O137" s="82" t="s">
        <v>1220</v>
      </c>
      <c r="P137" s="82" t="s">
        <v>369</v>
      </c>
      <c r="Q137" s="82" t="s">
        <v>369</v>
      </c>
      <c r="R137" s="82" t="s">
        <v>369</v>
      </c>
      <c r="S137" s="82" t="s">
        <v>369</v>
      </c>
      <c r="T137" s="82" t="s">
        <v>314</v>
      </c>
      <c r="U137" s="82" t="s">
        <v>274</v>
      </c>
      <c r="V137" s="82" t="s">
        <v>370</v>
      </c>
      <c r="W137" s="82" t="s">
        <v>1189</v>
      </c>
      <c r="X137" s="82" t="s">
        <v>1188</v>
      </c>
      <c r="Y137" s="82" t="s">
        <v>640</v>
      </c>
      <c r="Z137" s="82" t="s">
        <v>369</v>
      </c>
      <c r="AA137" s="82" t="s">
        <v>426</v>
      </c>
      <c r="AB137" s="82" t="s">
        <v>1187</v>
      </c>
      <c r="AC137" s="82" t="s">
        <v>369</v>
      </c>
      <c r="AD137" s="82" t="s">
        <v>1228</v>
      </c>
      <c r="AE137" s="82" t="str">
        <f t="shared" si="185"/>
        <v>Subdirección Artística y Cultural</v>
      </c>
      <c r="AF137" s="82" t="str">
        <f t="shared" si="186"/>
        <v>No aplica</v>
      </c>
      <c r="AG137" s="82" t="str">
        <f t="shared" si="187"/>
        <v xml:space="preserve">Arte y Cultura </v>
      </c>
      <c r="AH137" s="82" t="str">
        <f t="shared" si="188"/>
        <v>Plan de Accion por Dependecias</v>
      </c>
      <c r="AI137" s="82" t="s">
        <v>429</v>
      </c>
      <c r="AJ137" s="61" t="s">
        <v>369</v>
      </c>
      <c r="AK137" s="61" t="s">
        <v>369</v>
      </c>
      <c r="AL137" s="61" t="s">
        <v>369</v>
      </c>
      <c r="AM137" s="61" t="s">
        <v>369</v>
      </c>
      <c r="AN137" s="82" t="s">
        <v>1285</v>
      </c>
      <c r="AO137" s="82" t="s">
        <v>1649</v>
      </c>
      <c r="AP137" s="82">
        <v>249</v>
      </c>
      <c r="AQ137" s="82">
        <f t="shared" si="214"/>
        <v>249</v>
      </c>
      <c r="AR137" s="82">
        <v>0</v>
      </c>
      <c r="AS137" s="82">
        <v>34</v>
      </c>
      <c r="AT137" s="82">
        <v>94</v>
      </c>
      <c r="AU137" s="82">
        <v>121</v>
      </c>
      <c r="AV137" s="82" t="s">
        <v>448</v>
      </c>
      <c r="AW137" s="82" t="s">
        <v>1184</v>
      </c>
      <c r="AX137" s="82" t="s">
        <v>1202</v>
      </c>
      <c r="AY137" s="82" t="s">
        <v>1183</v>
      </c>
      <c r="AZ137" s="82" t="s">
        <v>1183</v>
      </c>
      <c r="BA137" s="59">
        <v>43191</v>
      </c>
      <c r="BB137" s="59">
        <v>43465</v>
      </c>
      <c r="BC137" s="65">
        <f t="shared" si="213"/>
        <v>274</v>
      </c>
      <c r="BD137" s="82">
        <f t="shared" si="190"/>
        <v>0</v>
      </c>
      <c r="BE137" s="82">
        <v>0</v>
      </c>
      <c r="BF137" s="66">
        <v>0</v>
      </c>
      <c r="BG137" s="62">
        <f t="shared" si="191"/>
        <v>0</v>
      </c>
      <c r="BH137" s="59">
        <v>43189</v>
      </c>
      <c r="BI137" s="80">
        <f t="shared" si="192"/>
        <v>276</v>
      </c>
      <c r="BJ137" s="62" t="str">
        <f t="shared" si="180"/>
        <v>100%</v>
      </c>
      <c r="BK137" s="62">
        <f t="shared" si="193"/>
        <v>-7.2992700729927005E-3</v>
      </c>
      <c r="BL137" s="59" t="str">
        <f t="shared" si="194"/>
        <v>SIN INICIAR</v>
      </c>
      <c r="BM137" s="59" t="str">
        <f t="shared" si="195"/>
        <v xml:space="preserve">NO PROGRAMADA EN EL PERIODO </v>
      </c>
      <c r="BN137" s="62" t="s">
        <v>1250</v>
      </c>
      <c r="BO137" s="62" t="s">
        <v>702</v>
      </c>
      <c r="BP137" s="62"/>
      <c r="BQ137" s="82">
        <f t="shared" si="196"/>
        <v>34</v>
      </c>
      <c r="BR137" s="82">
        <v>4</v>
      </c>
      <c r="BS137" s="66">
        <f t="shared" si="215"/>
        <v>0.11764705882352941</v>
      </c>
      <c r="BT137" s="62">
        <f t="shared" si="197"/>
        <v>1.6064257028112448E-2</v>
      </c>
      <c r="BU137" s="59">
        <v>43281</v>
      </c>
      <c r="BV137" s="80">
        <f t="shared" si="198"/>
        <v>184</v>
      </c>
      <c r="BW137" s="62" t="str">
        <f t="shared" si="199"/>
        <v>100%</v>
      </c>
      <c r="BX137" s="62">
        <f t="shared" si="200"/>
        <v>0.32846715328467152</v>
      </c>
      <c r="BY137" s="59" t="str">
        <f t="shared" si="201"/>
        <v>EN PROCESO</v>
      </c>
      <c r="BZ137" s="59" t="str">
        <f t="shared" si="202"/>
        <v>ATRASADO</v>
      </c>
      <c r="CA137" s="62" t="s">
        <v>1648</v>
      </c>
      <c r="CB137" s="83" t="s">
        <v>1647</v>
      </c>
      <c r="CC137" s="62"/>
      <c r="CD137" s="62"/>
      <c r="CE137" s="62"/>
      <c r="CF137" s="62"/>
      <c r="CG137" s="82">
        <f t="shared" si="203"/>
        <v>94</v>
      </c>
      <c r="CH137" s="82">
        <v>30</v>
      </c>
      <c r="CI137" s="66">
        <f t="shared" si="216"/>
        <v>0.31914893617021278</v>
      </c>
      <c r="CJ137" s="62">
        <f t="shared" si="170"/>
        <v>0.13654618473895583</v>
      </c>
      <c r="CK137" s="59">
        <v>43342</v>
      </c>
      <c r="CL137" s="80">
        <f t="shared" si="217"/>
        <v>123</v>
      </c>
      <c r="CM137" s="62" t="str">
        <f t="shared" si="204"/>
        <v>100%</v>
      </c>
      <c r="CN137" s="62">
        <f t="shared" si="171"/>
        <v>0.55109489051094895</v>
      </c>
      <c r="CO137" s="59" t="str">
        <f t="shared" si="205"/>
        <v>EN PROCESO</v>
      </c>
      <c r="CP137" s="59" t="str">
        <f t="shared" si="173"/>
        <v>ATRASADO</v>
      </c>
      <c r="CQ137" s="62" t="s">
        <v>1650</v>
      </c>
      <c r="CR137" s="83" t="s">
        <v>1653</v>
      </c>
      <c r="CS137" s="62"/>
      <c r="CT137" s="62"/>
      <c r="CU137" s="62"/>
      <c r="CV137" s="62"/>
      <c r="CW137" s="62"/>
      <c r="CX137" s="62"/>
      <c r="CY137" s="62"/>
      <c r="CZ137" s="62"/>
      <c r="DA137" s="62"/>
      <c r="DB137" s="62"/>
      <c r="DC137" s="82">
        <f t="shared" si="206"/>
        <v>121</v>
      </c>
      <c r="DD137" s="82"/>
      <c r="DE137" s="66">
        <f t="shared" si="218"/>
        <v>0</v>
      </c>
      <c r="DF137" s="62">
        <f t="shared" si="175"/>
        <v>0.13654618473895583</v>
      </c>
      <c r="DG137" s="59"/>
      <c r="DH137" s="80">
        <f t="shared" si="219"/>
        <v>43465</v>
      </c>
      <c r="DI137" s="62" t="str">
        <f t="shared" si="207"/>
        <v>100%</v>
      </c>
      <c r="DJ137" s="62">
        <f t="shared" si="176"/>
        <v>-157.63138686131387</v>
      </c>
      <c r="DK137" s="59" t="str">
        <f t="shared" si="208"/>
        <v>EN PROCESO</v>
      </c>
      <c r="DL137" s="59" t="str">
        <f t="shared" si="178"/>
        <v>DENTRO DEL TIEMPO</v>
      </c>
      <c r="DM137" s="62"/>
      <c r="DN137" s="62"/>
      <c r="DO137" s="62"/>
      <c r="DP137" s="62"/>
      <c r="DQ137" s="62"/>
      <c r="DR137" s="62"/>
      <c r="DS137" s="60"/>
      <c r="DT137" s="60"/>
      <c r="DU137" s="60"/>
      <c r="DV137" s="60"/>
      <c r="DW137" s="60"/>
    </row>
    <row r="138" spans="1:127" s="58" customFormat="1" ht="39.950000000000003" hidden="1" customHeight="1" x14ac:dyDescent="0.2">
      <c r="A138" s="82" t="s">
        <v>1242</v>
      </c>
      <c r="B138" s="82" t="s">
        <v>1241</v>
      </c>
      <c r="C138" s="82" t="s">
        <v>1240</v>
      </c>
      <c r="D138" s="82">
        <v>96</v>
      </c>
      <c r="E138" s="82">
        <v>164</v>
      </c>
      <c r="F138" s="82">
        <v>204</v>
      </c>
      <c r="G138" s="82">
        <v>92</v>
      </c>
      <c r="H138" s="82">
        <v>14</v>
      </c>
      <c r="I138" s="82" t="s">
        <v>1239</v>
      </c>
      <c r="J138" s="82" t="s">
        <v>1194</v>
      </c>
      <c r="K138" s="82" t="s">
        <v>1184</v>
      </c>
      <c r="L138" s="82" t="s">
        <v>1193</v>
      </c>
      <c r="M138" s="82" t="s">
        <v>1192</v>
      </c>
      <c r="N138" s="82" t="s">
        <v>1221</v>
      </c>
      <c r="O138" s="82" t="s">
        <v>1220</v>
      </c>
      <c r="P138" s="82" t="s">
        <v>369</v>
      </c>
      <c r="Q138" s="82" t="s">
        <v>369</v>
      </c>
      <c r="R138" s="82" t="s">
        <v>369</v>
      </c>
      <c r="S138" s="82" t="s">
        <v>369</v>
      </c>
      <c r="T138" s="82" t="s">
        <v>314</v>
      </c>
      <c r="U138" s="82" t="s">
        <v>274</v>
      </c>
      <c r="V138" s="82" t="s">
        <v>370</v>
      </c>
      <c r="W138" s="82" t="s">
        <v>1189</v>
      </c>
      <c r="X138" s="82" t="s">
        <v>1188</v>
      </c>
      <c r="Y138" s="82" t="s">
        <v>640</v>
      </c>
      <c r="Z138" s="82" t="s">
        <v>369</v>
      </c>
      <c r="AA138" s="82" t="s">
        <v>426</v>
      </c>
      <c r="AB138" s="82" t="s">
        <v>1187</v>
      </c>
      <c r="AC138" s="82" t="s">
        <v>369</v>
      </c>
      <c r="AD138" s="82" t="s">
        <v>1228</v>
      </c>
      <c r="AE138" s="82" t="str">
        <f t="shared" si="185"/>
        <v>Subdirección Artística y Cultural</v>
      </c>
      <c r="AF138" s="82" t="str">
        <f t="shared" si="186"/>
        <v>No aplica</v>
      </c>
      <c r="AG138" s="82" t="str">
        <f t="shared" si="187"/>
        <v xml:space="preserve">Arte y Cultura </v>
      </c>
      <c r="AH138" s="82" t="str">
        <f t="shared" si="188"/>
        <v>Plan de Accion por Dependecias</v>
      </c>
      <c r="AI138" s="82" t="s">
        <v>429</v>
      </c>
      <c r="AJ138" s="61" t="s">
        <v>369</v>
      </c>
      <c r="AK138" s="61" t="s">
        <v>369</v>
      </c>
      <c r="AL138" s="61" t="s">
        <v>369</v>
      </c>
      <c r="AM138" s="61" t="s">
        <v>369</v>
      </c>
      <c r="AN138" s="82" t="s">
        <v>1284</v>
      </c>
      <c r="AO138" s="82" t="s">
        <v>1283</v>
      </c>
      <c r="AP138" s="82">
        <v>13952</v>
      </c>
      <c r="AQ138" s="82">
        <f t="shared" si="214"/>
        <v>13952</v>
      </c>
      <c r="AR138" s="82">
        <v>0</v>
      </c>
      <c r="AS138" s="82">
        <v>1360</v>
      </c>
      <c r="AT138" s="82">
        <v>5137</v>
      </c>
      <c r="AU138" s="82">
        <v>7455</v>
      </c>
      <c r="AV138" s="82" t="s">
        <v>448</v>
      </c>
      <c r="AW138" s="82" t="s">
        <v>1184</v>
      </c>
      <c r="AX138" s="82" t="s">
        <v>1202</v>
      </c>
      <c r="AY138" s="82" t="s">
        <v>1183</v>
      </c>
      <c r="AZ138" s="82" t="s">
        <v>1183</v>
      </c>
      <c r="BA138" s="59">
        <v>43191</v>
      </c>
      <c r="BB138" s="59">
        <v>43465</v>
      </c>
      <c r="BC138" s="65">
        <f t="shared" si="213"/>
        <v>274</v>
      </c>
      <c r="BD138" s="82">
        <f t="shared" si="190"/>
        <v>0</v>
      </c>
      <c r="BE138" s="82">
        <v>0</v>
      </c>
      <c r="BF138" s="66">
        <v>0</v>
      </c>
      <c r="BG138" s="62">
        <f t="shared" si="191"/>
        <v>0</v>
      </c>
      <c r="BH138" s="59">
        <v>43189</v>
      </c>
      <c r="BI138" s="80">
        <f t="shared" si="192"/>
        <v>276</v>
      </c>
      <c r="BJ138" s="62" t="str">
        <f t="shared" si="180"/>
        <v>100%</v>
      </c>
      <c r="BK138" s="62">
        <f t="shared" si="193"/>
        <v>-7.2992700729927005E-3</v>
      </c>
      <c r="BL138" s="59" t="str">
        <f t="shared" si="194"/>
        <v>SIN INICIAR</v>
      </c>
      <c r="BM138" s="59" t="str">
        <f t="shared" si="195"/>
        <v xml:space="preserve">NO PROGRAMADA EN EL PERIODO </v>
      </c>
      <c r="BN138" s="62" t="s">
        <v>1250</v>
      </c>
      <c r="BO138" s="62" t="s">
        <v>702</v>
      </c>
      <c r="BP138" s="62"/>
      <c r="BQ138" s="82">
        <f t="shared" si="196"/>
        <v>1360</v>
      </c>
      <c r="BR138" s="82">
        <v>215</v>
      </c>
      <c r="BS138" s="66">
        <f t="shared" si="215"/>
        <v>0.15808823529411764</v>
      </c>
      <c r="BT138" s="62">
        <f t="shared" si="197"/>
        <v>1.5409977064220183E-2</v>
      </c>
      <c r="BU138" s="59">
        <v>43281</v>
      </c>
      <c r="BV138" s="80">
        <f t="shared" si="198"/>
        <v>184</v>
      </c>
      <c r="BW138" s="62" t="str">
        <f t="shared" si="199"/>
        <v>100%</v>
      </c>
      <c r="BX138" s="62">
        <f t="shared" si="200"/>
        <v>0.32846715328467152</v>
      </c>
      <c r="BY138" s="59" t="str">
        <f t="shared" si="201"/>
        <v>EN PROCESO</v>
      </c>
      <c r="BZ138" s="59" t="str">
        <f t="shared" si="202"/>
        <v>ATRASADO</v>
      </c>
      <c r="CA138" s="62" t="s">
        <v>1651</v>
      </c>
      <c r="CB138" s="83" t="s">
        <v>1647</v>
      </c>
      <c r="CC138" s="62"/>
      <c r="CD138" s="62"/>
      <c r="CE138" s="62"/>
      <c r="CF138" s="62"/>
      <c r="CG138" s="82">
        <f t="shared" si="203"/>
        <v>5137</v>
      </c>
      <c r="CH138" s="82">
        <v>1802</v>
      </c>
      <c r="CI138" s="66">
        <f t="shared" si="216"/>
        <v>0.35078839789760563</v>
      </c>
      <c r="CJ138" s="62">
        <f t="shared" si="170"/>
        <v>0.14456708715596331</v>
      </c>
      <c r="CK138" s="59">
        <v>43342</v>
      </c>
      <c r="CL138" s="80">
        <f t="shared" si="217"/>
        <v>123</v>
      </c>
      <c r="CM138" s="62" t="str">
        <f t="shared" si="204"/>
        <v>100%</v>
      </c>
      <c r="CN138" s="62">
        <f t="shared" si="171"/>
        <v>0.55109489051094895</v>
      </c>
      <c r="CO138" s="59" t="str">
        <f t="shared" si="205"/>
        <v>EN PROCESO</v>
      </c>
      <c r="CP138" s="59" t="str">
        <f t="shared" si="173"/>
        <v>ATRASADO</v>
      </c>
      <c r="CQ138" s="62" t="s">
        <v>1652</v>
      </c>
      <c r="CR138" s="83" t="s">
        <v>1653</v>
      </c>
      <c r="CS138" s="62"/>
      <c r="CT138" s="62"/>
      <c r="CU138" s="62"/>
      <c r="CV138" s="62"/>
      <c r="CW138" s="62"/>
      <c r="CX138" s="62"/>
      <c r="CY138" s="62"/>
      <c r="CZ138" s="62"/>
      <c r="DA138" s="62"/>
      <c r="DB138" s="62"/>
      <c r="DC138" s="82">
        <f t="shared" si="206"/>
        <v>7455</v>
      </c>
      <c r="DD138" s="82"/>
      <c r="DE138" s="66">
        <f t="shared" si="218"/>
        <v>0</v>
      </c>
      <c r="DF138" s="62">
        <f t="shared" si="175"/>
        <v>0.14456708715596331</v>
      </c>
      <c r="DG138" s="59"/>
      <c r="DH138" s="80">
        <f t="shared" si="219"/>
        <v>43465</v>
      </c>
      <c r="DI138" s="62" t="str">
        <f t="shared" si="207"/>
        <v>100%</v>
      </c>
      <c r="DJ138" s="62">
        <f t="shared" si="176"/>
        <v>-157.63138686131387</v>
      </c>
      <c r="DK138" s="59" t="str">
        <f t="shared" si="208"/>
        <v>EN PROCESO</v>
      </c>
      <c r="DL138" s="59" t="str">
        <f t="shared" si="178"/>
        <v>DENTRO DEL TIEMPO</v>
      </c>
      <c r="DM138" s="62"/>
      <c r="DN138" s="62"/>
      <c r="DO138" s="62"/>
      <c r="DP138" s="62"/>
      <c r="DQ138" s="62"/>
      <c r="DR138" s="62"/>
      <c r="DS138" s="60"/>
      <c r="DT138" s="60"/>
      <c r="DU138" s="60"/>
      <c r="DV138" s="60"/>
      <c r="DW138" s="60"/>
    </row>
    <row r="139" spans="1:127" s="58" customFormat="1" ht="39.950000000000003" hidden="1" customHeight="1" x14ac:dyDescent="0.2">
      <c r="A139" s="82" t="s">
        <v>1235</v>
      </c>
      <c r="B139" s="82" t="s">
        <v>1234</v>
      </c>
      <c r="C139" s="82" t="s">
        <v>1233</v>
      </c>
      <c r="D139" s="82">
        <v>0.2</v>
      </c>
      <c r="E139" s="82">
        <v>0.42</v>
      </c>
      <c r="F139" s="82">
        <v>0.24</v>
      </c>
      <c r="G139" s="82">
        <v>7.0000000000000007E-2</v>
      </c>
      <c r="H139" s="82">
        <v>7.0000000000000007E-2</v>
      </c>
      <c r="I139" s="82" t="s">
        <v>1232</v>
      </c>
      <c r="J139" s="82" t="s">
        <v>1194</v>
      </c>
      <c r="K139" s="82" t="s">
        <v>1184</v>
      </c>
      <c r="L139" s="82" t="s">
        <v>1193</v>
      </c>
      <c r="M139" s="82" t="s">
        <v>1192</v>
      </c>
      <c r="N139" s="82" t="s">
        <v>1221</v>
      </c>
      <c r="O139" s="82" t="s">
        <v>1220</v>
      </c>
      <c r="P139" s="82" t="s">
        <v>369</v>
      </c>
      <c r="Q139" s="82" t="s">
        <v>369</v>
      </c>
      <c r="R139" s="82" t="s">
        <v>369</v>
      </c>
      <c r="S139" s="82" t="s">
        <v>369</v>
      </c>
      <c r="T139" s="82" t="s">
        <v>314</v>
      </c>
      <c r="U139" s="82" t="s">
        <v>274</v>
      </c>
      <c r="V139" s="82" t="s">
        <v>370</v>
      </c>
      <c r="W139" s="82" t="s">
        <v>1189</v>
      </c>
      <c r="X139" s="82" t="s">
        <v>1188</v>
      </c>
      <c r="Y139" s="82" t="s">
        <v>640</v>
      </c>
      <c r="Z139" s="82" t="s">
        <v>369</v>
      </c>
      <c r="AA139" s="82" t="s">
        <v>426</v>
      </c>
      <c r="AB139" s="82" t="s">
        <v>1187</v>
      </c>
      <c r="AC139" s="82" t="s">
        <v>369</v>
      </c>
      <c r="AD139" s="82" t="s">
        <v>1228</v>
      </c>
      <c r="AE139" s="82" t="str">
        <f t="shared" si="185"/>
        <v>Subdirección Artística y Cultural</v>
      </c>
      <c r="AF139" s="82" t="str">
        <f t="shared" si="186"/>
        <v>No aplica</v>
      </c>
      <c r="AG139" s="82" t="str">
        <f t="shared" si="187"/>
        <v xml:space="preserve">Arte y Cultura </v>
      </c>
      <c r="AH139" s="82" t="str">
        <f t="shared" si="188"/>
        <v>Plan de Accion por Dependecias</v>
      </c>
      <c r="AI139" s="82" t="s">
        <v>429</v>
      </c>
      <c r="AJ139" s="61" t="s">
        <v>369</v>
      </c>
      <c r="AK139" s="61" t="s">
        <v>369</v>
      </c>
      <c r="AL139" s="61" t="s">
        <v>369</v>
      </c>
      <c r="AM139" s="61" t="s">
        <v>369</v>
      </c>
      <c r="AN139" s="82" t="s">
        <v>1281</v>
      </c>
      <c r="AO139" s="82" t="s">
        <v>1282</v>
      </c>
      <c r="AP139" s="82">
        <v>1</v>
      </c>
      <c r="AQ139" s="82">
        <f t="shared" si="214"/>
        <v>1</v>
      </c>
      <c r="AR139" s="82">
        <v>1</v>
      </c>
      <c r="AS139" s="82">
        <v>0</v>
      </c>
      <c r="AT139" s="82">
        <v>0</v>
      </c>
      <c r="AU139" s="82">
        <v>0</v>
      </c>
      <c r="AV139" s="82" t="s">
        <v>448</v>
      </c>
      <c r="AW139" s="82" t="s">
        <v>1184</v>
      </c>
      <c r="AX139" s="82" t="s">
        <v>1184</v>
      </c>
      <c r="AY139" s="82" t="s">
        <v>1187</v>
      </c>
      <c r="AZ139" s="82" t="s">
        <v>441</v>
      </c>
      <c r="BA139" s="59">
        <v>43101</v>
      </c>
      <c r="BB139" s="59">
        <v>43189</v>
      </c>
      <c r="BC139" s="65">
        <f t="shared" si="213"/>
        <v>88</v>
      </c>
      <c r="BD139" s="82">
        <f t="shared" si="190"/>
        <v>1</v>
      </c>
      <c r="BE139" s="82">
        <v>1</v>
      </c>
      <c r="BF139" s="66">
        <f>$BE139/$BD139</f>
        <v>1</v>
      </c>
      <c r="BG139" s="62">
        <f t="shared" si="191"/>
        <v>1</v>
      </c>
      <c r="BH139" s="59">
        <v>43115</v>
      </c>
      <c r="BI139" s="80">
        <f t="shared" si="192"/>
        <v>74</v>
      </c>
      <c r="BJ139" s="62" t="str">
        <f t="shared" si="180"/>
        <v>100%</v>
      </c>
      <c r="BK139" s="62">
        <f t="shared" si="193"/>
        <v>0.15909090909090909</v>
      </c>
      <c r="BL139" s="59" t="str">
        <f t="shared" si="194"/>
        <v>TERMINADO</v>
      </c>
      <c r="BM139" s="59" t="str">
        <f t="shared" si="195"/>
        <v>OPORTUNO</v>
      </c>
      <c r="BN139" s="62" t="s">
        <v>1276</v>
      </c>
      <c r="BO139" s="62"/>
      <c r="BP139" s="62"/>
      <c r="BQ139" s="82">
        <f t="shared" si="196"/>
        <v>0</v>
      </c>
      <c r="BR139" s="82">
        <v>1</v>
      </c>
      <c r="BS139" s="66">
        <v>1</v>
      </c>
      <c r="BT139" s="62">
        <v>1</v>
      </c>
      <c r="BU139" s="59">
        <v>43115</v>
      </c>
      <c r="BV139" s="80">
        <f t="shared" si="198"/>
        <v>74</v>
      </c>
      <c r="BW139" s="62" t="str">
        <f t="shared" si="199"/>
        <v>100%</v>
      </c>
      <c r="BX139" s="62">
        <f t="shared" si="200"/>
        <v>0.15909090909090909</v>
      </c>
      <c r="BY139" s="59" t="str">
        <f t="shared" si="201"/>
        <v>TERMINADO</v>
      </c>
      <c r="BZ139" s="59" t="str">
        <f t="shared" si="202"/>
        <v>OPORTUNO</v>
      </c>
      <c r="CA139" s="62" t="s">
        <v>1276</v>
      </c>
      <c r="CB139" s="62"/>
      <c r="CC139" s="83" t="s">
        <v>1654</v>
      </c>
      <c r="CD139" s="62"/>
      <c r="CE139" s="62"/>
      <c r="CF139" s="62"/>
      <c r="CG139" s="82">
        <f t="shared" si="203"/>
        <v>0</v>
      </c>
      <c r="CH139" s="82">
        <v>1</v>
      </c>
      <c r="CI139" s="66">
        <v>1</v>
      </c>
      <c r="CJ139" s="62">
        <v>1</v>
      </c>
      <c r="CK139" s="59">
        <v>43115</v>
      </c>
      <c r="CL139" s="80">
        <f t="shared" si="217"/>
        <v>74</v>
      </c>
      <c r="CM139" s="62" t="str">
        <f t="shared" si="204"/>
        <v>100%</v>
      </c>
      <c r="CN139" s="62">
        <f t="shared" ref="CN139:CN163" si="220">($CK139-$BA139)/($BB139-$BA139)</f>
        <v>0.15909090909090909</v>
      </c>
      <c r="CO139" s="59" t="str">
        <f t="shared" si="205"/>
        <v>TERMINADO</v>
      </c>
      <c r="CP139" s="59" t="str">
        <f t="shared" ref="CP139:CP163" si="221">IF($CO139="SIN INICIAR",(IF($CK139&gt;$BA139,"ATRASADO",(IF($CK139&lt;$BA139,"NO PROGRAMADA EN EL PERIODO ")))),IF($CO139="EN PROCESO",(IF($CI139&gt;=$CN139,"DENTRO DEL TIEMPO",(IF($CI139&lt;$CN139,"ATRASADO")))),IF($CO139="TERMINADO",(IF($CN139&lt;=100%,"OPORTUNO",(IF($CN139&gt;100%,"EXTEMPORANEO")))))))</f>
        <v>OPORTUNO</v>
      </c>
      <c r="CQ139" s="62" t="s">
        <v>1276</v>
      </c>
      <c r="CR139" s="62"/>
      <c r="CS139" s="83" t="s">
        <v>1654</v>
      </c>
      <c r="CT139" s="62"/>
      <c r="CU139" s="62"/>
      <c r="CV139" s="62"/>
      <c r="CW139" s="62"/>
      <c r="CX139" s="62"/>
      <c r="CY139" s="62"/>
      <c r="CZ139" s="62"/>
      <c r="DA139" s="62"/>
      <c r="DB139" s="62"/>
      <c r="DC139" s="82">
        <f t="shared" si="206"/>
        <v>0</v>
      </c>
      <c r="DD139" s="82">
        <v>0</v>
      </c>
      <c r="DE139" s="66">
        <v>0</v>
      </c>
      <c r="DF139" s="62">
        <f t="shared" ref="DF139:DF163" si="222">($BE139+$BR139+$CH139+$DD139)/$AQ139</f>
        <v>3</v>
      </c>
      <c r="DG139" s="59">
        <v>43115</v>
      </c>
      <c r="DH139" s="80">
        <f t="shared" si="219"/>
        <v>74</v>
      </c>
      <c r="DI139" s="62" t="str">
        <f t="shared" si="207"/>
        <v>100%</v>
      </c>
      <c r="DJ139" s="62">
        <f t="shared" ref="DJ139:DJ163" si="223">($DG139-$BA139)/($BB139-$BA139)</f>
        <v>0.15909090909090909</v>
      </c>
      <c r="DK139" s="59" t="str">
        <f t="shared" si="208"/>
        <v>TERMINADO</v>
      </c>
      <c r="DL139" s="59" t="str">
        <f t="shared" ref="DL139:DL163" si="224">IF($DK139="SIN INICIAR",(IF($DG139&gt;$BA139,"ATRASADO",(IF($DG139&lt;$BA139,"NO PROGRAMADA EN EL PERIODO ")))),IF($DK139="EN PROCESO",(IF($DF139&gt;=$DJ139,"DENTRO DEL TIEMPO",(IF($DF139&lt;$DJ139,"ATRASADO")))),IF($DK139="TERMINADO",(IF($DJ139&lt;=100%,"OPORTUNO",(IF($DJ139&gt;100%,"EXTEMPORANEO")))))))</f>
        <v>OPORTUNO</v>
      </c>
      <c r="DM139" s="62" t="s">
        <v>1261</v>
      </c>
      <c r="DN139" s="62" t="s">
        <v>369</v>
      </c>
      <c r="DO139" s="62"/>
      <c r="DP139" s="62"/>
      <c r="DQ139" s="62"/>
      <c r="DR139" s="62"/>
      <c r="DS139" s="60"/>
      <c r="DT139" s="60"/>
      <c r="DU139" s="60"/>
      <c r="DV139" s="60"/>
      <c r="DW139" s="60"/>
    </row>
    <row r="140" spans="1:127" s="58" customFormat="1" ht="39.950000000000003" hidden="1" customHeight="1" x14ac:dyDescent="0.2">
      <c r="A140" s="82" t="s">
        <v>1235</v>
      </c>
      <c r="B140" s="82" t="s">
        <v>1234</v>
      </c>
      <c r="C140" s="82" t="s">
        <v>1233</v>
      </c>
      <c r="D140" s="82">
        <v>0.2</v>
      </c>
      <c r="E140" s="82">
        <v>0.42</v>
      </c>
      <c r="F140" s="82">
        <v>0.24</v>
      </c>
      <c r="G140" s="82">
        <v>7.0000000000000007E-2</v>
      </c>
      <c r="H140" s="82">
        <v>7.0000000000000007E-2</v>
      </c>
      <c r="I140" s="82" t="s">
        <v>1232</v>
      </c>
      <c r="J140" s="82" t="s">
        <v>1194</v>
      </c>
      <c r="K140" s="82" t="s">
        <v>1184</v>
      </c>
      <c r="L140" s="82" t="s">
        <v>1193</v>
      </c>
      <c r="M140" s="82" t="s">
        <v>1192</v>
      </c>
      <c r="N140" s="82" t="s">
        <v>1221</v>
      </c>
      <c r="O140" s="82" t="s">
        <v>1220</v>
      </c>
      <c r="P140" s="82" t="s">
        <v>369</v>
      </c>
      <c r="Q140" s="82" t="s">
        <v>369</v>
      </c>
      <c r="R140" s="82" t="s">
        <v>369</v>
      </c>
      <c r="S140" s="82" t="s">
        <v>369</v>
      </c>
      <c r="T140" s="82" t="s">
        <v>314</v>
      </c>
      <c r="U140" s="82" t="s">
        <v>274</v>
      </c>
      <c r="V140" s="82" t="s">
        <v>370</v>
      </c>
      <c r="W140" s="82" t="s">
        <v>1189</v>
      </c>
      <c r="X140" s="82" t="s">
        <v>1188</v>
      </c>
      <c r="Y140" s="82" t="s">
        <v>640</v>
      </c>
      <c r="Z140" s="82" t="s">
        <v>369</v>
      </c>
      <c r="AA140" s="82" t="s">
        <v>426</v>
      </c>
      <c r="AB140" s="82" t="s">
        <v>1187</v>
      </c>
      <c r="AC140" s="82" t="s">
        <v>369</v>
      </c>
      <c r="AD140" s="82" t="s">
        <v>1228</v>
      </c>
      <c r="AE140" s="82" t="str">
        <f t="shared" si="185"/>
        <v>Subdirección Artística y Cultural</v>
      </c>
      <c r="AF140" s="82" t="str">
        <f t="shared" si="186"/>
        <v>No aplica</v>
      </c>
      <c r="AG140" s="82" t="str">
        <f t="shared" si="187"/>
        <v xml:space="preserve">Arte y Cultura </v>
      </c>
      <c r="AH140" s="82" t="str">
        <f t="shared" si="188"/>
        <v>Plan de Accion por Dependecias</v>
      </c>
      <c r="AI140" s="82" t="s">
        <v>429</v>
      </c>
      <c r="AJ140" s="61" t="s">
        <v>369</v>
      </c>
      <c r="AK140" s="61" t="s">
        <v>369</v>
      </c>
      <c r="AL140" s="61" t="s">
        <v>369</v>
      </c>
      <c r="AM140" s="61" t="s">
        <v>369</v>
      </c>
      <c r="AN140" s="82" t="s">
        <v>1281</v>
      </c>
      <c r="AO140" s="82" t="s">
        <v>1280</v>
      </c>
      <c r="AP140" s="82">
        <v>1</v>
      </c>
      <c r="AQ140" s="62">
        <f t="shared" si="214"/>
        <v>1</v>
      </c>
      <c r="AR140" s="62">
        <v>0.24</v>
      </c>
      <c r="AS140" s="62">
        <v>0</v>
      </c>
      <c r="AT140" s="62">
        <v>0.3</v>
      </c>
      <c r="AU140" s="62">
        <v>0.46</v>
      </c>
      <c r="AV140" s="82" t="s">
        <v>641</v>
      </c>
      <c r="AW140" s="82" t="s">
        <v>1184</v>
      </c>
      <c r="AX140" s="82" t="s">
        <v>1225</v>
      </c>
      <c r="AY140" s="82" t="s">
        <v>1187</v>
      </c>
      <c r="AZ140" s="82" t="s">
        <v>1279</v>
      </c>
      <c r="BA140" s="59">
        <v>43101</v>
      </c>
      <c r="BB140" s="59">
        <v>43465</v>
      </c>
      <c r="BC140" s="65">
        <f t="shared" si="213"/>
        <v>364</v>
      </c>
      <c r="BD140" s="62">
        <f t="shared" si="190"/>
        <v>0.24</v>
      </c>
      <c r="BE140" s="70">
        <v>0.24</v>
      </c>
      <c r="BF140" s="66">
        <f>$BE140/$BD140</f>
        <v>1</v>
      </c>
      <c r="BG140" s="62">
        <f t="shared" si="191"/>
        <v>0.24</v>
      </c>
      <c r="BH140" s="59">
        <v>43189</v>
      </c>
      <c r="BI140" s="80">
        <f t="shared" si="192"/>
        <v>276</v>
      </c>
      <c r="BJ140" s="62" t="str">
        <f t="shared" si="180"/>
        <v>100%</v>
      </c>
      <c r="BK140" s="62">
        <f t="shared" si="193"/>
        <v>0.24175824175824176</v>
      </c>
      <c r="BL140" s="59" t="str">
        <f t="shared" si="194"/>
        <v>EN PROCESO</v>
      </c>
      <c r="BM140" s="59" t="str">
        <f t="shared" si="195"/>
        <v>DENTRO DEL TIEMPO</v>
      </c>
      <c r="BN140" s="62" t="s">
        <v>1655</v>
      </c>
      <c r="BO140" s="62"/>
      <c r="BP140" s="62"/>
      <c r="BQ140" s="62">
        <f t="shared" si="196"/>
        <v>0</v>
      </c>
      <c r="BR140" s="62">
        <v>0</v>
      </c>
      <c r="BS140" s="66">
        <v>0</v>
      </c>
      <c r="BT140" s="62">
        <f t="shared" si="197"/>
        <v>0.24</v>
      </c>
      <c r="BU140" s="59">
        <v>43281</v>
      </c>
      <c r="BV140" s="80">
        <f t="shared" si="198"/>
        <v>184</v>
      </c>
      <c r="BW140" s="62" t="str">
        <f t="shared" si="199"/>
        <v>100%</v>
      </c>
      <c r="BX140" s="62">
        <f t="shared" si="200"/>
        <v>0.49450549450549453</v>
      </c>
      <c r="BY140" s="59" t="str">
        <f t="shared" si="201"/>
        <v>EN PROCESO</v>
      </c>
      <c r="BZ140" s="59" t="str">
        <f t="shared" si="202"/>
        <v>ATRASADO</v>
      </c>
      <c r="CA140" s="62" t="s">
        <v>1656</v>
      </c>
      <c r="CB140" s="62"/>
      <c r="CC140" s="62"/>
      <c r="CD140" s="62"/>
      <c r="CE140" s="62"/>
      <c r="CF140" s="62"/>
      <c r="CG140" s="62">
        <f t="shared" si="203"/>
        <v>0.3</v>
      </c>
      <c r="CH140" s="62">
        <v>0.1</v>
      </c>
      <c r="CI140" s="66">
        <f>$CH140/$CG140</f>
        <v>0.33333333333333337</v>
      </c>
      <c r="CJ140" s="62">
        <f t="shared" ref="CJ140:CJ163" si="225">($BE140+$BR140+$CH140)/$AQ140</f>
        <v>0.33999999999999997</v>
      </c>
      <c r="CK140" s="59">
        <v>43342</v>
      </c>
      <c r="CL140" s="80">
        <f t="shared" si="217"/>
        <v>123</v>
      </c>
      <c r="CM140" s="62" t="str">
        <f t="shared" si="204"/>
        <v>100%</v>
      </c>
      <c r="CN140" s="62">
        <f t="shared" si="220"/>
        <v>0.66208791208791207</v>
      </c>
      <c r="CO140" s="59" t="str">
        <f t="shared" si="205"/>
        <v>EN PROCESO</v>
      </c>
      <c r="CP140" s="59" t="str">
        <f t="shared" si="221"/>
        <v>ATRASADO</v>
      </c>
      <c r="CQ140" s="62" t="s">
        <v>1657</v>
      </c>
      <c r="CR140" s="62"/>
      <c r="CS140" s="62"/>
      <c r="CT140" s="62"/>
      <c r="CU140" s="62"/>
      <c r="CV140" s="62"/>
      <c r="CW140" s="62"/>
      <c r="CX140" s="62"/>
      <c r="CY140" s="62"/>
      <c r="CZ140" s="62"/>
      <c r="DA140" s="62"/>
      <c r="DB140" s="62"/>
      <c r="DC140" s="82">
        <f t="shared" si="206"/>
        <v>0.46</v>
      </c>
      <c r="DD140" s="82"/>
      <c r="DE140" s="66">
        <f>$DD140/$DC140</f>
        <v>0</v>
      </c>
      <c r="DF140" s="62">
        <f t="shared" si="222"/>
        <v>0.33999999999999997</v>
      </c>
      <c r="DG140" s="59"/>
      <c r="DH140" s="80">
        <f t="shared" si="219"/>
        <v>43465</v>
      </c>
      <c r="DI140" s="62" t="str">
        <f t="shared" si="207"/>
        <v>100%</v>
      </c>
      <c r="DJ140" s="62">
        <f t="shared" si="223"/>
        <v>-118.40934065934066</v>
      </c>
      <c r="DK140" s="59" t="str">
        <f t="shared" si="208"/>
        <v>EN PROCESO</v>
      </c>
      <c r="DL140" s="59" t="str">
        <f t="shared" si="224"/>
        <v>DENTRO DEL TIEMPO</v>
      </c>
      <c r="DM140" s="62"/>
      <c r="DN140" s="62"/>
      <c r="DO140" s="62"/>
      <c r="DP140" s="62"/>
      <c r="DQ140" s="62"/>
      <c r="DR140" s="62"/>
      <c r="DS140" s="60"/>
      <c r="DT140" s="60"/>
      <c r="DU140" s="60"/>
      <c r="DV140" s="60"/>
      <c r="DW140" s="60"/>
    </row>
    <row r="141" spans="1:127" s="58" customFormat="1" ht="39.950000000000003" hidden="1" customHeight="1" x14ac:dyDescent="0.2">
      <c r="A141" s="82" t="s">
        <v>1198</v>
      </c>
      <c r="B141" s="82" t="s">
        <v>1197</v>
      </c>
      <c r="C141" s="82" t="s">
        <v>1196</v>
      </c>
      <c r="D141" s="82">
        <v>711</v>
      </c>
      <c r="E141" s="82">
        <v>423</v>
      </c>
      <c r="F141" s="82">
        <v>541</v>
      </c>
      <c r="G141" s="82">
        <v>301</v>
      </c>
      <c r="H141" s="82">
        <v>87</v>
      </c>
      <c r="I141" s="82" t="s">
        <v>1195</v>
      </c>
      <c r="J141" s="82" t="s">
        <v>1194</v>
      </c>
      <c r="K141" s="82" t="s">
        <v>1184</v>
      </c>
      <c r="L141" s="82" t="s">
        <v>1193</v>
      </c>
      <c r="M141" s="82" t="s">
        <v>1192</v>
      </c>
      <c r="N141" s="82" t="s">
        <v>1221</v>
      </c>
      <c r="O141" s="82" t="s">
        <v>1220</v>
      </c>
      <c r="P141" s="82" t="s">
        <v>369</v>
      </c>
      <c r="Q141" s="82" t="s">
        <v>369</v>
      </c>
      <c r="R141" s="82" t="s">
        <v>369</v>
      </c>
      <c r="S141" s="82" t="s">
        <v>369</v>
      </c>
      <c r="T141" s="82" t="s">
        <v>314</v>
      </c>
      <c r="U141" s="82" t="s">
        <v>274</v>
      </c>
      <c r="V141" s="82" t="s">
        <v>370</v>
      </c>
      <c r="W141" s="82" t="s">
        <v>1189</v>
      </c>
      <c r="X141" s="82" t="s">
        <v>1188</v>
      </c>
      <c r="Y141" s="82" t="s">
        <v>640</v>
      </c>
      <c r="Z141" s="82" t="s">
        <v>369</v>
      </c>
      <c r="AA141" s="82" t="s">
        <v>426</v>
      </c>
      <c r="AB141" s="82" t="s">
        <v>1187</v>
      </c>
      <c r="AC141" s="82" t="s">
        <v>369</v>
      </c>
      <c r="AD141" s="82" t="s">
        <v>1228</v>
      </c>
      <c r="AE141" s="82" t="str">
        <f t="shared" si="185"/>
        <v>Subdirección Artística y Cultural</v>
      </c>
      <c r="AF141" s="82" t="str">
        <f t="shared" si="186"/>
        <v>No aplica</v>
      </c>
      <c r="AG141" s="82" t="str">
        <f t="shared" si="187"/>
        <v xml:space="preserve">Arte y Cultura </v>
      </c>
      <c r="AH141" s="82" t="str">
        <f t="shared" si="188"/>
        <v>Plan de Accion por Dependecias</v>
      </c>
      <c r="AI141" s="82" t="s">
        <v>429</v>
      </c>
      <c r="AJ141" s="61" t="s">
        <v>369</v>
      </c>
      <c r="AK141" s="61" t="s">
        <v>369</v>
      </c>
      <c r="AL141" s="61" t="s">
        <v>369</v>
      </c>
      <c r="AM141" s="61" t="s">
        <v>369</v>
      </c>
      <c r="AN141" s="82" t="s">
        <v>1275</v>
      </c>
      <c r="AO141" s="82" t="s">
        <v>1278</v>
      </c>
      <c r="AP141" s="82">
        <v>1</v>
      </c>
      <c r="AQ141" s="82">
        <v>1</v>
      </c>
      <c r="AR141" s="82">
        <v>1</v>
      </c>
      <c r="AS141" s="82">
        <v>0</v>
      </c>
      <c r="AT141" s="82">
        <v>0</v>
      </c>
      <c r="AU141" s="82">
        <v>0</v>
      </c>
      <c r="AV141" s="82" t="s">
        <v>448</v>
      </c>
      <c r="AW141" s="82" t="s">
        <v>1184</v>
      </c>
      <c r="AX141" s="82" t="s">
        <v>1277</v>
      </c>
      <c r="AY141" s="82" t="s">
        <v>1187</v>
      </c>
      <c r="AZ141" s="82" t="s">
        <v>369</v>
      </c>
      <c r="BA141" s="59">
        <v>43101</v>
      </c>
      <c r="BB141" s="59">
        <v>43189</v>
      </c>
      <c r="BC141" s="65">
        <f t="shared" si="213"/>
        <v>88</v>
      </c>
      <c r="BD141" s="82">
        <f t="shared" si="190"/>
        <v>1</v>
      </c>
      <c r="BE141" s="82">
        <v>1</v>
      </c>
      <c r="BF141" s="66">
        <f t="shared" ref="BF141:BF146" si="226">$BE141/$BD141</f>
        <v>1</v>
      </c>
      <c r="BG141" s="62">
        <f t="shared" si="191"/>
        <v>1</v>
      </c>
      <c r="BH141" s="59">
        <v>43115</v>
      </c>
      <c r="BI141" s="80">
        <f t="shared" si="192"/>
        <v>74</v>
      </c>
      <c r="BJ141" s="62" t="str">
        <f t="shared" si="180"/>
        <v>100%</v>
      </c>
      <c r="BK141" s="62">
        <f t="shared" si="193"/>
        <v>0.15909090909090909</v>
      </c>
      <c r="BL141" s="59" t="str">
        <f t="shared" si="194"/>
        <v>TERMINADO</v>
      </c>
      <c r="BM141" s="59" t="str">
        <f t="shared" si="195"/>
        <v>OPORTUNO</v>
      </c>
      <c r="BN141" s="62" t="s">
        <v>1276</v>
      </c>
      <c r="BO141" s="62"/>
      <c r="BP141" s="62"/>
      <c r="BQ141" s="82">
        <f t="shared" si="196"/>
        <v>0</v>
      </c>
      <c r="BR141" s="82">
        <v>1</v>
      </c>
      <c r="BS141" s="66">
        <v>1</v>
      </c>
      <c r="BT141" s="62">
        <v>1</v>
      </c>
      <c r="BU141" s="59">
        <v>43115</v>
      </c>
      <c r="BV141" s="80">
        <f t="shared" si="198"/>
        <v>74</v>
      </c>
      <c r="BW141" s="62" t="str">
        <f t="shared" si="199"/>
        <v>100%</v>
      </c>
      <c r="BX141" s="62">
        <f t="shared" si="200"/>
        <v>0.15909090909090909</v>
      </c>
      <c r="BY141" s="59" t="str">
        <f t="shared" si="201"/>
        <v>TERMINADO</v>
      </c>
      <c r="BZ141" s="59" t="str">
        <f t="shared" si="202"/>
        <v>OPORTUNO</v>
      </c>
      <c r="CA141" s="62" t="s">
        <v>1276</v>
      </c>
      <c r="CB141" s="62"/>
      <c r="CC141" s="83" t="s">
        <v>1658</v>
      </c>
      <c r="CD141" s="62"/>
      <c r="CE141" s="62"/>
      <c r="CF141" s="62"/>
      <c r="CG141" s="82">
        <f t="shared" si="203"/>
        <v>0</v>
      </c>
      <c r="CH141" s="82">
        <v>1</v>
      </c>
      <c r="CI141" s="66">
        <v>1</v>
      </c>
      <c r="CJ141" s="62">
        <v>1</v>
      </c>
      <c r="CK141" s="59">
        <v>43115</v>
      </c>
      <c r="CL141" s="80">
        <f t="shared" si="217"/>
        <v>74</v>
      </c>
      <c r="CM141" s="62" t="str">
        <f t="shared" si="204"/>
        <v>100%</v>
      </c>
      <c r="CN141" s="62">
        <f t="shared" si="220"/>
        <v>0.15909090909090909</v>
      </c>
      <c r="CO141" s="59" t="str">
        <f t="shared" si="205"/>
        <v>TERMINADO</v>
      </c>
      <c r="CP141" s="59" t="str">
        <f t="shared" si="221"/>
        <v>OPORTUNO</v>
      </c>
      <c r="CQ141" s="62" t="s">
        <v>1276</v>
      </c>
      <c r="CR141" s="62"/>
      <c r="CS141" s="83" t="s">
        <v>1658</v>
      </c>
      <c r="CT141" s="62"/>
      <c r="CU141" s="62"/>
      <c r="CV141" s="62"/>
      <c r="CW141" s="62"/>
      <c r="CX141" s="62"/>
      <c r="CY141" s="62"/>
      <c r="CZ141" s="62"/>
      <c r="DA141" s="62"/>
      <c r="DB141" s="62"/>
      <c r="DC141" s="82">
        <f t="shared" si="206"/>
        <v>0</v>
      </c>
      <c r="DD141" s="82">
        <v>0</v>
      </c>
      <c r="DE141" s="66">
        <v>0</v>
      </c>
      <c r="DF141" s="62">
        <f t="shared" si="222"/>
        <v>3</v>
      </c>
      <c r="DG141" s="59">
        <v>43115</v>
      </c>
      <c r="DH141" s="80">
        <f t="shared" si="219"/>
        <v>74</v>
      </c>
      <c r="DI141" s="62" t="str">
        <f t="shared" si="207"/>
        <v>100%</v>
      </c>
      <c r="DJ141" s="62">
        <f t="shared" si="223"/>
        <v>0.15909090909090909</v>
      </c>
      <c r="DK141" s="59" t="str">
        <f t="shared" si="208"/>
        <v>TERMINADO</v>
      </c>
      <c r="DL141" s="59" t="str">
        <f t="shared" si="224"/>
        <v>OPORTUNO</v>
      </c>
      <c r="DM141" s="62" t="s">
        <v>1261</v>
      </c>
      <c r="DN141" s="62" t="s">
        <v>369</v>
      </c>
      <c r="DO141" s="62"/>
      <c r="DP141" s="62"/>
      <c r="DQ141" s="62"/>
      <c r="DR141" s="62"/>
      <c r="DS141" s="60"/>
      <c r="DT141" s="60"/>
      <c r="DU141" s="60"/>
      <c r="DV141" s="60"/>
      <c r="DW141" s="60"/>
    </row>
    <row r="142" spans="1:127" s="58" customFormat="1" ht="39.950000000000003" hidden="1" customHeight="1" x14ac:dyDescent="0.2">
      <c r="A142" s="82" t="s">
        <v>1198</v>
      </c>
      <c r="B142" s="82" t="s">
        <v>1197</v>
      </c>
      <c r="C142" s="82" t="s">
        <v>1196</v>
      </c>
      <c r="D142" s="82">
        <v>711</v>
      </c>
      <c r="E142" s="82">
        <v>423</v>
      </c>
      <c r="F142" s="82">
        <v>541</v>
      </c>
      <c r="G142" s="82">
        <v>301</v>
      </c>
      <c r="H142" s="82">
        <v>87</v>
      </c>
      <c r="I142" s="82" t="s">
        <v>1195</v>
      </c>
      <c r="J142" s="82" t="s">
        <v>1194</v>
      </c>
      <c r="K142" s="82" t="s">
        <v>1184</v>
      </c>
      <c r="L142" s="82" t="s">
        <v>1193</v>
      </c>
      <c r="M142" s="82" t="s">
        <v>1192</v>
      </c>
      <c r="N142" s="82" t="s">
        <v>1221</v>
      </c>
      <c r="O142" s="82" t="s">
        <v>1220</v>
      </c>
      <c r="P142" s="82" t="s">
        <v>369</v>
      </c>
      <c r="Q142" s="82" t="s">
        <v>369</v>
      </c>
      <c r="R142" s="82" t="s">
        <v>369</v>
      </c>
      <c r="S142" s="82" t="s">
        <v>369</v>
      </c>
      <c r="T142" s="82" t="s">
        <v>314</v>
      </c>
      <c r="U142" s="82" t="s">
        <v>274</v>
      </c>
      <c r="V142" s="82" t="s">
        <v>370</v>
      </c>
      <c r="W142" s="82" t="s">
        <v>1189</v>
      </c>
      <c r="X142" s="82" t="s">
        <v>1188</v>
      </c>
      <c r="Y142" s="82" t="s">
        <v>640</v>
      </c>
      <c r="Z142" s="82" t="s">
        <v>369</v>
      </c>
      <c r="AA142" s="82" t="s">
        <v>426</v>
      </c>
      <c r="AB142" s="82" t="s">
        <v>1187</v>
      </c>
      <c r="AC142" s="82" t="s">
        <v>369</v>
      </c>
      <c r="AD142" s="82" t="s">
        <v>1228</v>
      </c>
      <c r="AE142" s="82" t="str">
        <f t="shared" si="185"/>
        <v>Subdirección Artística y Cultural</v>
      </c>
      <c r="AF142" s="82" t="str">
        <f t="shared" si="186"/>
        <v>No aplica</v>
      </c>
      <c r="AG142" s="82" t="str">
        <f t="shared" si="187"/>
        <v xml:space="preserve">Arte y Cultura </v>
      </c>
      <c r="AH142" s="82" t="str">
        <f t="shared" si="188"/>
        <v>Plan de Accion por Dependecias</v>
      </c>
      <c r="AI142" s="82" t="s">
        <v>429</v>
      </c>
      <c r="AJ142" s="61" t="s">
        <v>369</v>
      </c>
      <c r="AK142" s="61" t="s">
        <v>369</v>
      </c>
      <c r="AL142" s="61" t="s">
        <v>369</v>
      </c>
      <c r="AM142" s="61" t="s">
        <v>369</v>
      </c>
      <c r="AN142" s="82" t="s">
        <v>1275</v>
      </c>
      <c r="AO142" s="82" t="s">
        <v>1274</v>
      </c>
      <c r="AP142" s="82">
        <v>1</v>
      </c>
      <c r="AQ142" s="62">
        <f>SUM(AR142:AU142)</f>
        <v>1</v>
      </c>
      <c r="AR142" s="62">
        <v>0.25</v>
      </c>
      <c r="AS142" s="62">
        <v>0.25</v>
      </c>
      <c r="AT142" s="62">
        <v>0.25</v>
      </c>
      <c r="AU142" s="62">
        <v>0.25</v>
      </c>
      <c r="AV142" s="82" t="s">
        <v>641</v>
      </c>
      <c r="AW142" s="82" t="s">
        <v>1184</v>
      </c>
      <c r="AX142" s="82" t="s">
        <v>1225</v>
      </c>
      <c r="AY142" s="82" t="s">
        <v>1187</v>
      </c>
      <c r="AZ142" s="82" t="s">
        <v>369</v>
      </c>
      <c r="BA142" s="59">
        <v>43101</v>
      </c>
      <c r="BB142" s="59">
        <v>43465</v>
      </c>
      <c r="BC142" s="65">
        <f t="shared" si="213"/>
        <v>364</v>
      </c>
      <c r="BD142" s="62">
        <f t="shared" si="190"/>
        <v>0.25</v>
      </c>
      <c r="BE142" s="62">
        <v>0.25</v>
      </c>
      <c r="BF142" s="66">
        <f t="shared" si="226"/>
        <v>1</v>
      </c>
      <c r="BG142" s="62">
        <f t="shared" si="191"/>
        <v>0.25</v>
      </c>
      <c r="BH142" s="59">
        <v>43189</v>
      </c>
      <c r="BI142" s="80">
        <f t="shared" si="192"/>
        <v>276</v>
      </c>
      <c r="BJ142" s="62" t="str">
        <f t="shared" ref="BJ142:BJ167" si="227">IF($BI142&gt;0,("100%"),IF($BI142&lt;-31,("70%"),IF($BI142&lt;0,((100-(-$BI142))%))))</f>
        <v>100%</v>
      </c>
      <c r="BK142" s="62">
        <f t="shared" si="193"/>
        <v>0.24175824175824176</v>
      </c>
      <c r="BL142" s="59" t="str">
        <f t="shared" si="194"/>
        <v>EN PROCESO</v>
      </c>
      <c r="BM142" s="59" t="str">
        <f t="shared" si="195"/>
        <v>DENTRO DEL TIEMPO</v>
      </c>
      <c r="BN142" s="62" t="s">
        <v>1686</v>
      </c>
      <c r="BO142" s="62"/>
      <c r="BP142" s="62"/>
      <c r="BQ142" s="62">
        <f t="shared" si="196"/>
        <v>0.25</v>
      </c>
      <c r="BR142" s="62">
        <v>0.25</v>
      </c>
      <c r="BS142" s="66">
        <f>$BR142/$BQ142</f>
        <v>1</v>
      </c>
      <c r="BT142" s="62">
        <f t="shared" si="197"/>
        <v>0.5</v>
      </c>
      <c r="BU142" s="59">
        <v>43281</v>
      </c>
      <c r="BV142" s="80">
        <f t="shared" si="198"/>
        <v>184</v>
      </c>
      <c r="BW142" s="62" t="str">
        <f t="shared" si="199"/>
        <v>100%</v>
      </c>
      <c r="BX142" s="62">
        <f t="shared" si="200"/>
        <v>0.49450549450549453</v>
      </c>
      <c r="BY142" s="59" t="str">
        <f t="shared" si="201"/>
        <v>EN PROCESO</v>
      </c>
      <c r="BZ142" s="59" t="str">
        <f t="shared" si="202"/>
        <v>DENTRO DEL TIEMPO</v>
      </c>
      <c r="CA142" s="62" t="s">
        <v>1687</v>
      </c>
      <c r="CB142" s="62"/>
      <c r="CC142" s="62"/>
      <c r="CD142" s="62"/>
      <c r="CE142" s="62"/>
      <c r="CF142" s="62"/>
      <c r="CG142" s="62">
        <f t="shared" si="203"/>
        <v>0.25</v>
      </c>
      <c r="CH142" s="62">
        <v>0.2</v>
      </c>
      <c r="CI142" s="66">
        <f>$CH142/$CG142</f>
        <v>0.8</v>
      </c>
      <c r="CJ142" s="62">
        <f t="shared" si="225"/>
        <v>0.7</v>
      </c>
      <c r="CK142" s="59">
        <v>43342</v>
      </c>
      <c r="CL142" s="80">
        <f t="shared" si="217"/>
        <v>123</v>
      </c>
      <c r="CM142" s="62" t="str">
        <f t="shared" si="204"/>
        <v>100%</v>
      </c>
      <c r="CN142" s="62">
        <f t="shared" si="220"/>
        <v>0.66208791208791207</v>
      </c>
      <c r="CO142" s="59" t="str">
        <f t="shared" si="205"/>
        <v>EN PROCESO</v>
      </c>
      <c r="CP142" s="59" t="str">
        <f t="shared" si="221"/>
        <v>DENTRO DEL TIEMPO</v>
      </c>
      <c r="CQ142" s="62" t="s">
        <v>1688</v>
      </c>
      <c r="CR142" s="62"/>
      <c r="CS142" s="62"/>
      <c r="CT142" s="62"/>
      <c r="CU142" s="62"/>
      <c r="CV142" s="62"/>
      <c r="CW142" s="62"/>
      <c r="CX142" s="62"/>
      <c r="CY142" s="62"/>
      <c r="CZ142" s="62"/>
      <c r="DA142" s="62"/>
      <c r="DB142" s="62"/>
      <c r="DC142" s="82">
        <f t="shared" si="206"/>
        <v>0.25</v>
      </c>
      <c r="DD142" s="101"/>
      <c r="DE142" s="66">
        <f>$DD142/$DC142</f>
        <v>0</v>
      </c>
      <c r="DF142" s="62">
        <f t="shared" si="222"/>
        <v>0.7</v>
      </c>
      <c r="DG142" s="59"/>
      <c r="DH142" s="80">
        <f t="shared" si="219"/>
        <v>43465</v>
      </c>
      <c r="DI142" s="62" t="str">
        <f t="shared" si="207"/>
        <v>100%</v>
      </c>
      <c r="DJ142" s="62">
        <f t="shared" si="223"/>
        <v>-118.40934065934066</v>
      </c>
      <c r="DK142" s="59" t="str">
        <f t="shared" si="208"/>
        <v>EN PROCESO</v>
      </c>
      <c r="DL142" s="59" t="str">
        <f t="shared" si="224"/>
        <v>DENTRO DEL TIEMPO</v>
      </c>
      <c r="DM142" s="62"/>
      <c r="DN142" s="62"/>
      <c r="DO142" s="62"/>
      <c r="DP142" s="62"/>
      <c r="DQ142" s="62"/>
      <c r="DR142" s="62"/>
      <c r="DS142" s="60"/>
      <c r="DT142" s="60"/>
      <c r="DU142" s="60"/>
      <c r="DV142" s="60"/>
      <c r="DW142" s="60"/>
    </row>
    <row r="143" spans="1:127" s="58" customFormat="1" ht="39.950000000000003" hidden="1" customHeight="1" x14ac:dyDescent="0.2">
      <c r="A143" s="82" t="s">
        <v>1198</v>
      </c>
      <c r="B143" s="82" t="s">
        <v>1197</v>
      </c>
      <c r="C143" s="82" t="s">
        <v>1196</v>
      </c>
      <c r="D143" s="82">
        <v>711</v>
      </c>
      <c r="E143" s="82">
        <v>423</v>
      </c>
      <c r="F143" s="82">
        <v>541</v>
      </c>
      <c r="G143" s="82">
        <v>301</v>
      </c>
      <c r="H143" s="82">
        <v>87</v>
      </c>
      <c r="I143" s="82" t="s">
        <v>1195</v>
      </c>
      <c r="J143" s="82" t="s">
        <v>1194</v>
      </c>
      <c r="K143" s="82" t="s">
        <v>1184</v>
      </c>
      <c r="L143" s="82" t="s">
        <v>1193</v>
      </c>
      <c r="M143" s="82" t="s">
        <v>1192</v>
      </c>
      <c r="N143" s="82" t="s">
        <v>1221</v>
      </c>
      <c r="O143" s="82" t="s">
        <v>1220</v>
      </c>
      <c r="P143" s="82" t="s">
        <v>369</v>
      </c>
      <c r="Q143" s="82" t="s">
        <v>369</v>
      </c>
      <c r="R143" s="82" t="s">
        <v>369</v>
      </c>
      <c r="S143" s="82" t="s">
        <v>369</v>
      </c>
      <c r="T143" s="82" t="s">
        <v>314</v>
      </c>
      <c r="U143" s="82" t="s">
        <v>274</v>
      </c>
      <c r="V143" s="82" t="s">
        <v>370</v>
      </c>
      <c r="W143" s="82" t="s">
        <v>1189</v>
      </c>
      <c r="X143" s="82" t="s">
        <v>1188</v>
      </c>
      <c r="Y143" s="82" t="s">
        <v>640</v>
      </c>
      <c r="Z143" s="82" t="s">
        <v>369</v>
      </c>
      <c r="AA143" s="82" t="s">
        <v>426</v>
      </c>
      <c r="AB143" s="82" t="s">
        <v>1187</v>
      </c>
      <c r="AC143" s="82" t="s">
        <v>369</v>
      </c>
      <c r="AD143" s="82" t="s">
        <v>1228</v>
      </c>
      <c r="AE143" s="82" t="str">
        <f t="shared" si="185"/>
        <v>Subdirección Artística y Cultural</v>
      </c>
      <c r="AF143" s="82" t="str">
        <f t="shared" si="186"/>
        <v>No aplica</v>
      </c>
      <c r="AG143" s="82" t="str">
        <f t="shared" si="187"/>
        <v xml:space="preserve">Arte y Cultura </v>
      </c>
      <c r="AH143" s="82" t="str">
        <f t="shared" si="188"/>
        <v>Plan de Accion por Dependecias</v>
      </c>
      <c r="AI143" s="82" t="s">
        <v>429</v>
      </c>
      <c r="AJ143" s="61" t="s">
        <v>369</v>
      </c>
      <c r="AK143" s="61" t="s">
        <v>369</v>
      </c>
      <c r="AL143" s="61" t="s">
        <v>369</v>
      </c>
      <c r="AM143" s="61" t="s">
        <v>369</v>
      </c>
      <c r="AN143" s="82" t="s">
        <v>1273</v>
      </c>
      <c r="AO143" s="82" t="s">
        <v>1272</v>
      </c>
      <c r="AP143" s="82">
        <v>23</v>
      </c>
      <c r="AQ143" s="82">
        <v>23</v>
      </c>
      <c r="AR143" s="82">
        <v>4</v>
      </c>
      <c r="AS143" s="82">
        <v>6</v>
      </c>
      <c r="AT143" s="82">
        <v>7</v>
      </c>
      <c r="AU143" s="82">
        <v>6</v>
      </c>
      <c r="AV143" s="82" t="s">
        <v>448</v>
      </c>
      <c r="AW143" s="82" t="s">
        <v>1184</v>
      </c>
      <c r="AX143" s="82" t="s">
        <v>1202</v>
      </c>
      <c r="AY143" s="82" t="s">
        <v>1247</v>
      </c>
      <c r="AZ143" s="82" t="s">
        <v>1247</v>
      </c>
      <c r="BA143" s="59">
        <v>43132</v>
      </c>
      <c r="BB143" s="59">
        <v>43465</v>
      </c>
      <c r="BC143" s="65">
        <f t="shared" si="213"/>
        <v>333</v>
      </c>
      <c r="BD143" s="82">
        <f t="shared" si="190"/>
        <v>4</v>
      </c>
      <c r="BE143" s="82">
        <v>7</v>
      </c>
      <c r="BF143" s="66">
        <f t="shared" si="226"/>
        <v>1.75</v>
      </c>
      <c r="BG143" s="62">
        <f t="shared" si="191"/>
        <v>0.30434782608695654</v>
      </c>
      <c r="BH143" s="59">
        <v>43189</v>
      </c>
      <c r="BI143" s="80">
        <f t="shared" si="192"/>
        <v>276</v>
      </c>
      <c r="BJ143" s="62" t="str">
        <f t="shared" si="227"/>
        <v>100%</v>
      </c>
      <c r="BK143" s="62">
        <f t="shared" si="193"/>
        <v>0.17117117117117117</v>
      </c>
      <c r="BL143" s="59" t="str">
        <f t="shared" si="194"/>
        <v>EN PROCESO</v>
      </c>
      <c r="BM143" s="59" t="str">
        <f t="shared" si="195"/>
        <v>DENTRO DEL TIEMPO</v>
      </c>
      <c r="BN143" s="62" t="s">
        <v>1659</v>
      </c>
      <c r="BO143" s="83" t="s">
        <v>1269</v>
      </c>
      <c r="BP143" s="62"/>
      <c r="BQ143" s="82">
        <f t="shared" si="196"/>
        <v>6</v>
      </c>
      <c r="BR143" s="82">
        <v>15</v>
      </c>
      <c r="BS143" s="66">
        <f>$BR143/$BQ143</f>
        <v>2.5</v>
      </c>
      <c r="BT143" s="62">
        <f t="shared" si="197"/>
        <v>0.95652173913043481</v>
      </c>
      <c r="BU143" s="59">
        <v>43281</v>
      </c>
      <c r="BV143" s="80">
        <f t="shared" si="198"/>
        <v>184</v>
      </c>
      <c r="BW143" s="62" t="str">
        <f t="shared" si="199"/>
        <v>100%</v>
      </c>
      <c r="BX143" s="62">
        <f t="shared" si="200"/>
        <v>0.44744744744744747</v>
      </c>
      <c r="BY143" s="59" t="str">
        <f t="shared" si="201"/>
        <v>EN PROCESO</v>
      </c>
      <c r="BZ143" s="59" t="str">
        <f t="shared" si="202"/>
        <v>DENTRO DEL TIEMPO</v>
      </c>
      <c r="CA143" s="62" t="s">
        <v>1660</v>
      </c>
      <c r="CB143" s="83" t="s">
        <v>1647</v>
      </c>
      <c r="CC143" s="62"/>
      <c r="CD143" s="62"/>
      <c r="CE143" s="62"/>
      <c r="CF143" s="62"/>
      <c r="CG143" s="82">
        <f t="shared" si="203"/>
        <v>7</v>
      </c>
      <c r="CH143" s="82">
        <v>7</v>
      </c>
      <c r="CI143" s="66">
        <f>$CH143/$CG143</f>
        <v>1</v>
      </c>
      <c r="CJ143" s="62">
        <f t="shared" si="225"/>
        <v>1.2608695652173914</v>
      </c>
      <c r="CK143" s="59">
        <v>43342</v>
      </c>
      <c r="CL143" s="80">
        <f t="shared" si="217"/>
        <v>123</v>
      </c>
      <c r="CM143" s="62" t="str">
        <f t="shared" si="204"/>
        <v>100%</v>
      </c>
      <c r="CN143" s="62">
        <f t="shared" si="220"/>
        <v>0.63063063063063063</v>
      </c>
      <c r="CO143" s="59" t="str">
        <f t="shared" si="205"/>
        <v>TERMINADO</v>
      </c>
      <c r="CP143" s="59" t="str">
        <f t="shared" si="221"/>
        <v>OPORTUNO</v>
      </c>
      <c r="CQ143" s="62" t="s">
        <v>1661</v>
      </c>
      <c r="CR143" s="83" t="s">
        <v>1653</v>
      </c>
      <c r="CS143" s="62"/>
      <c r="CT143" s="62"/>
      <c r="CU143" s="62"/>
      <c r="CV143" s="62"/>
      <c r="CW143" s="62"/>
      <c r="CX143" s="62"/>
      <c r="CY143" s="62"/>
      <c r="CZ143" s="62"/>
      <c r="DA143" s="62"/>
      <c r="DB143" s="62"/>
      <c r="DC143" s="82">
        <f t="shared" si="206"/>
        <v>6</v>
      </c>
      <c r="DD143" s="82"/>
      <c r="DE143" s="66">
        <f>$DD143/$DC143</f>
        <v>0</v>
      </c>
      <c r="DF143" s="62">
        <f t="shared" si="222"/>
        <v>1.2608695652173914</v>
      </c>
      <c r="DG143" s="59"/>
      <c r="DH143" s="80">
        <f t="shared" si="219"/>
        <v>43465</v>
      </c>
      <c r="DI143" s="62" t="str">
        <f t="shared" si="207"/>
        <v>100%</v>
      </c>
      <c r="DJ143" s="62">
        <f t="shared" si="223"/>
        <v>-129.52552552552552</v>
      </c>
      <c r="DK143" s="59" t="str">
        <f t="shared" si="208"/>
        <v>TERMINADO</v>
      </c>
      <c r="DL143" s="59" t="str">
        <f t="shared" si="224"/>
        <v>OPORTUNO</v>
      </c>
      <c r="DM143" s="62"/>
      <c r="DN143" s="62"/>
      <c r="DO143" s="62"/>
      <c r="DP143" s="62"/>
      <c r="DQ143" s="62"/>
      <c r="DR143" s="62"/>
      <c r="DS143" s="60"/>
      <c r="DT143" s="60"/>
      <c r="DU143" s="60"/>
      <c r="DV143" s="60"/>
      <c r="DW143" s="60"/>
    </row>
    <row r="144" spans="1:127" s="58" customFormat="1" ht="39.950000000000003" hidden="1" customHeight="1" x14ac:dyDescent="0.2">
      <c r="A144" s="82" t="s">
        <v>1198</v>
      </c>
      <c r="B144" s="82" t="s">
        <v>1197</v>
      </c>
      <c r="C144" s="82" t="s">
        <v>1196</v>
      </c>
      <c r="D144" s="82">
        <v>711</v>
      </c>
      <c r="E144" s="82">
        <v>423</v>
      </c>
      <c r="F144" s="82">
        <v>541</v>
      </c>
      <c r="G144" s="82">
        <v>301</v>
      </c>
      <c r="H144" s="82">
        <v>87</v>
      </c>
      <c r="I144" s="82" t="s">
        <v>1195</v>
      </c>
      <c r="J144" s="82" t="s">
        <v>1194</v>
      </c>
      <c r="K144" s="82" t="s">
        <v>1184</v>
      </c>
      <c r="L144" s="82" t="s">
        <v>1193</v>
      </c>
      <c r="M144" s="82" t="s">
        <v>1192</v>
      </c>
      <c r="N144" s="82" t="s">
        <v>1221</v>
      </c>
      <c r="O144" s="82" t="s">
        <v>1220</v>
      </c>
      <c r="P144" s="82" t="s">
        <v>369</v>
      </c>
      <c r="Q144" s="82" t="s">
        <v>369</v>
      </c>
      <c r="R144" s="82" t="s">
        <v>369</v>
      </c>
      <c r="S144" s="82" t="s">
        <v>369</v>
      </c>
      <c r="T144" s="82" t="s">
        <v>314</v>
      </c>
      <c r="U144" s="82" t="s">
        <v>274</v>
      </c>
      <c r="V144" s="82" t="s">
        <v>370</v>
      </c>
      <c r="W144" s="82" t="s">
        <v>1189</v>
      </c>
      <c r="X144" s="82" t="s">
        <v>1188</v>
      </c>
      <c r="Y144" s="82" t="s">
        <v>640</v>
      </c>
      <c r="Z144" s="82" t="s">
        <v>369</v>
      </c>
      <c r="AA144" s="82" t="s">
        <v>426</v>
      </c>
      <c r="AB144" s="82" t="s">
        <v>1187</v>
      </c>
      <c r="AC144" s="82" t="s">
        <v>369</v>
      </c>
      <c r="AD144" s="82" t="s">
        <v>1228</v>
      </c>
      <c r="AE144" s="82" t="str">
        <f t="shared" ref="AE144:AE170" si="228">$AB144</f>
        <v>Subdirección Artística y Cultural</v>
      </c>
      <c r="AF144" s="82" t="str">
        <f t="shared" ref="AF144:AF170" si="229">$AC144</f>
        <v>No aplica</v>
      </c>
      <c r="AG144" s="82" t="str">
        <f t="shared" ref="AG144:AG170" si="230">$W144</f>
        <v xml:space="preserve">Arte y Cultura </v>
      </c>
      <c r="AH144" s="82" t="str">
        <f t="shared" ref="AH144:AH170" si="231">$Y144</f>
        <v>Plan de Accion por Dependecias</v>
      </c>
      <c r="AI144" s="82" t="s">
        <v>429</v>
      </c>
      <c r="AJ144" s="61" t="s">
        <v>369</v>
      </c>
      <c r="AK144" s="61" t="s">
        <v>369</v>
      </c>
      <c r="AL144" s="61" t="s">
        <v>369</v>
      </c>
      <c r="AM144" s="61" t="s">
        <v>369</v>
      </c>
      <c r="AN144" s="82" t="s">
        <v>1271</v>
      </c>
      <c r="AO144" s="82" t="s">
        <v>1270</v>
      </c>
      <c r="AP144" s="82">
        <v>510</v>
      </c>
      <c r="AQ144" s="82">
        <v>460</v>
      </c>
      <c r="AR144" s="82">
        <v>92</v>
      </c>
      <c r="AS144" s="82">
        <v>138</v>
      </c>
      <c r="AT144" s="82">
        <v>138</v>
      </c>
      <c r="AU144" s="82">
        <v>92</v>
      </c>
      <c r="AV144" s="82" t="s">
        <v>448</v>
      </c>
      <c r="AW144" s="82" t="s">
        <v>1184</v>
      </c>
      <c r="AX144" s="82" t="s">
        <v>1202</v>
      </c>
      <c r="AY144" s="82" t="s">
        <v>1247</v>
      </c>
      <c r="AZ144" s="82" t="s">
        <v>1247</v>
      </c>
      <c r="BA144" s="59">
        <v>43132</v>
      </c>
      <c r="BB144" s="59">
        <v>43465</v>
      </c>
      <c r="BC144" s="65">
        <f t="shared" si="213"/>
        <v>333</v>
      </c>
      <c r="BD144" s="82">
        <f t="shared" ref="BD144:BD170" si="232">$AR144</f>
        <v>92</v>
      </c>
      <c r="BE144" s="82">
        <v>824</v>
      </c>
      <c r="BF144" s="66">
        <f t="shared" si="226"/>
        <v>8.9565217391304355</v>
      </c>
      <c r="BG144" s="62">
        <f t="shared" ref="BG144:BG170" si="233">$BE144/$AQ144</f>
        <v>1.7913043478260871</v>
      </c>
      <c r="BH144" s="59">
        <v>43189</v>
      </c>
      <c r="BI144" s="80">
        <f t="shared" ref="BI144:BI170" si="234">$BB144-$BH144</f>
        <v>276</v>
      </c>
      <c r="BJ144" s="62" t="str">
        <f t="shared" si="227"/>
        <v>100%</v>
      </c>
      <c r="BK144" s="62">
        <f t="shared" ref="BK144:BK170" si="235">($BH144-$BA144)/($BB144-$BA144)</f>
        <v>0.17117117117117117</v>
      </c>
      <c r="BL144" s="59" t="str">
        <f t="shared" ref="BL144:BL170" si="236">IF($BG144&gt;=100%,"TERMINADO",(IF($BG144&gt;0%,"EN PROCESO",(IF($BG144=0%,"SIN INICIAR")))))</f>
        <v>TERMINADO</v>
      </c>
      <c r="BM144" s="59" t="str">
        <f t="shared" ref="BM144:BM170" si="237">IF($BL144="SIN INICIAR",(IF($BH144&gt;$BA144,"ATRASADO",(IF($BH144&lt;$BA144,"NO PROGRAMADA EN EL PERIODO ")))),IF($BL144="EN PROCESO",(IF($BF144&gt;=$BK144,"DENTRO DEL TIEMPO",(IF($BF144&lt;$BK144,"ATRASADO")))),IF($BL144="TERMINADO",(IF($BK144&lt;=100%,"OPORTUNO",(IF($BK144&gt;100%,"EXTEMPORANEO")))))))</f>
        <v>OPORTUNO</v>
      </c>
      <c r="BN144" s="62" t="s">
        <v>1662</v>
      </c>
      <c r="BO144" s="83" t="s">
        <v>1269</v>
      </c>
      <c r="BP144" s="62"/>
      <c r="BQ144" s="82">
        <f t="shared" ref="BQ144:BQ170" si="238">$AS144</f>
        <v>138</v>
      </c>
      <c r="BR144" s="82">
        <v>866</v>
      </c>
      <c r="BS144" s="66">
        <f>$BR144/$BQ144</f>
        <v>6.27536231884058</v>
      </c>
      <c r="BT144" s="62">
        <f t="shared" ref="BT144:BT170" si="239">($BE144+$BR144)/$AQ144</f>
        <v>3.6739130434782608</v>
      </c>
      <c r="BU144" s="59">
        <v>43281</v>
      </c>
      <c r="BV144" s="80">
        <f t="shared" ref="BV144:BV170" si="240">$BB144-$BU144</f>
        <v>184</v>
      </c>
      <c r="BW144" s="62" t="str">
        <f t="shared" ref="BW144:BW167" si="241">IF($BV144&gt;0,("100%"),IF($BV144&lt;-31,("70%"),IF($BV144&lt;0,((100-(-$BV144))%))))</f>
        <v>100%</v>
      </c>
      <c r="BX144" s="62">
        <f t="shared" ref="BX144:BX170" si="242">($BU144-$BA144)/($BB144-$BA144)</f>
        <v>0.44744744744744747</v>
      </c>
      <c r="BY144" s="59" t="str">
        <f t="shared" ref="BY144:BY170" si="243">IF($BT144&gt;=100%,"TERMINADO",(IF($BT144&gt;0%,"EN PROCESO",(IF($BT144=0%,"SIN INICIAR")))))</f>
        <v>TERMINADO</v>
      </c>
      <c r="BZ144" s="59" t="str">
        <f t="shared" ref="BZ144:BZ170" si="244">IF($BY144="SIN INICIAR",(IF($BU144&gt;$BA144,"ATRASADO",(IF($BU144&lt;$BA144,"NO PROGRAMADA EN EL PERIODO ")))),IF($BY144="EN PROCESO",(IF($BS144&gt;=$BX144,"DENTRO DEL TIEMPO",(IF($BS144&lt;$BX144,"ATRASADO")))),IF($BY144="TERMINADO",(IF($BX144&lt;=100%,"OPORTUNO",(IF($BX144&gt;100%,"EXTEMPORANEO")))))))</f>
        <v>OPORTUNO</v>
      </c>
      <c r="CA144" s="62" t="s">
        <v>1663</v>
      </c>
      <c r="CB144" s="83" t="s">
        <v>1647</v>
      </c>
      <c r="CC144" s="62"/>
      <c r="CD144" s="62"/>
      <c r="CE144" s="62"/>
      <c r="CF144" s="62"/>
      <c r="CG144" s="82">
        <f t="shared" ref="CG144:CG170" si="245">$AT144</f>
        <v>138</v>
      </c>
      <c r="CH144" s="82">
        <v>343</v>
      </c>
      <c r="CI144" s="66">
        <f>$CH144/$CG144</f>
        <v>2.4855072463768115</v>
      </c>
      <c r="CJ144" s="62">
        <f t="shared" si="225"/>
        <v>4.4195652173913045</v>
      </c>
      <c r="CK144" s="59">
        <v>43342</v>
      </c>
      <c r="CL144" s="80">
        <f t="shared" si="217"/>
        <v>123</v>
      </c>
      <c r="CM144" s="62" t="str">
        <f t="shared" ref="CM144:CM167" si="246">IF($CL144&gt;0,("100%"),IF($CL144&lt;-31,("70%"),IF($CL144&lt;0,((100-(-$CL144))%))))</f>
        <v>100%</v>
      </c>
      <c r="CN144" s="62">
        <f t="shared" si="220"/>
        <v>0.63063063063063063</v>
      </c>
      <c r="CO144" s="59" t="str">
        <f t="shared" ref="CO144:CO170" si="247">IF($CJ144&gt;=100%,"TERMINADO",(IF($CJ144&gt;0%,"EN PROCESO",(IF($CJ144=0%,"SIN INICIAR")))))</f>
        <v>TERMINADO</v>
      </c>
      <c r="CP144" s="59" t="str">
        <f t="shared" si="221"/>
        <v>OPORTUNO</v>
      </c>
      <c r="CQ144" s="62" t="s">
        <v>1664</v>
      </c>
      <c r="CR144" s="83" t="s">
        <v>1653</v>
      </c>
      <c r="CS144" s="62"/>
      <c r="CT144" s="62"/>
      <c r="CU144" s="62"/>
      <c r="CV144" s="62"/>
      <c r="CW144" s="62"/>
      <c r="CX144" s="62"/>
      <c r="CY144" s="62"/>
      <c r="CZ144" s="62"/>
      <c r="DA144" s="62"/>
      <c r="DB144" s="62"/>
      <c r="DC144" s="82">
        <f t="shared" ref="DC144:DC170" si="248">$AU144</f>
        <v>92</v>
      </c>
      <c r="DD144" s="82"/>
      <c r="DE144" s="66">
        <f>$DD144/$DC144</f>
        <v>0</v>
      </c>
      <c r="DF144" s="62">
        <f t="shared" si="222"/>
        <v>4.4195652173913045</v>
      </c>
      <c r="DG144" s="59"/>
      <c r="DH144" s="80">
        <f t="shared" si="219"/>
        <v>43465</v>
      </c>
      <c r="DI144" s="62" t="str">
        <f t="shared" ref="DI144:DI157" si="249">IF($DH144&gt;0,("100%"),IF($DH144&lt;-31,("70%"),IF($DH144&lt;0,((100-(-$DH144))%))))</f>
        <v>100%</v>
      </c>
      <c r="DJ144" s="62">
        <f t="shared" si="223"/>
        <v>-129.52552552552552</v>
      </c>
      <c r="DK144" s="59" t="str">
        <f t="shared" ref="DK144:DK170" si="250">IF($DF144&gt;=100%,"TERMINADO",(IF($DF144&gt;0%,"EN PROCESO",(IF($DF144=0%,"SIN INICIAR")))))</f>
        <v>TERMINADO</v>
      </c>
      <c r="DL144" s="59" t="str">
        <f t="shared" si="224"/>
        <v>OPORTUNO</v>
      </c>
      <c r="DM144" s="62"/>
      <c r="DN144" s="62"/>
      <c r="DO144" s="62"/>
      <c r="DP144" s="62"/>
      <c r="DQ144" s="62"/>
      <c r="DR144" s="62"/>
      <c r="DS144" s="60"/>
      <c r="DT144" s="60"/>
      <c r="DU144" s="60"/>
      <c r="DV144" s="60"/>
      <c r="DW144" s="60"/>
    </row>
    <row r="145" spans="1:127" s="58" customFormat="1" ht="39.950000000000003" hidden="1" customHeight="1" x14ac:dyDescent="0.2">
      <c r="A145" s="82" t="s">
        <v>1198</v>
      </c>
      <c r="B145" s="82" t="s">
        <v>1197</v>
      </c>
      <c r="C145" s="82" t="s">
        <v>1196</v>
      </c>
      <c r="D145" s="82">
        <v>711</v>
      </c>
      <c r="E145" s="82">
        <v>423</v>
      </c>
      <c r="F145" s="82">
        <v>541</v>
      </c>
      <c r="G145" s="82">
        <v>301</v>
      </c>
      <c r="H145" s="82">
        <v>87</v>
      </c>
      <c r="I145" s="82" t="s">
        <v>1195</v>
      </c>
      <c r="J145" s="82" t="s">
        <v>1194</v>
      </c>
      <c r="K145" s="82" t="s">
        <v>1184</v>
      </c>
      <c r="L145" s="82" t="s">
        <v>1193</v>
      </c>
      <c r="M145" s="82" t="s">
        <v>1192</v>
      </c>
      <c r="N145" s="82" t="s">
        <v>1221</v>
      </c>
      <c r="O145" s="82" t="s">
        <v>1220</v>
      </c>
      <c r="P145" s="82" t="s">
        <v>369</v>
      </c>
      <c r="Q145" s="82" t="s">
        <v>369</v>
      </c>
      <c r="R145" s="82" t="s">
        <v>369</v>
      </c>
      <c r="S145" s="82" t="s">
        <v>369</v>
      </c>
      <c r="T145" s="82" t="s">
        <v>314</v>
      </c>
      <c r="U145" s="82" t="s">
        <v>274</v>
      </c>
      <c r="V145" s="82" t="s">
        <v>370</v>
      </c>
      <c r="W145" s="82" t="s">
        <v>1189</v>
      </c>
      <c r="X145" s="82" t="s">
        <v>1188</v>
      </c>
      <c r="Y145" s="82" t="s">
        <v>640</v>
      </c>
      <c r="Z145" s="82" t="s">
        <v>369</v>
      </c>
      <c r="AA145" s="82" t="s">
        <v>426</v>
      </c>
      <c r="AB145" s="82" t="s">
        <v>1187</v>
      </c>
      <c r="AC145" s="82" t="s">
        <v>369</v>
      </c>
      <c r="AD145" s="82" t="s">
        <v>1228</v>
      </c>
      <c r="AE145" s="82" t="str">
        <f t="shared" si="228"/>
        <v>Subdirección Artística y Cultural</v>
      </c>
      <c r="AF145" s="82" t="str">
        <f t="shared" si="229"/>
        <v>No aplica</v>
      </c>
      <c r="AG145" s="82" t="str">
        <f t="shared" si="230"/>
        <v xml:space="preserve">Arte y Cultura </v>
      </c>
      <c r="AH145" s="82" t="str">
        <f t="shared" si="231"/>
        <v>Plan de Accion por Dependecias</v>
      </c>
      <c r="AI145" s="82" t="s">
        <v>429</v>
      </c>
      <c r="AJ145" s="61" t="s">
        <v>369</v>
      </c>
      <c r="AK145" s="61" t="s">
        <v>369</v>
      </c>
      <c r="AL145" s="61" t="s">
        <v>369</v>
      </c>
      <c r="AM145" s="61" t="s">
        <v>369</v>
      </c>
      <c r="AN145" s="82" t="s">
        <v>1268</v>
      </c>
      <c r="AO145" s="82" t="s">
        <v>1267</v>
      </c>
      <c r="AP145" s="82">
        <v>42</v>
      </c>
      <c r="AQ145" s="82">
        <v>42</v>
      </c>
      <c r="AR145" s="82">
        <v>42</v>
      </c>
      <c r="AS145" s="82">
        <v>0</v>
      </c>
      <c r="AT145" s="82">
        <v>0</v>
      </c>
      <c r="AU145" s="82">
        <v>0</v>
      </c>
      <c r="AV145" s="82" t="s">
        <v>448</v>
      </c>
      <c r="AW145" s="82" t="s">
        <v>1184</v>
      </c>
      <c r="AX145" s="82" t="s">
        <v>1202</v>
      </c>
      <c r="AY145" s="82" t="s">
        <v>1247</v>
      </c>
      <c r="AZ145" s="82" t="s">
        <v>1247</v>
      </c>
      <c r="BA145" s="59">
        <v>43133</v>
      </c>
      <c r="BB145" s="59">
        <v>43159</v>
      </c>
      <c r="BC145" s="65">
        <f t="shared" si="213"/>
        <v>26</v>
      </c>
      <c r="BD145" s="82">
        <f t="shared" si="232"/>
        <v>42</v>
      </c>
      <c r="BE145" s="82">
        <v>41</v>
      </c>
      <c r="BF145" s="66">
        <f t="shared" si="226"/>
        <v>0.97619047619047616</v>
      </c>
      <c r="BG145" s="62">
        <f t="shared" si="233"/>
        <v>0.97619047619047616</v>
      </c>
      <c r="BH145" s="59">
        <v>43142</v>
      </c>
      <c r="BI145" s="80">
        <f t="shared" si="234"/>
        <v>17</v>
      </c>
      <c r="BJ145" s="62" t="str">
        <f t="shared" si="227"/>
        <v>100%</v>
      </c>
      <c r="BK145" s="62">
        <f t="shared" si="235"/>
        <v>0.34615384615384615</v>
      </c>
      <c r="BL145" s="59" t="str">
        <f t="shared" si="236"/>
        <v>EN PROCESO</v>
      </c>
      <c r="BM145" s="59" t="str">
        <f t="shared" si="237"/>
        <v>DENTRO DEL TIEMPO</v>
      </c>
      <c r="BN145" s="62" t="s">
        <v>1266</v>
      </c>
      <c r="BO145" s="83" t="s">
        <v>1262</v>
      </c>
      <c r="BP145" s="62"/>
      <c r="BQ145" s="82">
        <f t="shared" si="238"/>
        <v>0</v>
      </c>
      <c r="BR145" s="82">
        <v>1</v>
      </c>
      <c r="BS145" s="66">
        <v>0.97619047619047616</v>
      </c>
      <c r="BT145" s="62">
        <v>0.97619047619047616</v>
      </c>
      <c r="BU145" s="59">
        <v>43142</v>
      </c>
      <c r="BV145" s="80">
        <f t="shared" si="240"/>
        <v>17</v>
      </c>
      <c r="BW145" s="62" t="str">
        <f t="shared" si="241"/>
        <v>100%</v>
      </c>
      <c r="BX145" s="62">
        <f t="shared" si="242"/>
        <v>0.34615384615384615</v>
      </c>
      <c r="BY145" s="59" t="str">
        <f t="shared" si="243"/>
        <v>EN PROCESO</v>
      </c>
      <c r="BZ145" s="59" t="str">
        <f t="shared" si="244"/>
        <v>DENTRO DEL TIEMPO</v>
      </c>
      <c r="CA145" s="62" t="s">
        <v>1266</v>
      </c>
      <c r="CB145" s="83" t="s">
        <v>1262</v>
      </c>
      <c r="CC145" s="62"/>
      <c r="CD145" s="62"/>
      <c r="CE145" s="62"/>
      <c r="CF145" s="62"/>
      <c r="CG145" s="82">
        <f t="shared" si="245"/>
        <v>0</v>
      </c>
      <c r="CH145" s="82">
        <v>1</v>
      </c>
      <c r="CI145" s="66">
        <v>0.97619047619047616</v>
      </c>
      <c r="CJ145" s="62">
        <v>0.97619047619047616</v>
      </c>
      <c r="CK145" s="59">
        <v>43142</v>
      </c>
      <c r="CL145" s="80">
        <f t="shared" si="217"/>
        <v>17</v>
      </c>
      <c r="CM145" s="62" t="str">
        <f t="shared" si="246"/>
        <v>100%</v>
      </c>
      <c r="CN145" s="62">
        <f t="shared" si="220"/>
        <v>0.34615384615384615</v>
      </c>
      <c r="CO145" s="59" t="str">
        <f t="shared" si="247"/>
        <v>EN PROCESO</v>
      </c>
      <c r="CP145" s="59" t="str">
        <f t="shared" si="221"/>
        <v>DENTRO DEL TIEMPO</v>
      </c>
      <c r="CQ145" s="62" t="s">
        <v>1266</v>
      </c>
      <c r="CR145" s="62" t="s">
        <v>1262</v>
      </c>
      <c r="CS145" s="62"/>
      <c r="CT145" s="62"/>
      <c r="CU145" s="62"/>
      <c r="CV145" s="62"/>
      <c r="CW145" s="62"/>
      <c r="CX145" s="62"/>
      <c r="CY145" s="62"/>
      <c r="CZ145" s="62"/>
      <c r="DA145" s="62"/>
      <c r="DB145" s="62"/>
      <c r="DC145" s="82">
        <f t="shared" si="248"/>
        <v>0</v>
      </c>
      <c r="DD145" s="82"/>
      <c r="DE145" s="66" t="e">
        <f>$DD145/$DC145</f>
        <v>#DIV/0!</v>
      </c>
      <c r="DF145" s="62">
        <f t="shared" si="222"/>
        <v>1.0238095238095237</v>
      </c>
      <c r="DG145" s="59"/>
      <c r="DH145" s="80">
        <f t="shared" si="219"/>
        <v>43159</v>
      </c>
      <c r="DI145" s="62" t="str">
        <f t="shared" si="249"/>
        <v>100%</v>
      </c>
      <c r="DJ145" s="62">
        <f t="shared" si="223"/>
        <v>-1658.9615384615386</v>
      </c>
      <c r="DK145" s="59" t="str">
        <f t="shared" si="250"/>
        <v>TERMINADO</v>
      </c>
      <c r="DL145" s="59" t="str">
        <f t="shared" si="224"/>
        <v>OPORTUNO</v>
      </c>
      <c r="DM145" s="62"/>
      <c r="DN145" s="62"/>
      <c r="DO145" s="62"/>
      <c r="DP145" s="62"/>
      <c r="DQ145" s="62"/>
      <c r="DR145" s="62"/>
      <c r="DS145" s="60"/>
      <c r="DT145" s="60"/>
      <c r="DU145" s="60"/>
      <c r="DV145" s="60"/>
      <c r="DW145" s="60"/>
    </row>
    <row r="146" spans="1:127" s="58" customFormat="1" ht="39.950000000000003" hidden="1" customHeight="1" x14ac:dyDescent="0.2">
      <c r="A146" s="82" t="s">
        <v>1198</v>
      </c>
      <c r="B146" s="82" t="s">
        <v>1197</v>
      </c>
      <c r="C146" s="82" t="s">
        <v>1196</v>
      </c>
      <c r="D146" s="82">
        <v>711</v>
      </c>
      <c r="E146" s="82">
        <v>423</v>
      </c>
      <c r="F146" s="82">
        <v>541</v>
      </c>
      <c r="G146" s="82">
        <v>301</v>
      </c>
      <c r="H146" s="82">
        <v>87</v>
      </c>
      <c r="I146" s="82" t="s">
        <v>1195</v>
      </c>
      <c r="J146" s="82" t="s">
        <v>1194</v>
      </c>
      <c r="K146" s="82" t="s">
        <v>1184</v>
      </c>
      <c r="L146" s="82" t="s">
        <v>1193</v>
      </c>
      <c r="M146" s="82" t="s">
        <v>1192</v>
      </c>
      <c r="N146" s="82" t="s">
        <v>1221</v>
      </c>
      <c r="O146" s="82" t="s">
        <v>1220</v>
      </c>
      <c r="P146" s="82" t="s">
        <v>369</v>
      </c>
      <c r="Q146" s="82" t="s">
        <v>369</v>
      </c>
      <c r="R146" s="82" t="s">
        <v>369</v>
      </c>
      <c r="S146" s="82" t="s">
        <v>369</v>
      </c>
      <c r="T146" s="82" t="s">
        <v>314</v>
      </c>
      <c r="U146" s="82" t="s">
        <v>274</v>
      </c>
      <c r="V146" s="82" t="s">
        <v>370</v>
      </c>
      <c r="W146" s="82" t="s">
        <v>1189</v>
      </c>
      <c r="X146" s="82" t="s">
        <v>1188</v>
      </c>
      <c r="Y146" s="82" t="s">
        <v>640</v>
      </c>
      <c r="Z146" s="82" t="s">
        <v>369</v>
      </c>
      <c r="AA146" s="82" t="s">
        <v>426</v>
      </c>
      <c r="AB146" s="82" t="s">
        <v>1187</v>
      </c>
      <c r="AC146" s="82" t="s">
        <v>369</v>
      </c>
      <c r="AD146" s="82" t="s">
        <v>1228</v>
      </c>
      <c r="AE146" s="82" t="str">
        <f t="shared" si="228"/>
        <v>Subdirección Artística y Cultural</v>
      </c>
      <c r="AF146" s="82" t="str">
        <f t="shared" si="229"/>
        <v>No aplica</v>
      </c>
      <c r="AG146" s="82" t="str">
        <f t="shared" si="230"/>
        <v xml:space="preserve">Arte y Cultura </v>
      </c>
      <c r="AH146" s="82" t="str">
        <f t="shared" si="231"/>
        <v>Plan de Accion por Dependecias</v>
      </c>
      <c r="AI146" s="82" t="s">
        <v>429</v>
      </c>
      <c r="AJ146" s="61" t="s">
        <v>369</v>
      </c>
      <c r="AK146" s="61" t="s">
        <v>369</v>
      </c>
      <c r="AL146" s="61" t="s">
        <v>369</v>
      </c>
      <c r="AM146" s="61" t="s">
        <v>369</v>
      </c>
      <c r="AN146" s="82" t="s">
        <v>1265</v>
      </c>
      <c r="AO146" s="82" t="s">
        <v>1264</v>
      </c>
      <c r="AP146" s="82">
        <v>10644</v>
      </c>
      <c r="AQ146" s="82">
        <v>10000</v>
      </c>
      <c r="AR146" s="82">
        <v>10000</v>
      </c>
      <c r="AS146" s="82">
        <v>0</v>
      </c>
      <c r="AT146" s="82">
        <v>0</v>
      </c>
      <c r="AU146" s="82">
        <v>0</v>
      </c>
      <c r="AV146" s="82" t="s">
        <v>448</v>
      </c>
      <c r="AW146" s="82" t="s">
        <v>1184</v>
      </c>
      <c r="AX146" s="82" t="s">
        <v>1202</v>
      </c>
      <c r="AY146" s="82" t="s">
        <v>1247</v>
      </c>
      <c r="AZ146" s="82" t="s">
        <v>1247</v>
      </c>
      <c r="BA146" s="59">
        <v>43133</v>
      </c>
      <c r="BB146" s="59">
        <v>43159</v>
      </c>
      <c r="BC146" s="65">
        <f t="shared" si="213"/>
        <v>26</v>
      </c>
      <c r="BD146" s="82">
        <f t="shared" si="232"/>
        <v>10000</v>
      </c>
      <c r="BE146" s="82">
        <v>10188</v>
      </c>
      <c r="BF146" s="66">
        <f t="shared" si="226"/>
        <v>1.0187999999999999</v>
      </c>
      <c r="BG146" s="62">
        <f t="shared" si="233"/>
        <v>1.0187999999999999</v>
      </c>
      <c r="BH146" s="59">
        <v>43142</v>
      </c>
      <c r="BI146" s="80">
        <f t="shared" si="234"/>
        <v>17</v>
      </c>
      <c r="BJ146" s="62" t="str">
        <f t="shared" si="227"/>
        <v>100%</v>
      </c>
      <c r="BK146" s="62">
        <f t="shared" si="235"/>
        <v>0.34615384615384615</v>
      </c>
      <c r="BL146" s="59" t="str">
        <f t="shared" si="236"/>
        <v>TERMINADO</v>
      </c>
      <c r="BM146" s="59" t="str">
        <f t="shared" si="237"/>
        <v>OPORTUNO</v>
      </c>
      <c r="BN146" s="62" t="s">
        <v>1263</v>
      </c>
      <c r="BO146" s="83" t="s">
        <v>1262</v>
      </c>
      <c r="BP146" s="62"/>
      <c r="BQ146" s="82">
        <f t="shared" si="238"/>
        <v>0</v>
      </c>
      <c r="BR146" s="82">
        <v>10188</v>
      </c>
      <c r="BS146" s="66">
        <v>1.0187999999999999</v>
      </c>
      <c r="BT146" s="62">
        <v>1.0187999999999999</v>
      </c>
      <c r="BU146" s="59">
        <v>43142</v>
      </c>
      <c r="BV146" s="80">
        <f t="shared" si="240"/>
        <v>17</v>
      </c>
      <c r="BW146" s="62" t="str">
        <f t="shared" si="241"/>
        <v>100%</v>
      </c>
      <c r="BX146" s="62">
        <f t="shared" si="242"/>
        <v>0.34615384615384615</v>
      </c>
      <c r="BY146" s="59" t="str">
        <f t="shared" si="243"/>
        <v>TERMINADO</v>
      </c>
      <c r="BZ146" s="59" t="str">
        <f t="shared" si="244"/>
        <v>OPORTUNO</v>
      </c>
      <c r="CA146" s="62" t="s">
        <v>1263</v>
      </c>
      <c r="CB146" s="83" t="s">
        <v>1262</v>
      </c>
      <c r="CC146" s="62"/>
      <c r="CD146" s="62"/>
      <c r="CE146" s="62"/>
      <c r="CF146" s="62"/>
      <c r="CG146" s="82">
        <f t="shared" si="245"/>
        <v>0</v>
      </c>
      <c r="CH146" s="82">
        <v>10188</v>
      </c>
      <c r="CI146" s="66">
        <v>1.0187999999999999</v>
      </c>
      <c r="CJ146" s="62">
        <v>1.0187999999999999</v>
      </c>
      <c r="CK146" s="59">
        <v>43142</v>
      </c>
      <c r="CL146" s="80">
        <f t="shared" si="217"/>
        <v>17</v>
      </c>
      <c r="CM146" s="62" t="str">
        <f t="shared" si="246"/>
        <v>100%</v>
      </c>
      <c r="CN146" s="62">
        <f t="shared" si="220"/>
        <v>0.34615384615384615</v>
      </c>
      <c r="CO146" s="59" t="str">
        <f t="shared" si="247"/>
        <v>TERMINADO</v>
      </c>
      <c r="CP146" s="59" t="str">
        <f t="shared" si="221"/>
        <v>OPORTUNO</v>
      </c>
      <c r="CQ146" s="62" t="s">
        <v>1263</v>
      </c>
      <c r="CR146" s="83" t="s">
        <v>1262</v>
      </c>
      <c r="CS146" s="62"/>
      <c r="CT146" s="62"/>
      <c r="CU146" s="62"/>
      <c r="CV146" s="62"/>
      <c r="CW146" s="62"/>
      <c r="CX146" s="62"/>
      <c r="CY146" s="62"/>
      <c r="CZ146" s="62"/>
      <c r="DA146" s="62"/>
      <c r="DB146" s="62"/>
      <c r="DC146" s="82">
        <f t="shared" si="248"/>
        <v>0</v>
      </c>
      <c r="DD146" s="82">
        <v>0</v>
      </c>
      <c r="DE146" s="66">
        <v>0</v>
      </c>
      <c r="DF146" s="62">
        <f t="shared" si="222"/>
        <v>3.0564</v>
      </c>
      <c r="DG146" s="59">
        <v>43142</v>
      </c>
      <c r="DH146" s="80">
        <f t="shared" si="219"/>
        <v>17</v>
      </c>
      <c r="DI146" s="62" t="str">
        <f t="shared" si="249"/>
        <v>100%</v>
      </c>
      <c r="DJ146" s="62">
        <f t="shared" si="223"/>
        <v>0.34615384615384615</v>
      </c>
      <c r="DK146" s="59" t="str">
        <f t="shared" si="250"/>
        <v>TERMINADO</v>
      </c>
      <c r="DL146" s="59" t="str">
        <f t="shared" si="224"/>
        <v>OPORTUNO</v>
      </c>
      <c r="DM146" s="62" t="s">
        <v>1261</v>
      </c>
      <c r="DN146" s="62" t="s">
        <v>369</v>
      </c>
      <c r="DO146" s="62"/>
      <c r="DP146" s="62"/>
      <c r="DQ146" s="62"/>
      <c r="DR146" s="62"/>
      <c r="DS146" s="60"/>
      <c r="DT146" s="60"/>
      <c r="DU146" s="60"/>
      <c r="DV146" s="60"/>
      <c r="DW146" s="60"/>
    </row>
    <row r="147" spans="1:127" s="58" customFormat="1" ht="39.950000000000003" hidden="1" customHeight="1" x14ac:dyDescent="0.2">
      <c r="A147" s="82" t="s">
        <v>1198</v>
      </c>
      <c r="B147" s="82" t="s">
        <v>1197</v>
      </c>
      <c r="C147" s="82" t="s">
        <v>1196</v>
      </c>
      <c r="D147" s="82">
        <v>711</v>
      </c>
      <c r="E147" s="82">
        <v>423</v>
      </c>
      <c r="F147" s="82">
        <v>541</v>
      </c>
      <c r="G147" s="82">
        <v>301</v>
      </c>
      <c r="H147" s="82">
        <v>87</v>
      </c>
      <c r="I147" s="82" t="s">
        <v>1195</v>
      </c>
      <c r="J147" s="82" t="s">
        <v>1194</v>
      </c>
      <c r="K147" s="82" t="s">
        <v>1184</v>
      </c>
      <c r="L147" s="82" t="s">
        <v>1193</v>
      </c>
      <c r="M147" s="82" t="s">
        <v>1192</v>
      </c>
      <c r="N147" s="82" t="s">
        <v>1221</v>
      </c>
      <c r="O147" s="82" t="s">
        <v>1220</v>
      </c>
      <c r="P147" s="82" t="s">
        <v>369</v>
      </c>
      <c r="Q147" s="82" t="s">
        <v>369</v>
      </c>
      <c r="R147" s="82" t="s">
        <v>369</v>
      </c>
      <c r="S147" s="82" t="s">
        <v>369</v>
      </c>
      <c r="T147" s="82" t="s">
        <v>314</v>
      </c>
      <c r="U147" s="82" t="s">
        <v>274</v>
      </c>
      <c r="V147" s="82" t="s">
        <v>370</v>
      </c>
      <c r="W147" s="82" t="s">
        <v>1189</v>
      </c>
      <c r="X147" s="82" t="s">
        <v>1188</v>
      </c>
      <c r="Y147" s="82" t="s">
        <v>640</v>
      </c>
      <c r="Z147" s="82" t="s">
        <v>369</v>
      </c>
      <c r="AA147" s="82" t="s">
        <v>426</v>
      </c>
      <c r="AB147" s="82" t="s">
        <v>1187</v>
      </c>
      <c r="AC147" s="82" t="s">
        <v>369</v>
      </c>
      <c r="AD147" s="82" t="s">
        <v>1228</v>
      </c>
      <c r="AE147" s="82" t="str">
        <f t="shared" si="228"/>
        <v>Subdirección Artística y Cultural</v>
      </c>
      <c r="AF147" s="82" t="str">
        <f t="shared" si="229"/>
        <v>No aplica</v>
      </c>
      <c r="AG147" s="82" t="str">
        <f t="shared" si="230"/>
        <v xml:space="preserve">Arte y Cultura </v>
      </c>
      <c r="AH147" s="82" t="str">
        <f t="shared" si="231"/>
        <v>Plan de Accion por Dependecias</v>
      </c>
      <c r="AI147" s="82" t="s">
        <v>429</v>
      </c>
      <c r="AJ147" s="61" t="s">
        <v>369</v>
      </c>
      <c r="AK147" s="61" t="s">
        <v>369</v>
      </c>
      <c r="AL147" s="61" t="s">
        <v>369</v>
      </c>
      <c r="AM147" s="61" t="s">
        <v>369</v>
      </c>
      <c r="AN147" s="82" t="s">
        <v>1260</v>
      </c>
      <c r="AO147" s="82" t="s">
        <v>1259</v>
      </c>
      <c r="AP147" s="82">
        <v>0</v>
      </c>
      <c r="AQ147" s="82">
        <v>4</v>
      </c>
      <c r="AR147" s="82">
        <v>0</v>
      </c>
      <c r="AS147" s="82">
        <v>1</v>
      </c>
      <c r="AT147" s="82">
        <v>2</v>
      </c>
      <c r="AU147" s="82">
        <v>1</v>
      </c>
      <c r="AV147" s="82" t="s">
        <v>448</v>
      </c>
      <c r="AW147" s="82" t="s">
        <v>1184</v>
      </c>
      <c r="AX147" s="82" t="s">
        <v>1202</v>
      </c>
      <c r="AY147" s="82" t="s">
        <v>1247</v>
      </c>
      <c r="AZ147" s="82" t="s">
        <v>1247</v>
      </c>
      <c r="BA147" s="59">
        <v>43191</v>
      </c>
      <c r="BB147" s="59">
        <v>43465</v>
      </c>
      <c r="BC147" s="65">
        <f t="shared" si="213"/>
        <v>274</v>
      </c>
      <c r="BD147" s="82">
        <f t="shared" si="232"/>
        <v>0</v>
      </c>
      <c r="BE147" s="82">
        <v>0</v>
      </c>
      <c r="BF147" s="66">
        <v>0</v>
      </c>
      <c r="BG147" s="62">
        <f t="shared" si="233"/>
        <v>0</v>
      </c>
      <c r="BH147" s="59">
        <v>43189</v>
      </c>
      <c r="BI147" s="80">
        <f t="shared" si="234"/>
        <v>276</v>
      </c>
      <c r="BJ147" s="62" t="str">
        <f t="shared" si="227"/>
        <v>100%</v>
      </c>
      <c r="BK147" s="62">
        <f t="shared" si="235"/>
        <v>-7.2992700729927005E-3</v>
      </c>
      <c r="BL147" s="59" t="str">
        <f t="shared" si="236"/>
        <v>SIN INICIAR</v>
      </c>
      <c r="BM147" s="59" t="str">
        <f t="shared" si="237"/>
        <v xml:space="preserve">NO PROGRAMADA EN EL PERIODO </v>
      </c>
      <c r="BN147" s="62" t="s">
        <v>1250</v>
      </c>
      <c r="BO147" s="62"/>
      <c r="BP147" s="62"/>
      <c r="BQ147" s="82">
        <f t="shared" si="238"/>
        <v>1</v>
      </c>
      <c r="BR147" s="82">
        <v>0</v>
      </c>
      <c r="BS147" s="66">
        <f t="shared" ref="BS147:BS156" si="251">$BR147/$BQ147</f>
        <v>0</v>
      </c>
      <c r="BT147" s="62">
        <f t="shared" si="239"/>
        <v>0</v>
      </c>
      <c r="BU147" s="59">
        <v>43281</v>
      </c>
      <c r="BV147" s="80">
        <f t="shared" si="240"/>
        <v>184</v>
      </c>
      <c r="BW147" s="62" t="str">
        <f t="shared" si="241"/>
        <v>100%</v>
      </c>
      <c r="BX147" s="62">
        <f t="shared" si="242"/>
        <v>0.32846715328467152</v>
      </c>
      <c r="BY147" s="59" t="str">
        <f t="shared" si="243"/>
        <v>SIN INICIAR</v>
      </c>
      <c r="BZ147" s="59" t="str">
        <f t="shared" si="244"/>
        <v>ATRASADO</v>
      </c>
      <c r="CA147" s="62" t="s">
        <v>1665</v>
      </c>
      <c r="CB147" s="62"/>
      <c r="CC147" s="62"/>
      <c r="CD147" s="62"/>
      <c r="CE147" s="62"/>
      <c r="CF147" s="62"/>
      <c r="CG147" s="82">
        <f t="shared" si="245"/>
        <v>2</v>
      </c>
      <c r="CH147" s="82">
        <v>3</v>
      </c>
      <c r="CI147" s="66">
        <f t="shared" ref="CI147:CI156" si="252">$CH147/$CG147</f>
        <v>1.5</v>
      </c>
      <c r="CJ147" s="62">
        <f t="shared" si="225"/>
        <v>0.75</v>
      </c>
      <c r="CK147" s="59">
        <v>43342</v>
      </c>
      <c r="CL147" s="80">
        <f t="shared" si="217"/>
        <v>123</v>
      </c>
      <c r="CM147" s="62" t="str">
        <f t="shared" si="246"/>
        <v>100%</v>
      </c>
      <c r="CN147" s="62">
        <f t="shared" si="220"/>
        <v>0.55109489051094895</v>
      </c>
      <c r="CO147" s="59" t="str">
        <f t="shared" si="247"/>
        <v>EN PROCESO</v>
      </c>
      <c r="CP147" s="59" t="str">
        <f t="shared" si="221"/>
        <v>DENTRO DEL TIEMPO</v>
      </c>
      <c r="CQ147" s="62" t="s">
        <v>1666</v>
      </c>
      <c r="CR147" s="62"/>
      <c r="CS147" s="83" t="s">
        <v>1360</v>
      </c>
      <c r="CT147" s="62"/>
      <c r="CU147" s="62"/>
      <c r="CV147" s="62"/>
      <c r="CW147" s="62"/>
      <c r="CX147" s="62"/>
      <c r="CY147" s="62"/>
      <c r="CZ147" s="62"/>
      <c r="DA147" s="62"/>
      <c r="DB147" s="62"/>
      <c r="DC147" s="82">
        <f t="shared" si="248"/>
        <v>1</v>
      </c>
      <c r="DD147" s="82"/>
      <c r="DE147" s="66">
        <f t="shared" ref="DE147:DE156" si="253">$DD147/$DC147</f>
        <v>0</v>
      </c>
      <c r="DF147" s="62">
        <f t="shared" si="222"/>
        <v>0.75</v>
      </c>
      <c r="DG147" s="59"/>
      <c r="DH147" s="80">
        <f t="shared" si="219"/>
        <v>43465</v>
      </c>
      <c r="DI147" s="62" t="str">
        <f t="shared" si="249"/>
        <v>100%</v>
      </c>
      <c r="DJ147" s="62">
        <f t="shared" si="223"/>
        <v>-157.63138686131387</v>
      </c>
      <c r="DK147" s="59" t="str">
        <f t="shared" si="250"/>
        <v>EN PROCESO</v>
      </c>
      <c r="DL147" s="59" t="str">
        <f t="shared" si="224"/>
        <v>DENTRO DEL TIEMPO</v>
      </c>
      <c r="DM147" s="62"/>
      <c r="DN147" s="62"/>
      <c r="DO147" s="62"/>
      <c r="DP147" s="62"/>
      <c r="DQ147" s="62"/>
      <c r="DR147" s="62"/>
      <c r="DS147" s="60"/>
      <c r="DT147" s="60"/>
      <c r="DU147" s="60"/>
      <c r="DV147" s="60"/>
      <c r="DW147" s="60"/>
    </row>
    <row r="148" spans="1:127" s="58" customFormat="1" ht="39.950000000000003" hidden="1" customHeight="1" x14ac:dyDescent="0.2">
      <c r="A148" s="82" t="s">
        <v>1198</v>
      </c>
      <c r="B148" s="82" t="s">
        <v>1197</v>
      </c>
      <c r="C148" s="82" t="s">
        <v>1196</v>
      </c>
      <c r="D148" s="82">
        <v>711</v>
      </c>
      <c r="E148" s="82">
        <v>423</v>
      </c>
      <c r="F148" s="82">
        <v>541</v>
      </c>
      <c r="G148" s="82">
        <v>301</v>
      </c>
      <c r="H148" s="82">
        <v>87</v>
      </c>
      <c r="I148" s="82" t="s">
        <v>1195</v>
      </c>
      <c r="J148" s="82" t="s">
        <v>1194</v>
      </c>
      <c r="K148" s="82" t="s">
        <v>1184</v>
      </c>
      <c r="L148" s="82" t="s">
        <v>1193</v>
      </c>
      <c r="M148" s="82" t="s">
        <v>1192</v>
      </c>
      <c r="N148" s="82" t="s">
        <v>1221</v>
      </c>
      <c r="O148" s="82" t="s">
        <v>1220</v>
      </c>
      <c r="P148" s="82" t="s">
        <v>369</v>
      </c>
      <c r="Q148" s="82" t="s">
        <v>369</v>
      </c>
      <c r="R148" s="82" t="s">
        <v>369</v>
      </c>
      <c r="S148" s="82" t="s">
        <v>369</v>
      </c>
      <c r="T148" s="82" t="s">
        <v>314</v>
      </c>
      <c r="U148" s="82" t="s">
        <v>274</v>
      </c>
      <c r="V148" s="82" t="s">
        <v>370</v>
      </c>
      <c r="W148" s="82" t="s">
        <v>1189</v>
      </c>
      <c r="X148" s="82" t="s">
        <v>1188</v>
      </c>
      <c r="Y148" s="82" t="s">
        <v>640</v>
      </c>
      <c r="Z148" s="82" t="s">
        <v>369</v>
      </c>
      <c r="AA148" s="82" t="s">
        <v>426</v>
      </c>
      <c r="AB148" s="82" t="s">
        <v>1187</v>
      </c>
      <c r="AC148" s="82" t="s">
        <v>369</v>
      </c>
      <c r="AD148" s="82" t="s">
        <v>1228</v>
      </c>
      <c r="AE148" s="82" t="str">
        <f t="shared" si="228"/>
        <v>Subdirección Artística y Cultural</v>
      </c>
      <c r="AF148" s="82" t="str">
        <f t="shared" si="229"/>
        <v>No aplica</v>
      </c>
      <c r="AG148" s="82" t="str">
        <f t="shared" si="230"/>
        <v xml:space="preserve">Arte y Cultura </v>
      </c>
      <c r="AH148" s="82" t="str">
        <f t="shared" si="231"/>
        <v>Plan de Accion por Dependecias</v>
      </c>
      <c r="AI148" s="82" t="s">
        <v>429</v>
      </c>
      <c r="AJ148" s="61" t="s">
        <v>369</v>
      </c>
      <c r="AK148" s="61" t="s">
        <v>369</v>
      </c>
      <c r="AL148" s="61" t="s">
        <v>369</v>
      </c>
      <c r="AM148" s="61" t="s">
        <v>369</v>
      </c>
      <c r="AN148" s="82" t="s">
        <v>1258</v>
      </c>
      <c r="AO148" s="82" t="s">
        <v>1257</v>
      </c>
      <c r="AP148" s="82">
        <v>0</v>
      </c>
      <c r="AQ148" s="82">
        <v>12</v>
      </c>
      <c r="AR148" s="82">
        <v>0</v>
      </c>
      <c r="AS148" s="82">
        <v>4</v>
      </c>
      <c r="AT148" s="82">
        <v>5</v>
      </c>
      <c r="AU148" s="82">
        <v>3</v>
      </c>
      <c r="AV148" s="82" t="s">
        <v>448</v>
      </c>
      <c r="AW148" s="82" t="s">
        <v>1184</v>
      </c>
      <c r="AX148" s="82" t="s">
        <v>1202</v>
      </c>
      <c r="AY148" s="82" t="s">
        <v>1247</v>
      </c>
      <c r="AZ148" s="82" t="s">
        <v>1247</v>
      </c>
      <c r="BA148" s="59">
        <v>43191</v>
      </c>
      <c r="BB148" s="59">
        <v>43465</v>
      </c>
      <c r="BC148" s="65">
        <f t="shared" si="213"/>
        <v>274</v>
      </c>
      <c r="BD148" s="82">
        <f t="shared" si="232"/>
        <v>0</v>
      </c>
      <c r="BE148" s="82">
        <f>BE183</f>
        <v>0</v>
      </c>
      <c r="BF148" s="66">
        <v>0</v>
      </c>
      <c r="BG148" s="62">
        <f t="shared" si="233"/>
        <v>0</v>
      </c>
      <c r="BH148" s="59">
        <v>43189</v>
      </c>
      <c r="BI148" s="80">
        <f t="shared" si="234"/>
        <v>276</v>
      </c>
      <c r="BJ148" s="62" t="str">
        <f t="shared" si="227"/>
        <v>100%</v>
      </c>
      <c r="BK148" s="62">
        <f t="shared" si="235"/>
        <v>-7.2992700729927005E-3</v>
      </c>
      <c r="BL148" s="59" t="str">
        <f t="shared" si="236"/>
        <v>SIN INICIAR</v>
      </c>
      <c r="BM148" s="59" t="str">
        <f t="shared" si="237"/>
        <v xml:space="preserve">NO PROGRAMADA EN EL PERIODO </v>
      </c>
      <c r="BN148" s="62" t="s">
        <v>1250</v>
      </c>
      <c r="BO148" s="62"/>
      <c r="BP148" s="62"/>
      <c r="BQ148" s="82">
        <f t="shared" si="238"/>
        <v>4</v>
      </c>
      <c r="BR148" s="82">
        <v>0</v>
      </c>
      <c r="BS148" s="66">
        <f t="shared" si="251"/>
        <v>0</v>
      </c>
      <c r="BT148" s="62">
        <f t="shared" si="239"/>
        <v>0</v>
      </c>
      <c r="BU148" s="59">
        <v>43281</v>
      </c>
      <c r="BV148" s="80">
        <f t="shared" si="240"/>
        <v>184</v>
      </c>
      <c r="BW148" s="62" t="str">
        <f t="shared" si="241"/>
        <v>100%</v>
      </c>
      <c r="BX148" s="62">
        <f t="shared" si="242"/>
        <v>0.32846715328467152</v>
      </c>
      <c r="BY148" s="59" t="str">
        <f t="shared" si="243"/>
        <v>SIN INICIAR</v>
      </c>
      <c r="BZ148" s="59" t="str">
        <f t="shared" si="244"/>
        <v>ATRASADO</v>
      </c>
      <c r="CA148" s="62" t="s">
        <v>1665</v>
      </c>
      <c r="CB148" s="62"/>
      <c r="CC148" s="62"/>
      <c r="CD148" s="62"/>
      <c r="CE148" s="62"/>
      <c r="CF148" s="62"/>
      <c r="CG148" s="82">
        <f t="shared" si="245"/>
        <v>5</v>
      </c>
      <c r="CH148" s="82">
        <v>7</v>
      </c>
      <c r="CI148" s="66">
        <f t="shared" si="252"/>
        <v>1.4</v>
      </c>
      <c r="CJ148" s="62">
        <f t="shared" si="225"/>
        <v>0.58333333333333337</v>
      </c>
      <c r="CK148" s="59">
        <v>43342</v>
      </c>
      <c r="CL148" s="80">
        <f t="shared" si="217"/>
        <v>123</v>
      </c>
      <c r="CM148" s="62" t="str">
        <f t="shared" si="246"/>
        <v>100%</v>
      </c>
      <c r="CN148" s="62">
        <f t="shared" si="220"/>
        <v>0.55109489051094895</v>
      </c>
      <c r="CO148" s="59" t="str">
        <f t="shared" si="247"/>
        <v>EN PROCESO</v>
      </c>
      <c r="CP148" s="59" t="str">
        <f t="shared" si="221"/>
        <v>DENTRO DEL TIEMPO</v>
      </c>
      <c r="CQ148" s="62" t="s">
        <v>1667</v>
      </c>
      <c r="CR148" s="83" t="s">
        <v>1653</v>
      </c>
      <c r="CS148" s="62"/>
      <c r="CT148" s="62"/>
      <c r="CU148" s="62"/>
      <c r="CV148" s="62"/>
      <c r="CW148" s="62"/>
      <c r="CX148" s="62"/>
      <c r="CY148" s="62"/>
      <c r="CZ148" s="62"/>
      <c r="DA148" s="62"/>
      <c r="DB148" s="62"/>
      <c r="DC148" s="82">
        <f t="shared" si="248"/>
        <v>3</v>
      </c>
      <c r="DD148" s="82"/>
      <c r="DE148" s="66">
        <f t="shared" si="253"/>
        <v>0</v>
      </c>
      <c r="DF148" s="62">
        <f t="shared" si="222"/>
        <v>0.58333333333333337</v>
      </c>
      <c r="DG148" s="59"/>
      <c r="DH148" s="80">
        <f t="shared" si="219"/>
        <v>43465</v>
      </c>
      <c r="DI148" s="62" t="str">
        <f t="shared" si="249"/>
        <v>100%</v>
      </c>
      <c r="DJ148" s="62">
        <f t="shared" si="223"/>
        <v>-157.63138686131387</v>
      </c>
      <c r="DK148" s="59" t="str">
        <f t="shared" si="250"/>
        <v>EN PROCESO</v>
      </c>
      <c r="DL148" s="59" t="str">
        <f t="shared" si="224"/>
        <v>DENTRO DEL TIEMPO</v>
      </c>
      <c r="DM148" s="62"/>
      <c r="DN148" s="62"/>
      <c r="DO148" s="62"/>
      <c r="DP148" s="62"/>
      <c r="DQ148" s="62"/>
      <c r="DR148" s="62"/>
      <c r="DS148" s="60"/>
      <c r="DT148" s="60"/>
      <c r="DU148" s="60"/>
      <c r="DV148" s="60"/>
      <c r="DW148" s="60"/>
    </row>
    <row r="149" spans="1:127" s="58" customFormat="1" ht="39.950000000000003" hidden="1" customHeight="1" x14ac:dyDescent="0.2">
      <c r="A149" s="82" t="s">
        <v>1198</v>
      </c>
      <c r="B149" s="82" t="s">
        <v>1197</v>
      </c>
      <c r="C149" s="82" t="s">
        <v>1196</v>
      </c>
      <c r="D149" s="82">
        <v>711</v>
      </c>
      <c r="E149" s="82">
        <v>423</v>
      </c>
      <c r="F149" s="82">
        <v>541</v>
      </c>
      <c r="G149" s="82">
        <v>301</v>
      </c>
      <c r="H149" s="82">
        <v>87</v>
      </c>
      <c r="I149" s="82" t="s">
        <v>1195</v>
      </c>
      <c r="J149" s="82" t="s">
        <v>1194</v>
      </c>
      <c r="K149" s="82" t="s">
        <v>1184</v>
      </c>
      <c r="L149" s="82" t="s">
        <v>1193</v>
      </c>
      <c r="M149" s="82" t="s">
        <v>1192</v>
      </c>
      <c r="N149" s="82" t="s">
        <v>1221</v>
      </c>
      <c r="O149" s="82" t="s">
        <v>1220</v>
      </c>
      <c r="P149" s="82" t="s">
        <v>369</v>
      </c>
      <c r="Q149" s="82" t="s">
        <v>369</v>
      </c>
      <c r="R149" s="82" t="s">
        <v>369</v>
      </c>
      <c r="S149" s="82" t="s">
        <v>369</v>
      </c>
      <c r="T149" s="82" t="s">
        <v>314</v>
      </c>
      <c r="U149" s="82" t="s">
        <v>274</v>
      </c>
      <c r="V149" s="82" t="s">
        <v>370</v>
      </c>
      <c r="W149" s="82" t="s">
        <v>1189</v>
      </c>
      <c r="X149" s="82" t="s">
        <v>1188</v>
      </c>
      <c r="Y149" s="82" t="s">
        <v>640</v>
      </c>
      <c r="Z149" s="82" t="s">
        <v>369</v>
      </c>
      <c r="AA149" s="82" t="s">
        <v>426</v>
      </c>
      <c r="AB149" s="82" t="s">
        <v>1187</v>
      </c>
      <c r="AC149" s="82" t="s">
        <v>369</v>
      </c>
      <c r="AD149" s="82" t="s">
        <v>1228</v>
      </c>
      <c r="AE149" s="82" t="str">
        <f t="shared" si="228"/>
        <v>Subdirección Artística y Cultural</v>
      </c>
      <c r="AF149" s="82" t="str">
        <f t="shared" si="229"/>
        <v>No aplica</v>
      </c>
      <c r="AG149" s="82" t="str">
        <f t="shared" si="230"/>
        <v xml:space="preserve">Arte y Cultura </v>
      </c>
      <c r="AH149" s="82" t="str">
        <f t="shared" si="231"/>
        <v>Plan de Accion por Dependecias</v>
      </c>
      <c r="AI149" s="82" t="s">
        <v>429</v>
      </c>
      <c r="AJ149" s="61" t="s">
        <v>369</v>
      </c>
      <c r="AK149" s="61" t="s">
        <v>369</v>
      </c>
      <c r="AL149" s="61" t="s">
        <v>369</v>
      </c>
      <c r="AM149" s="61" t="s">
        <v>369</v>
      </c>
      <c r="AN149" s="82" t="s">
        <v>1256</v>
      </c>
      <c r="AO149" s="82" t="s">
        <v>1255</v>
      </c>
      <c r="AP149" s="82">
        <v>0</v>
      </c>
      <c r="AQ149" s="82">
        <f>SUM(AR149:AU149)</f>
        <v>750</v>
      </c>
      <c r="AR149" s="82">
        <v>0</v>
      </c>
      <c r="AS149" s="82">
        <v>0</v>
      </c>
      <c r="AT149" s="82">
        <v>536</v>
      </c>
      <c r="AU149" s="82">
        <v>214</v>
      </c>
      <c r="AV149" s="82" t="s">
        <v>448</v>
      </c>
      <c r="AW149" s="82" t="s">
        <v>1184</v>
      </c>
      <c r="AX149" s="82" t="s">
        <v>1202</v>
      </c>
      <c r="AY149" s="82" t="s">
        <v>1247</v>
      </c>
      <c r="AZ149" s="82" t="s">
        <v>1247</v>
      </c>
      <c r="BA149" s="59">
        <v>43191</v>
      </c>
      <c r="BB149" s="59">
        <v>43465</v>
      </c>
      <c r="BC149" s="65">
        <f t="shared" si="213"/>
        <v>274</v>
      </c>
      <c r="BD149" s="82">
        <f t="shared" si="232"/>
        <v>0</v>
      </c>
      <c r="BE149" s="82">
        <f>BE184</f>
        <v>54</v>
      </c>
      <c r="BF149" s="66">
        <v>0</v>
      </c>
      <c r="BG149" s="62">
        <f t="shared" si="233"/>
        <v>7.1999999999999995E-2</v>
      </c>
      <c r="BH149" s="59">
        <v>43189</v>
      </c>
      <c r="BI149" s="80">
        <f t="shared" si="234"/>
        <v>276</v>
      </c>
      <c r="BJ149" s="62" t="str">
        <f t="shared" si="227"/>
        <v>100%</v>
      </c>
      <c r="BK149" s="62">
        <f t="shared" si="235"/>
        <v>-7.2992700729927005E-3</v>
      </c>
      <c r="BL149" s="59" t="str">
        <f t="shared" si="236"/>
        <v>EN PROCESO</v>
      </c>
      <c r="BM149" s="59" t="str">
        <f t="shared" si="237"/>
        <v>DENTRO DEL TIEMPO</v>
      </c>
      <c r="BN149" s="62" t="s">
        <v>1250</v>
      </c>
      <c r="BO149" s="62"/>
      <c r="BP149" s="62"/>
      <c r="BQ149" s="82">
        <f t="shared" si="238"/>
        <v>0</v>
      </c>
      <c r="BR149" s="82">
        <v>0</v>
      </c>
      <c r="BS149" s="66">
        <v>0</v>
      </c>
      <c r="BT149" s="62">
        <f t="shared" si="239"/>
        <v>7.1999999999999995E-2</v>
      </c>
      <c r="BU149" s="59">
        <v>43281</v>
      </c>
      <c r="BV149" s="80">
        <f t="shared" si="240"/>
        <v>184</v>
      </c>
      <c r="BW149" s="62" t="str">
        <f t="shared" si="241"/>
        <v>100%</v>
      </c>
      <c r="BX149" s="62">
        <f t="shared" si="242"/>
        <v>0.32846715328467152</v>
      </c>
      <c r="BY149" s="59" t="str">
        <f t="shared" si="243"/>
        <v>EN PROCESO</v>
      </c>
      <c r="BZ149" s="59" t="str">
        <f t="shared" si="244"/>
        <v>ATRASADO</v>
      </c>
      <c r="CA149" s="62" t="s">
        <v>1665</v>
      </c>
      <c r="CB149" s="62"/>
      <c r="CC149" s="62"/>
      <c r="CD149" s="62"/>
      <c r="CE149" s="62"/>
      <c r="CF149" s="62"/>
      <c r="CG149" s="82">
        <f t="shared" si="245"/>
        <v>536</v>
      </c>
      <c r="CH149" s="82">
        <v>1434</v>
      </c>
      <c r="CI149" s="66">
        <f t="shared" si="252"/>
        <v>2.6753731343283582</v>
      </c>
      <c r="CJ149" s="62">
        <f t="shared" si="225"/>
        <v>1.984</v>
      </c>
      <c r="CK149" s="59">
        <v>43342</v>
      </c>
      <c r="CL149" s="80">
        <f t="shared" si="217"/>
        <v>123</v>
      </c>
      <c r="CM149" s="62" t="str">
        <f t="shared" si="246"/>
        <v>100%</v>
      </c>
      <c r="CN149" s="62">
        <f t="shared" si="220"/>
        <v>0.55109489051094895</v>
      </c>
      <c r="CO149" s="59" t="str">
        <f t="shared" si="247"/>
        <v>TERMINADO</v>
      </c>
      <c r="CP149" s="59" t="str">
        <f t="shared" si="221"/>
        <v>OPORTUNO</v>
      </c>
      <c r="CQ149" s="62" t="s">
        <v>1668</v>
      </c>
      <c r="CR149" s="83" t="s">
        <v>1653</v>
      </c>
      <c r="CS149" s="62"/>
      <c r="CT149" s="62"/>
      <c r="CU149" s="62"/>
      <c r="CV149" s="62"/>
      <c r="CW149" s="62"/>
      <c r="CX149" s="62"/>
      <c r="CY149" s="62"/>
      <c r="CZ149" s="62"/>
      <c r="DA149" s="62"/>
      <c r="DB149" s="62"/>
      <c r="DC149" s="82">
        <f t="shared" si="248"/>
        <v>214</v>
      </c>
      <c r="DD149" s="82"/>
      <c r="DE149" s="66">
        <f t="shared" si="253"/>
        <v>0</v>
      </c>
      <c r="DF149" s="62">
        <f t="shared" si="222"/>
        <v>1.984</v>
      </c>
      <c r="DG149" s="59"/>
      <c r="DH149" s="80">
        <f t="shared" si="219"/>
        <v>43465</v>
      </c>
      <c r="DI149" s="62" t="str">
        <f t="shared" si="249"/>
        <v>100%</v>
      </c>
      <c r="DJ149" s="62">
        <f t="shared" si="223"/>
        <v>-157.63138686131387</v>
      </c>
      <c r="DK149" s="59" t="str">
        <f t="shared" si="250"/>
        <v>TERMINADO</v>
      </c>
      <c r="DL149" s="59" t="str">
        <f t="shared" si="224"/>
        <v>OPORTUNO</v>
      </c>
      <c r="DM149" s="62"/>
      <c r="DN149" s="62"/>
      <c r="DO149" s="62"/>
      <c r="DP149" s="62"/>
      <c r="DQ149" s="62"/>
      <c r="DR149" s="62"/>
      <c r="DS149" s="60"/>
      <c r="DT149" s="60"/>
      <c r="DU149" s="60"/>
      <c r="DV149" s="60"/>
      <c r="DW149" s="60"/>
    </row>
    <row r="150" spans="1:127" s="58" customFormat="1" ht="39.950000000000003" hidden="1" customHeight="1" x14ac:dyDescent="0.2">
      <c r="A150" s="82" t="s">
        <v>1198</v>
      </c>
      <c r="B150" s="82" t="s">
        <v>1197</v>
      </c>
      <c r="C150" s="82" t="s">
        <v>1196</v>
      </c>
      <c r="D150" s="82">
        <v>711</v>
      </c>
      <c r="E150" s="82">
        <v>423</v>
      </c>
      <c r="F150" s="82">
        <v>541</v>
      </c>
      <c r="G150" s="82">
        <v>301</v>
      </c>
      <c r="H150" s="82">
        <v>87</v>
      </c>
      <c r="I150" s="82" t="s">
        <v>1195</v>
      </c>
      <c r="J150" s="82" t="s">
        <v>1194</v>
      </c>
      <c r="K150" s="82" t="s">
        <v>1184</v>
      </c>
      <c r="L150" s="82" t="s">
        <v>1193</v>
      </c>
      <c r="M150" s="82" t="s">
        <v>1192</v>
      </c>
      <c r="N150" s="82" t="s">
        <v>1221</v>
      </c>
      <c r="O150" s="82" t="s">
        <v>1220</v>
      </c>
      <c r="P150" s="82" t="s">
        <v>369</v>
      </c>
      <c r="Q150" s="82" t="s">
        <v>369</v>
      </c>
      <c r="R150" s="82" t="s">
        <v>369</v>
      </c>
      <c r="S150" s="82" t="s">
        <v>369</v>
      </c>
      <c r="T150" s="82" t="s">
        <v>314</v>
      </c>
      <c r="U150" s="82" t="s">
        <v>274</v>
      </c>
      <c r="V150" s="82" t="s">
        <v>370</v>
      </c>
      <c r="W150" s="82" t="s">
        <v>1189</v>
      </c>
      <c r="X150" s="82" t="s">
        <v>1188</v>
      </c>
      <c r="Y150" s="82" t="s">
        <v>640</v>
      </c>
      <c r="Z150" s="82" t="s">
        <v>369</v>
      </c>
      <c r="AA150" s="82" t="s">
        <v>426</v>
      </c>
      <c r="AB150" s="82" t="s">
        <v>1187</v>
      </c>
      <c r="AC150" s="82" t="s">
        <v>369</v>
      </c>
      <c r="AD150" s="82" t="s">
        <v>1228</v>
      </c>
      <c r="AE150" s="82" t="str">
        <f t="shared" si="228"/>
        <v>Subdirección Artística y Cultural</v>
      </c>
      <c r="AF150" s="82" t="str">
        <f t="shared" si="229"/>
        <v>No aplica</v>
      </c>
      <c r="AG150" s="82" t="str">
        <f t="shared" si="230"/>
        <v xml:space="preserve">Arte y Cultura </v>
      </c>
      <c r="AH150" s="82" t="str">
        <f t="shared" si="231"/>
        <v>Plan de Accion por Dependecias</v>
      </c>
      <c r="AI150" s="82" t="s">
        <v>429</v>
      </c>
      <c r="AJ150" s="61" t="s">
        <v>369</v>
      </c>
      <c r="AK150" s="61" t="s">
        <v>369</v>
      </c>
      <c r="AL150" s="61" t="s">
        <v>369</v>
      </c>
      <c r="AM150" s="61" t="s">
        <v>369</v>
      </c>
      <c r="AN150" s="82" t="s">
        <v>1254</v>
      </c>
      <c r="AO150" s="82" t="s">
        <v>1253</v>
      </c>
      <c r="AP150" s="82">
        <v>0</v>
      </c>
      <c r="AQ150" s="82">
        <v>50</v>
      </c>
      <c r="AR150" s="82">
        <v>0</v>
      </c>
      <c r="AS150" s="82">
        <v>15</v>
      </c>
      <c r="AT150" s="82">
        <v>21</v>
      </c>
      <c r="AU150" s="82">
        <v>14</v>
      </c>
      <c r="AV150" s="82" t="s">
        <v>448</v>
      </c>
      <c r="AW150" s="82" t="s">
        <v>1184</v>
      </c>
      <c r="AX150" s="82" t="s">
        <v>1202</v>
      </c>
      <c r="AY150" s="82" t="s">
        <v>1247</v>
      </c>
      <c r="AZ150" s="82" t="s">
        <v>1247</v>
      </c>
      <c r="BA150" s="59">
        <v>43191</v>
      </c>
      <c r="BB150" s="59">
        <v>43465</v>
      </c>
      <c r="BC150" s="65">
        <f t="shared" si="213"/>
        <v>274</v>
      </c>
      <c r="BD150" s="82">
        <f t="shared" si="232"/>
        <v>0</v>
      </c>
      <c r="BE150" s="82">
        <f>BE185</f>
        <v>11284</v>
      </c>
      <c r="BF150" s="66">
        <v>0</v>
      </c>
      <c r="BG150" s="62">
        <f t="shared" si="233"/>
        <v>225.68</v>
      </c>
      <c r="BH150" s="59">
        <v>43189</v>
      </c>
      <c r="BI150" s="80">
        <f t="shared" si="234"/>
        <v>276</v>
      </c>
      <c r="BJ150" s="62" t="str">
        <f t="shared" si="227"/>
        <v>100%</v>
      </c>
      <c r="BK150" s="62">
        <f t="shared" si="235"/>
        <v>-7.2992700729927005E-3</v>
      </c>
      <c r="BL150" s="59" t="str">
        <f t="shared" si="236"/>
        <v>TERMINADO</v>
      </c>
      <c r="BM150" s="59" t="str">
        <f t="shared" si="237"/>
        <v>OPORTUNO</v>
      </c>
      <c r="BN150" s="62" t="s">
        <v>1250</v>
      </c>
      <c r="BO150" s="62"/>
      <c r="BP150" s="62"/>
      <c r="BQ150" s="82">
        <f t="shared" si="238"/>
        <v>15</v>
      </c>
      <c r="BR150" s="82">
        <v>0</v>
      </c>
      <c r="BS150" s="66">
        <f t="shared" si="251"/>
        <v>0</v>
      </c>
      <c r="BT150" s="62">
        <f t="shared" si="239"/>
        <v>225.68</v>
      </c>
      <c r="BU150" s="59">
        <v>43281</v>
      </c>
      <c r="BV150" s="80">
        <f t="shared" si="240"/>
        <v>184</v>
      </c>
      <c r="BW150" s="62" t="str">
        <f t="shared" si="241"/>
        <v>100%</v>
      </c>
      <c r="BX150" s="62">
        <f t="shared" si="242"/>
        <v>0.32846715328467152</v>
      </c>
      <c r="BY150" s="59" t="str">
        <f t="shared" si="243"/>
        <v>TERMINADO</v>
      </c>
      <c r="BZ150" s="59" t="str">
        <f t="shared" si="244"/>
        <v>OPORTUNO</v>
      </c>
      <c r="CA150" s="62" t="s">
        <v>1665</v>
      </c>
      <c r="CB150" s="62"/>
      <c r="CC150" s="62"/>
      <c r="CD150" s="62"/>
      <c r="CE150" s="62"/>
      <c r="CF150" s="62"/>
      <c r="CG150" s="82">
        <f t="shared" si="245"/>
        <v>21</v>
      </c>
      <c r="CH150" s="82">
        <v>21</v>
      </c>
      <c r="CI150" s="66">
        <f t="shared" si="252"/>
        <v>1</v>
      </c>
      <c r="CJ150" s="62">
        <f t="shared" si="225"/>
        <v>226.1</v>
      </c>
      <c r="CK150" s="59">
        <v>43342</v>
      </c>
      <c r="CL150" s="80">
        <f t="shared" si="217"/>
        <v>123</v>
      </c>
      <c r="CM150" s="62" t="str">
        <f t="shared" si="246"/>
        <v>100%</v>
      </c>
      <c r="CN150" s="62">
        <f t="shared" si="220"/>
        <v>0.55109489051094895</v>
      </c>
      <c r="CO150" s="59" t="str">
        <f t="shared" si="247"/>
        <v>TERMINADO</v>
      </c>
      <c r="CP150" s="59" t="str">
        <f t="shared" si="221"/>
        <v>OPORTUNO</v>
      </c>
      <c r="CQ150" s="62" t="s">
        <v>1669</v>
      </c>
      <c r="CR150" s="83" t="s">
        <v>1653</v>
      </c>
      <c r="CS150" s="62"/>
      <c r="CT150" s="62"/>
      <c r="CU150" s="62"/>
      <c r="CV150" s="62"/>
      <c r="CW150" s="62"/>
      <c r="CX150" s="62"/>
      <c r="CY150" s="62"/>
      <c r="CZ150" s="62"/>
      <c r="DA150" s="62"/>
      <c r="DB150" s="62"/>
      <c r="DC150" s="82">
        <f t="shared" si="248"/>
        <v>14</v>
      </c>
      <c r="DD150" s="82"/>
      <c r="DE150" s="66">
        <f t="shared" si="253"/>
        <v>0</v>
      </c>
      <c r="DF150" s="62">
        <f t="shared" si="222"/>
        <v>226.1</v>
      </c>
      <c r="DG150" s="59"/>
      <c r="DH150" s="80">
        <f t="shared" si="219"/>
        <v>43465</v>
      </c>
      <c r="DI150" s="62" t="str">
        <f t="shared" si="249"/>
        <v>100%</v>
      </c>
      <c r="DJ150" s="62">
        <f t="shared" si="223"/>
        <v>-157.63138686131387</v>
      </c>
      <c r="DK150" s="59" t="str">
        <f t="shared" si="250"/>
        <v>TERMINADO</v>
      </c>
      <c r="DL150" s="59" t="str">
        <f t="shared" si="224"/>
        <v>OPORTUNO</v>
      </c>
      <c r="DM150" s="62"/>
      <c r="DN150" s="62"/>
      <c r="DO150" s="62"/>
      <c r="DP150" s="62"/>
      <c r="DQ150" s="62"/>
      <c r="DR150" s="62"/>
      <c r="DS150" s="60"/>
      <c r="DT150" s="60"/>
      <c r="DU150" s="60"/>
      <c r="DV150" s="60"/>
      <c r="DW150" s="60"/>
    </row>
    <row r="151" spans="1:127" s="58" customFormat="1" ht="39.950000000000003" hidden="1" customHeight="1" x14ac:dyDescent="0.2">
      <c r="A151" s="82" t="s">
        <v>1198</v>
      </c>
      <c r="B151" s="82" t="s">
        <v>1197</v>
      </c>
      <c r="C151" s="82" t="s">
        <v>1196</v>
      </c>
      <c r="D151" s="82">
        <v>711</v>
      </c>
      <c r="E151" s="82">
        <v>423</v>
      </c>
      <c r="F151" s="82">
        <v>541</v>
      </c>
      <c r="G151" s="82">
        <v>301</v>
      </c>
      <c r="H151" s="82">
        <v>87</v>
      </c>
      <c r="I151" s="82" t="s">
        <v>1195</v>
      </c>
      <c r="J151" s="82" t="s">
        <v>1194</v>
      </c>
      <c r="K151" s="82" t="s">
        <v>1184</v>
      </c>
      <c r="L151" s="82" t="s">
        <v>1193</v>
      </c>
      <c r="M151" s="82" t="s">
        <v>1192</v>
      </c>
      <c r="N151" s="82" t="s">
        <v>1221</v>
      </c>
      <c r="O151" s="82" t="s">
        <v>1220</v>
      </c>
      <c r="P151" s="82" t="s">
        <v>369</v>
      </c>
      <c r="Q151" s="82" t="s">
        <v>369</v>
      </c>
      <c r="R151" s="82" t="s">
        <v>369</v>
      </c>
      <c r="S151" s="82" t="s">
        <v>369</v>
      </c>
      <c r="T151" s="82" t="s">
        <v>314</v>
      </c>
      <c r="U151" s="82" t="s">
        <v>274</v>
      </c>
      <c r="V151" s="82" t="s">
        <v>370</v>
      </c>
      <c r="W151" s="82" t="s">
        <v>1189</v>
      </c>
      <c r="X151" s="82" t="s">
        <v>1188</v>
      </c>
      <c r="Y151" s="82" t="s">
        <v>640</v>
      </c>
      <c r="Z151" s="82" t="s">
        <v>369</v>
      </c>
      <c r="AA151" s="82" t="s">
        <v>426</v>
      </c>
      <c r="AB151" s="82" t="s">
        <v>1187</v>
      </c>
      <c r="AC151" s="82" t="s">
        <v>369</v>
      </c>
      <c r="AD151" s="82" t="s">
        <v>1228</v>
      </c>
      <c r="AE151" s="82" t="str">
        <f t="shared" si="228"/>
        <v>Subdirección Artística y Cultural</v>
      </c>
      <c r="AF151" s="82" t="str">
        <f t="shared" si="229"/>
        <v>No aplica</v>
      </c>
      <c r="AG151" s="82" t="str">
        <f t="shared" si="230"/>
        <v xml:space="preserve">Arte y Cultura </v>
      </c>
      <c r="AH151" s="82" t="str">
        <f t="shared" si="231"/>
        <v>Plan de Accion por Dependecias</v>
      </c>
      <c r="AI151" s="82" t="s">
        <v>429</v>
      </c>
      <c r="AJ151" s="61" t="s">
        <v>369</v>
      </c>
      <c r="AK151" s="61" t="s">
        <v>369</v>
      </c>
      <c r="AL151" s="61" t="s">
        <v>369</v>
      </c>
      <c r="AM151" s="61" t="s">
        <v>369</v>
      </c>
      <c r="AN151" s="82" t="s">
        <v>1252</v>
      </c>
      <c r="AO151" s="82" t="s">
        <v>1251</v>
      </c>
      <c r="AP151" s="82">
        <v>0</v>
      </c>
      <c r="AQ151" s="82">
        <v>35</v>
      </c>
      <c r="AR151" s="82">
        <v>0</v>
      </c>
      <c r="AS151" s="82">
        <v>15</v>
      </c>
      <c r="AT151" s="82">
        <v>15</v>
      </c>
      <c r="AU151" s="82">
        <v>5</v>
      </c>
      <c r="AV151" s="82" t="s">
        <v>448</v>
      </c>
      <c r="AW151" s="82" t="s">
        <v>1184</v>
      </c>
      <c r="AX151" s="82" t="s">
        <v>1202</v>
      </c>
      <c r="AY151" s="82" t="s">
        <v>1247</v>
      </c>
      <c r="AZ151" s="82" t="s">
        <v>1247</v>
      </c>
      <c r="BA151" s="59">
        <v>43191</v>
      </c>
      <c r="BB151" s="59">
        <v>43465</v>
      </c>
      <c r="BC151" s="65">
        <f t="shared" si="213"/>
        <v>274</v>
      </c>
      <c r="BD151" s="82">
        <f t="shared" si="232"/>
        <v>0</v>
      </c>
      <c r="BE151" s="82">
        <f>BE186</f>
        <v>11</v>
      </c>
      <c r="BF151" s="66">
        <v>0</v>
      </c>
      <c r="BG151" s="62">
        <f t="shared" si="233"/>
        <v>0.31428571428571428</v>
      </c>
      <c r="BH151" s="59">
        <v>43189</v>
      </c>
      <c r="BI151" s="80">
        <f t="shared" si="234"/>
        <v>276</v>
      </c>
      <c r="BJ151" s="62" t="str">
        <f t="shared" si="227"/>
        <v>100%</v>
      </c>
      <c r="BK151" s="62">
        <f t="shared" si="235"/>
        <v>-7.2992700729927005E-3</v>
      </c>
      <c r="BL151" s="59" t="str">
        <f t="shared" si="236"/>
        <v>EN PROCESO</v>
      </c>
      <c r="BM151" s="59" t="str">
        <f t="shared" si="237"/>
        <v>DENTRO DEL TIEMPO</v>
      </c>
      <c r="BN151" s="62" t="s">
        <v>1250</v>
      </c>
      <c r="BO151" s="62"/>
      <c r="BP151" s="62"/>
      <c r="BQ151" s="82">
        <f t="shared" si="238"/>
        <v>15</v>
      </c>
      <c r="BR151" s="82">
        <v>6</v>
      </c>
      <c r="BS151" s="66">
        <f t="shared" si="251"/>
        <v>0.4</v>
      </c>
      <c r="BT151" s="62">
        <f t="shared" si="239"/>
        <v>0.48571428571428571</v>
      </c>
      <c r="BU151" s="59">
        <v>43281</v>
      </c>
      <c r="BV151" s="80">
        <f t="shared" si="240"/>
        <v>184</v>
      </c>
      <c r="BW151" s="62" t="str">
        <f t="shared" si="241"/>
        <v>100%</v>
      </c>
      <c r="BX151" s="62">
        <f t="shared" si="242"/>
        <v>0.32846715328467152</v>
      </c>
      <c r="BY151" s="59" t="str">
        <f t="shared" si="243"/>
        <v>EN PROCESO</v>
      </c>
      <c r="BZ151" s="59" t="str">
        <f t="shared" si="244"/>
        <v>DENTRO DEL TIEMPO</v>
      </c>
      <c r="CA151" s="62" t="s">
        <v>1670</v>
      </c>
      <c r="CB151" s="83" t="s">
        <v>1360</v>
      </c>
      <c r="CC151" s="62"/>
      <c r="CD151" s="62"/>
      <c r="CE151" s="62"/>
      <c r="CF151" s="62"/>
      <c r="CG151" s="82">
        <f t="shared" si="245"/>
        <v>15</v>
      </c>
      <c r="CH151" s="82">
        <v>1</v>
      </c>
      <c r="CI151" s="66">
        <f t="shared" si="252"/>
        <v>6.6666666666666666E-2</v>
      </c>
      <c r="CJ151" s="62">
        <f t="shared" si="225"/>
        <v>0.51428571428571423</v>
      </c>
      <c r="CK151" s="59">
        <v>43342</v>
      </c>
      <c r="CL151" s="80">
        <f t="shared" si="217"/>
        <v>123</v>
      </c>
      <c r="CM151" s="62" t="str">
        <f t="shared" si="246"/>
        <v>100%</v>
      </c>
      <c r="CN151" s="62">
        <f t="shared" si="220"/>
        <v>0.55109489051094895</v>
      </c>
      <c r="CO151" s="59" t="str">
        <f t="shared" si="247"/>
        <v>EN PROCESO</v>
      </c>
      <c r="CP151" s="59" t="str">
        <f t="shared" si="221"/>
        <v>ATRASADO</v>
      </c>
      <c r="CQ151" s="62" t="s">
        <v>1671</v>
      </c>
      <c r="CR151" s="83" t="s">
        <v>1360</v>
      </c>
      <c r="CS151" s="62"/>
      <c r="CT151" s="62"/>
      <c r="CU151" s="62"/>
      <c r="CV151" s="62"/>
      <c r="CW151" s="62"/>
      <c r="CX151" s="62"/>
      <c r="CY151" s="62"/>
      <c r="CZ151" s="62"/>
      <c r="DA151" s="62"/>
      <c r="DB151" s="62"/>
      <c r="DC151" s="82">
        <f t="shared" si="248"/>
        <v>5</v>
      </c>
      <c r="DD151" s="82"/>
      <c r="DE151" s="66">
        <f t="shared" si="253"/>
        <v>0</v>
      </c>
      <c r="DF151" s="62">
        <f t="shared" si="222"/>
        <v>0.51428571428571423</v>
      </c>
      <c r="DG151" s="59"/>
      <c r="DH151" s="80">
        <f t="shared" si="219"/>
        <v>43465</v>
      </c>
      <c r="DI151" s="62" t="str">
        <f t="shared" si="249"/>
        <v>100%</v>
      </c>
      <c r="DJ151" s="62">
        <f t="shared" si="223"/>
        <v>-157.63138686131387</v>
      </c>
      <c r="DK151" s="59" t="str">
        <f t="shared" si="250"/>
        <v>EN PROCESO</v>
      </c>
      <c r="DL151" s="59" t="str">
        <f t="shared" si="224"/>
        <v>DENTRO DEL TIEMPO</v>
      </c>
      <c r="DM151" s="62"/>
      <c r="DN151" s="62"/>
      <c r="DO151" s="62"/>
      <c r="DP151" s="62"/>
      <c r="DQ151" s="62"/>
      <c r="DR151" s="62"/>
      <c r="DS151" s="60"/>
      <c r="DT151" s="60"/>
      <c r="DU151" s="60"/>
      <c r="DV151" s="60"/>
      <c r="DW151" s="60"/>
    </row>
    <row r="152" spans="1:127" s="58" customFormat="1" ht="39.950000000000003" hidden="1" customHeight="1" x14ac:dyDescent="0.2">
      <c r="A152" s="82" t="s">
        <v>1242</v>
      </c>
      <c r="B152" s="82" t="s">
        <v>1241</v>
      </c>
      <c r="C152" s="82" t="s">
        <v>1240</v>
      </c>
      <c r="D152" s="82">
        <v>96</v>
      </c>
      <c r="E152" s="82">
        <v>164</v>
      </c>
      <c r="F152" s="82">
        <v>204</v>
      </c>
      <c r="G152" s="82">
        <v>92</v>
      </c>
      <c r="H152" s="82">
        <v>14</v>
      </c>
      <c r="I152" s="82" t="s">
        <v>1239</v>
      </c>
      <c r="J152" s="82" t="s">
        <v>1194</v>
      </c>
      <c r="K152" s="82" t="s">
        <v>1184</v>
      </c>
      <c r="L152" s="82" t="s">
        <v>1193</v>
      </c>
      <c r="M152" s="82" t="s">
        <v>1192</v>
      </c>
      <c r="N152" s="82" t="s">
        <v>1221</v>
      </c>
      <c r="O152" s="82" t="s">
        <v>1220</v>
      </c>
      <c r="P152" s="82" t="s">
        <v>369</v>
      </c>
      <c r="Q152" s="82" t="s">
        <v>369</v>
      </c>
      <c r="R152" s="82" t="s">
        <v>369</v>
      </c>
      <c r="S152" s="82" t="s">
        <v>369</v>
      </c>
      <c r="T152" s="82" t="s">
        <v>314</v>
      </c>
      <c r="U152" s="82" t="s">
        <v>274</v>
      </c>
      <c r="V152" s="82" t="s">
        <v>370</v>
      </c>
      <c r="W152" s="82" t="s">
        <v>1189</v>
      </c>
      <c r="X152" s="82" t="s">
        <v>1188</v>
      </c>
      <c r="Y152" s="82" t="s">
        <v>640</v>
      </c>
      <c r="Z152" s="82" t="s">
        <v>369</v>
      </c>
      <c r="AA152" s="82" t="s">
        <v>426</v>
      </c>
      <c r="AB152" s="82" t="s">
        <v>1187</v>
      </c>
      <c r="AC152" s="82" t="s">
        <v>369</v>
      </c>
      <c r="AD152" s="82" t="s">
        <v>1228</v>
      </c>
      <c r="AE152" s="82" t="str">
        <f t="shared" si="228"/>
        <v>Subdirección Artística y Cultural</v>
      </c>
      <c r="AF152" s="82" t="str">
        <f t="shared" si="229"/>
        <v>No aplica</v>
      </c>
      <c r="AG152" s="82" t="str">
        <f t="shared" si="230"/>
        <v xml:space="preserve">Arte y Cultura </v>
      </c>
      <c r="AH152" s="82" t="str">
        <f t="shared" si="231"/>
        <v>Plan de Accion por Dependecias</v>
      </c>
      <c r="AI152" s="82" t="s">
        <v>429</v>
      </c>
      <c r="AJ152" s="61" t="s">
        <v>369</v>
      </c>
      <c r="AK152" s="61" t="s">
        <v>369</v>
      </c>
      <c r="AL152" s="61" t="s">
        <v>369</v>
      </c>
      <c r="AM152" s="61" t="s">
        <v>369</v>
      </c>
      <c r="AN152" s="82" t="s">
        <v>1238</v>
      </c>
      <c r="AO152" s="82" t="s">
        <v>1237</v>
      </c>
      <c r="AP152" s="82">
        <v>4</v>
      </c>
      <c r="AQ152" s="82">
        <v>12</v>
      </c>
      <c r="AR152" s="82">
        <v>3</v>
      </c>
      <c r="AS152" s="82">
        <v>3</v>
      </c>
      <c r="AT152" s="82">
        <v>3</v>
      </c>
      <c r="AU152" s="82">
        <v>3</v>
      </c>
      <c r="AV152" s="82" t="s">
        <v>448</v>
      </c>
      <c r="AW152" s="82" t="s">
        <v>1184</v>
      </c>
      <c r="AX152" s="82" t="s">
        <v>1225</v>
      </c>
      <c r="AY152" s="82" t="s">
        <v>310</v>
      </c>
      <c r="AZ152" s="82" t="s">
        <v>369</v>
      </c>
      <c r="BA152" s="59">
        <v>43101</v>
      </c>
      <c r="BB152" s="59">
        <v>43465</v>
      </c>
      <c r="BC152" s="65">
        <f t="shared" si="213"/>
        <v>364</v>
      </c>
      <c r="BD152" s="82">
        <f t="shared" si="232"/>
        <v>3</v>
      </c>
      <c r="BE152" s="82">
        <v>3</v>
      </c>
      <c r="BF152" s="66">
        <f t="shared" ref="BF152:BF154" si="254">$BE152/$BD152</f>
        <v>1</v>
      </c>
      <c r="BG152" s="62">
        <f t="shared" si="233"/>
        <v>0.25</v>
      </c>
      <c r="BH152" s="59">
        <v>43189</v>
      </c>
      <c r="BI152" s="80">
        <f t="shared" si="234"/>
        <v>276</v>
      </c>
      <c r="BJ152" s="62" t="str">
        <f t="shared" si="227"/>
        <v>100%</v>
      </c>
      <c r="BK152" s="62">
        <f t="shared" si="235"/>
        <v>0.24175824175824176</v>
      </c>
      <c r="BL152" s="59" t="str">
        <f t="shared" si="236"/>
        <v>EN PROCESO</v>
      </c>
      <c r="BM152" s="59" t="str">
        <f t="shared" si="237"/>
        <v>DENTRO DEL TIEMPO</v>
      </c>
      <c r="BN152" s="62" t="s">
        <v>1236</v>
      </c>
      <c r="BO152" s="62" t="s">
        <v>1223</v>
      </c>
      <c r="BP152" s="62"/>
      <c r="BQ152" s="82">
        <f t="shared" si="238"/>
        <v>3</v>
      </c>
      <c r="BR152" s="82">
        <v>3</v>
      </c>
      <c r="BS152" s="66">
        <f t="shared" si="251"/>
        <v>1</v>
      </c>
      <c r="BT152" s="62">
        <f t="shared" si="239"/>
        <v>0.5</v>
      </c>
      <c r="BU152" s="59">
        <v>43281</v>
      </c>
      <c r="BV152" s="80">
        <f t="shared" si="240"/>
        <v>184</v>
      </c>
      <c r="BW152" s="62" t="str">
        <f t="shared" si="241"/>
        <v>100%</v>
      </c>
      <c r="BX152" s="62">
        <f t="shared" si="242"/>
        <v>0.49450549450549453</v>
      </c>
      <c r="BY152" s="59" t="str">
        <f t="shared" si="243"/>
        <v>EN PROCESO</v>
      </c>
      <c r="BZ152" s="59" t="str">
        <f t="shared" si="244"/>
        <v>DENTRO DEL TIEMPO</v>
      </c>
      <c r="CA152" s="62" t="s">
        <v>1236</v>
      </c>
      <c r="CB152" s="62" t="s">
        <v>1223</v>
      </c>
      <c r="CC152" s="62"/>
      <c r="CD152" s="62"/>
      <c r="CE152" s="62"/>
      <c r="CF152" s="62"/>
      <c r="CG152" s="82">
        <f t="shared" si="245"/>
        <v>3</v>
      </c>
      <c r="CH152" s="82">
        <v>2</v>
      </c>
      <c r="CI152" s="66">
        <f t="shared" si="252"/>
        <v>0.66666666666666663</v>
      </c>
      <c r="CJ152" s="62">
        <f t="shared" si="225"/>
        <v>0.66666666666666663</v>
      </c>
      <c r="CK152" s="59">
        <v>43342</v>
      </c>
      <c r="CL152" s="80">
        <f t="shared" si="217"/>
        <v>123</v>
      </c>
      <c r="CM152" s="62" t="str">
        <f t="shared" si="246"/>
        <v>100%</v>
      </c>
      <c r="CN152" s="62">
        <f t="shared" si="220"/>
        <v>0.66208791208791207</v>
      </c>
      <c r="CO152" s="59" t="str">
        <f t="shared" si="247"/>
        <v>EN PROCESO</v>
      </c>
      <c r="CP152" s="59" t="str">
        <f t="shared" si="221"/>
        <v>DENTRO DEL TIEMPO</v>
      </c>
      <c r="CQ152" s="62" t="s">
        <v>1236</v>
      </c>
      <c r="CR152" s="62" t="s">
        <v>1223</v>
      </c>
      <c r="CS152" s="62"/>
      <c r="CT152" s="62"/>
      <c r="CU152" s="62"/>
      <c r="CV152" s="62"/>
      <c r="CW152" s="62"/>
      <c r="CX152" s="62"/>
      <c r="CY152" s="62"/>
      <c r="CZ152" s="62"/>
      <c r="DA152" s="62"/>
      <c r="DB152" s="62"/>
      <c r="DC152" s="82">
        <f t="shared" si="248"/>
        <v>3</v>
      </c>
      <c r="DD152" s="82"/>
      <c r="DE152" s="66">
        <f t="shared" si="253"/>
        <v>0</v>
      </c>
      <c r="DF152" s="62">
        <f t="shared" si="222"/>
        <v>0.66666666666666663</v>
      </c>
      <c r="DG152" s="59"/>
      <c r="DH152" s="80">
        <f t="shared" si="219"/>
        <v>43465</v>
      </c>
      <c r="DI152" s="62" t="str">
        <f t="shared" si="249"/>
        <v>100%</v>
      </c>
      <c r="DJ152" s="62">
        <f t="shared" si="223"/>
        <v>-118.40934065934066</v>
      </c>
      <c r="DK152" s="59" t="str">
        <f t="shared" si="250"/>
        <v>EN PROCESO</v>
      </c>
      <c r="DL152" s="59" t="str">
        <f t="shared" si="224"/>
        <v>DENTRO DEL TIEMPO</v>
      </c>
      <c r="DM152" s="62"/>
      <c r="DN152" s="62"/>
      <c r="DO152" s="62"/>
      <c r="DP152" s="62"/>
      <c r="DQ152" s="62"/>
      <c r="DR152" s="62"/>
      <c r="DS152" s="60"/>
      <c r="DT152" s="60"/>
      <c r="DU152" s="60"/>
      <c r="DV152" s="60"/>
      <c r="DW152" s="60"/>
    </row>
    <row r="153" spans="1:127" s="58" customFormat="1" ht="39.950000000000003" hidden="1" customHeight="1" x14ac:dyDescent="0.2">
      <c r="A153" s="82" t="s">
        <v>1235</v>
      </c>
      <c r="B153" s="82" t="s">
        <v>1234</v>
      </c>
      <c r="C153" s="82" t="s">
        <v>1233</v>
      </c>
      <c r="D153" s="82">
        <v>0.2</v>
      </c>
      <c r="E153" s="82">
        <v>0.42</v>
      </c>
      <c r="F153" s="82">
        <v>0.24</v>
      </c>
      <c r="G153" s="82">
        <v>7.0000000000000007E-2</v>
      </c>
      <c r="H153" s="82">
        <v>7.0000000000000007E-2</v>
      </c>
      <c r="I153" s="82" t="s">
        <v>1232</v>
      </c>
      <c r="J153" s="82" t="s">
        <v>1194</v>
      </c>
      <c r="K153" s="82" t="s">
        <v>1184</v>
      </c>
      <c r="L153" s="82" t="s">
        <v>1193</v>
      </c>
      <c r="M153" s="82" t="s">
        <v>1192</v>
      </c>
      <c r="N153" s="82" t="s">
        <v>1221</v>
      </c>
      <c r="O153" s="82" t="s">
        <v>1220</v>
      </c>
      <c r="P153" s="82" t="s">
        <v>369</v>
      </c>
      <c r="Q153" s="82" t="s">
        <v>369</v>
      </c>
      <c r="R153" s="82" t="s">
        <v>369</v>
      </c>
      <c r="S153" s="82" t="s">
        <v>369</v>
      </c>
      <c r="T153" s="82" t="s">
        <v>314</v>
      </c>
      <c r="U153" s="82" t="s">
        <v>274</v>
      </c>
      <c r="V153" s="82" t="s">
        <v>370</v>
      </c>
      <c r="W153" s="82" t="s">
        <v>1189</v>
      </c>
      <c r="X153" s="82" t="s">
        <v>1188</v>
      </c>
      <c r="Y153" s="82" t="s">
        <v>640</v>
      </c>
      <c r="Z153" s="82" t="s">
        <v>369</v>
      </c>
      <c r="AA153" s="82" t="s">
        <v>426</v>
      </c>
      <c r="AB153" s="82" t="s">
        <v>1187</v>
      </c>
      <c r="AC153" s="82" t="s">
        <v>369</v>
      </c>
      <c r="AD153" s="82" t="s">
        <v>1228</v>
      </c>
      <c r="AE153" s="82" t="str">
        <f t="shared" si="228"/>
        <v>Subdirección Artística y Cultural</v>
      </c>
      <c r="AF153" s="82" t="str">
        <f t="shared" si="229"/>
        <v>No aplica</v>
      </c>
      <c r="AG153" s="82" t="str">
        <f t="shared" si="230"/>
        <v xml:space="preserve">Arte y Cultura </v>
      </c>
      <c r="AH153" s="82" t="str">
        <f t="shared" si="231"/>
        <v>Plan de Accion por Dependecias</v>
      </c>
      <c r="AI153" s="82" t="s">
        <v>429</v>
      </c>
      <c r="AJ153" s="61" t="s">
        <v>369</v>
      </c>
      <c r="AK153" s="61" t="s">
        <v>369</v>
      </c>
      <c r="AL153" s="61" t="s">
        <v>369</v>
      </c>
      <c r="AM153" s="61" t="s">
        <v>369</v>
      </c>
      <c r="AN153" s="82" t="s">
        <v>1231</v>
      </c>
      <c r="AO153" s="82" t="s">
        <v>1230</v>
      </c>
      <c r="AP153" s="82">
        <v>4</v>
      </c>
      <c r="AQ153" s="82">
        <v>12</v>
      </c>
      <c r="AR153" s="82">
        <v>3</v>
      </c>
      <c r="AS153" s="82">
        <v>3</v>
      </c>
      <c r="AT153" s="82">
        <v>3</v>
      </c>
      <c r="AU153" s="82">
        <v>3</v>
      </c>
      <c r="AV153" s="82" t="s">
        <v>448</v>
      </c>
      <c r="AW153" s="82" t="s">
        <v>1184</v>
      </c>
      <c r="AX153" s="82" t="s">
        <v>1225</v>
      </c>
      <c r="AY153" s="82" t="s">
        <v>310</v>
      </c>
      <c r="AZ153" s="82" t="s">
        <v>369</v>
      </c>
      <c r="BA153" s="59">
        <v>43101</v>
      </c>
      <c r="BB153" s="59">
        <v>43465</v>
      </c>
      <c r="BC153" s="65">
        <f t="shared" si="213"/>
        <v>364</v>
      </c>
      <c r="BD153" s="82">
        <f t="shared" si="232"/>
        <v>3</v>
      </c>
      <c r="BE153" s="82">
        <v>3</v>
      </c>
      <c r="BF153" s="66">
        <f t="shared" si="254"/>
        <v>1</v>
      </c>
      <c r="BG153" s="62">
        <f t="shared" si="233"/>
        <v>0.25</v>
      </c>
      <c r="BH153" s="59">
        <v>43189</v>
      </c>
      <c r="BI153" s="80">
        <f t="shared" si="234"/>
        <v>276</v>
      </c>
      <c r="BJ153" s="62" t="str">
        <f t="shared" si="227"/>
        <v>100%</v>
      </c>
      <c r="BK153" s="62">
        <f t="shared" si="235"/>
        <v>0.24175824175824176</v>
      </c>
      <c r="BL153" s="59" t="str">
        <f t="shared" si="236"/>
        <v>EN PROCESO</v>
      </c>
      <c r="BM153" s="59" t="str">
        <f t="shared" si="237"/>
        <v>DENTRO DEL TIEMPO</v>
      </c>
      <c r="BN153" s="62" t="s">
        <v>1229</v>
      </c>
      <c r="BO153" s="62" t="s">
        <v>1223</v>
      </c>
      <c r="BP153" s="62"/>
      <c r="BQ153" s="82">
        <f t="shared" si="238"/>
        <v>3</v>
      </c>
      <c r="BR153" s="82">
        <v>3</v>
      </c>
      <c r="BS153" s="66">
        <f t="shared" si="251"/>
        <v>1</v>
      </c>
      <c r="BT153" s="62">
        <f t="shared" si="239"/>
        <v>0.5</v>
      </c>
      <c r="BU153" s="59">
        <v>43281</v>
      </c>
      <c r="BV153" s="80">
        <f t="shared" si="240"/>
        <v>184</v>
      </c>
      <c r="BW153" s="62" t="str">
        <f t="shared" si="241"/>
        <v>100%</v>
      </c>
      <c r="BX153" s="62">
        <f t="shared" si="242"/>
        <v>0.49450549450549453</v>
      </c>
      <c r="BY153" s="59" t="str">
        <f t="shared" si="243"/>
        <v>EN PROCESO</v>
      </c>
      <c r="BZ153" s="59" t="str">
        <f t="shared" si="244"/>
        <v>DENTRO DEL TIEMPO</v>
      </c>
      <c r="CA153" s="62" t="s">
        <v>1236</v>
      </c>
      <c r="CB153" s="62" t="s">
        <v>1223</v>
      </c>
      <c r="CC153" s="62"/>
      <c r="CD153" s="62"/>
      <c r="CE153" s="62"/>
      <c r="CF153" s="62"/>
      <c r="CG153" s="82">
        <f t="shared" si="245"/>
        <v>3</v>
      </c>
      <c r="CH153" s="82">
        <v>2</v>
      </c>
      <c r="CI153" s="66">
        <f t="shared" si="252"/>
        <v>0.66666666666666663</v>
      </c>
      <c r="CJ153" s="62">
        <f t="shared" si="225"/>
        <v>0.66666666666666663</v>
      </c>
      <c r="CK153" s="59">
        <v>43342</v>
      </c>
      <c r="CL153" s="80">
        <f t="shared" si="217"/>
        <v>123</v>
      </c>
      <c r="CM153" s="62" t="str">
        <f t="shared" si="246"/>
        <v>100%</v>
      </c>
      <c r="CN153" s="62">
        <f t="shared" si="220"/>
        <v>0.66208791208791207</v>
      </c>
      <c r="CO153" s="59" t="str">
        <f t="shared" si="247"/>
        <v>EN PROCESO</v>
      </c>
      <c r="CP153" s="59" t="str">
        <f t="shared" si="221"/>
        <v>DENTRO DEL TIEMPO</v>
      </c>
      <c r="CQ153" s="62" t="s">
        <v>1236</v>
      </c>
      <c r="CR153" s="62" t="s">
        <v>1223</v>
      </c>
      <c r="CS153" s="62"/>
      <c r="CT153" s="62"/>
      <c r="CU153" s="62"/>
      <c r="CV153" s="62"/>
      <c r="CW153" s="62"/>
      <c r="CX153" s="62"/>
      <c r="CY153" s="62"/>
      <c r="CZ153" s="62"/>
      <c r="DA153" s="62"/>
      <c r="DB153" s="62"/>
      <c r="DC153" s="82">
        <f t="shared" si="248"/>
        <v>3</v>
      </c>
      <c r="DD153" s="82"/>
      <c r="DE153" s="66">
        <f t="shared" si="253"/>
        <v>0</v>
      </c>
      <c r="DF153" s="62">
        <f t="shared" si="222"/>
        <v>0.66666666666666663</v>
      </c>
      <c r="DG153" s="59"/>
      <c r="DH153" s="80">
        <f t="shared" si="219"/>
        <v>43465</v>
      </c>
      <c r="DI153" s="62" t="str">
        <f t="shared" si="249"/>
        <v>100%</v>
      </c>
      <c r="DJ153" s="62">
        <f t="shared" si="223"/>
        <v>-118.40934065934066</v>
      </c>
      <c r="DK153" s="59" t="str">
        <f t="shared" si="250"/>
        <v>EN PROCESO</v>
      </c>
      <c r="DL153" s="59" t="str">
        <f t="shared" si="224"/>
        <v>DENTRO DEL TIEMPO</v>
      </c>
      <c r="DM153" s="62"/>
      <c r="DN153" s="62"/>
      <c r="DO153" s="62"/>
      <c r="DP153" s="62"/>
      <c r="DQ153" s="62"/>
      <c r="DR153" s="62"/>
      <c r="DS153" s="60"/>
      <c r="DT153" s="60"/>
      <c r="DU153" s="60"/>
      <c r="DV153" s="60"/>
      <c r="DW153" s="60"/>
    </row>
    <row r="154" spans="1:127" s="58" customFormat="1" ht="39.950000000000003" hidden="1" customHeight="1" x14ac:dyDescent="0.2">
      <c r="A154" s="82" t="s">
        <v>1198</v>
      </c>
      <c r="B154" s="82" t="s">
        <v>1197</v>
      </c>
      <c r="C154" s="82" t="s">
        <v>1196</v>
      </c>
      <c r="D154" s="82">
        <v>711</v>
      </c>
      <c r="E154" s="82">
        <v>423</v>
      </c>
      <c r="F154" s="82">
        <v>541</v>
      </c>
      <c r="G154" s="82">
        <v>301</v>
      </c>
      <c r="H154" s="82">
        <v>87</v>
      </c>
      <c r="I154" s="82" t="s">
        <v>1195</v>
      </c>
      <c r="J154" s="82" t="s">
        <v>1194</v>
      </c>
      <c r="K154" s="82" t="s">
        <v>1184</v>
      </c>
      <c r="L154" s="82" t="s">
        <v>1193</v>
      </c>
      <c r="M154" s="82" t="s">
        <v>1192</v>
      </c>
      <c r="N154" s="82" t="s">
        <v>1221</v>
      </c>
      <c r="O154" s="82" t="s">
        <v>1220</v>
      </c>
      <c r="P154" s="82" t="s">
        <v>369</v>
      </c>
      <c r="Q154" s="82" t="s">
        <v>369</v>
      </c>
      <c r="R154" s="82" t="s">
        <v>369</v>
      </c>
      <c r="S154" s="82" t="s">
        <v>369</v>
      </c>
      <c r="T154" s="82" t="s">
        <v>314</v>
      </c>
      <c r="U154" s="82" t="s">
        <v>274</v>
      </c>
      <c r="V154" s="82" t="s">
        <v>370</v>
      </c>
      <c r="W154" s="82" t="s">
        <v>1189</v>
      </c>
      <c r="X154" s="82" t="s">
        <v>1188</v>
      </c>
      <c r="Y154" s="82" t="s">
        <v>640</v>
      </c>
      <c r="Z154" s="82" t="s">
        <v>369</v>
      </c>
      <c r="AA154" s="82" t="s">
        <v>426</v>
      </c>
      <c r="AB154" s="82" t="s">
        <v>1187</v>
      </c>
      <c r="AC154" s="82" t="s">
        <v>369</v>
      </c>
      <c r="AD154" s="82" t="s">
        <v>1228</v>
      </c>
      <c r="AE154" s="82" t="str">
        <f t="shared" si="228"/>
        <v>Subdirección Artística y Cultural</v>
      </c>
      <c r="AF154" s="82" t="str">
        <f t="shared" si="229"/>
        <v>No aplica</v>
      </c>
      <c r="AG154" s="82" t="str">
        <f t="shared" si="230"/>
        <v xml:space="preserve">Arte y Cultura </v>
      </c>
      <c r="AH154" s="82" t="str">
        <f t="shared" si="231"/>
        <v>Plan de Accion por Dependecias</v>
      </c>
      <c r="AI154" s="82" t="s">
        <v>429</v>
      </c>
      <c r="AJ154" s="61" t="s">
        <v>369</v>
      </c>
      <c r="AK154" s="61" t="s">
        <v>369</v>
      </c>
      <c r="AL154" s="61" t="s">
        <v>369</v>
      </c>
      <c r="AM154" s="61" t="s">
        <v>369</v>
      </c>
      <c r="AN154" s="82" t="s">
        <v>1227</v>
      </c>
      <c r="AO154" s="82" t="s">
        <v>1226</v>
      </c>
      <c r="AP154" s="82">
        <v>4</v>
      </c>
      <c r="AQ154" s="82">
        <v>12</v>
      </c>
      <c r="AR154" s="82">
        <v>3</v>
      </c>
      <c r="AS154" s="82">
        <v>3</v>
      </c>
      <c r="AT154" s="82">
        <v>3</v>
      </c>
      <c r="AU154" s="82">
        <v>3</v>
      </c>
      <c r="AV154" s="82" t="s">
        <v>448</v>
      </c>
      <c r="AW154" s="82" t="s">
        <v>1184</v>
      </c>
      <c r="AX154" s="82" t="s">
        <v>1225</v>
      </c>
      <c r="AY154" s="82" t="s">
        <v>310</v>
      </c>
      <c r="AZ154" s="82" t="s">
        <v>369</v>
      </c>
      <c r="BA154" s="59">
        <v>43101</v>
      </c>
      <c r="BB154" s="59">
        <v>43465</v>
      </c>
      <c r="BC154" s="65">
        <f t="shared" si="213"/>
        <v>364</v>
      </c>
      <c r="BD154" s="82">
        <f t="shared" si="232"/>
        <v>3</v>
      </c>
      <c r="BE154" s="82">
        <v>3</v>
      </c>
      <c r="BF154" s="66">
        <f t="shared" si="254"/>
        <v>1</v>
      </c>
      <c r="BG154" s="62">
        <f t="shared" si="233"/>
        <v>0.25</v>
      </c>
      <c r="BH154" s="59">
        <v>43189</v>
      </c>
      <c r="BI154" s="80">
        <f t="shared" si="234"/>
        <v>276</v>
      </c>
      <c r="BJ154" s="62" t="str">
        <f t="shared" si="227"/>
        <v>100%</v>
      </c>
      <c r="BK154" s="62">
        <f t="shared" si="235"/>
        <v>0.24175824175824176</v>
      </c>
      <c r="BL154" s="59" t="str">
        <f t="shared" si="236"/>
        <v>EN PROCESO</v>
      </c>
      <c r="BM154" s="59" t="str">
        <f t="shared" si="237"/>
        <v>DENTRO DEL TIEMPO</v>
      </c>
      <c r="BN154" s="62" t="s">
        <v>1224</v>
      </c>
      <c r="BO154" s="62" t="s">
        <v>1223</v>
      </c>
      <c r="BP154" s="62"/>
      <c r="BQ154" s="82">
        <f t="shared" si="238"/>
        <v>3</v>
      </c>
      <c r="BR154" s="82">
        <v>3</v>
      </c>
      <c r="BS154" s="66">
        <f t="shared" si="251"/>
        <v>1</v>
      </c>
      <c r="BT154" s="62">
        <f t="shared" si="239"/>
        <v>0.5</v>
      </c>
      <c r="BU154" s="59">
        <v>43281</v>
      </c>
      <c r="BV154" s="80">
        <f t="shared" si="240"/>
        <v>184</v>
      </c>
      <c r="BW154" s="62" t="str">
        <f t="shared" si="241"/>
        <v>100%</v>
      </c>
      <c r="BX154" s="62">
        <f t="shared" si="242"/>
        <v>0.49450549450549453</v>
      </c>
      <c r="BY154" s="59" t="str">
        <f t="shared" si="243"/>
        <v>EN PROCESO</v>
      </c>
      <c r="BZ154" s="59" t="str">
        <f t="shared" si="244"/>
        <v>DENTRO DEL TIEMPO</v>
      </c>
      <c r="CA154" s="62" t="s">
        <v>1224</v>
      </c>
      <c r="CB154" s="62" t="s">
        <v>1223</v>
      </c>
      <c r="CC154" s="62"/>
      <c r="CD154" s="62"/>
      <c r="CE154" s="62"/>
      <c r="CF154" s="62"/>
      <c r="CG154" s="82">
        <f t="shared" si="245"/>
        <v>3</v>
      </c>
      <c r="CH154" s="82">
        <v>2</v>
      </c>
      <c r="CI154" s="66">
        <f t="shared" si="252"/>
        <v>0.66666666666666663</v>
      </c>
      <c r="CJ154" s="62">
        <f t="shared" si="225"/>
        <v>0.66666666666666663</v>
      </c>
      <c r="CK154" s="59">
        <v>43342</v>
      </c>
      <c r="CL154" s="80">
        <f t="shared" si="217"/>
        <v>123</v>
      </c>
      <c r="CM154" s="62" t="str">
        <f t="shared" si="246"/>
        <v>100%</v>
      </c>
      <c r="CN154" s="62">
        <f t="shared" si="220"/>
        <v>0.66208791208791207</v>
      </c>
      <c r="CO154" s="59" t="str">
        <f t="shared" si="247"/>
        <v>EN PROCESO</v>
      </c>
      <c r="CP154" s="59" t="str">
        <f t="shared" si="221"/>
        <v>DENTRO DEL TIEMPO</v>
      </c>
      <c r="CQ154" s="62" t="s">
        <v>1224</v>
      </c>
      <c r="CR154" s="62" t="s">
        <v>1223</v>
      </c>
      <c r="CS154" s="62"/>
      <c r="CT154" s="62"/>
      <c r="CU154" s="62"/>
      <c r="CV154" s="62"/>
      <c r="CW154" s="62"/>
      <c r="CX154" s="62"/>
      <c r="CY154" s="62"/>
      <c r="CZ154" s="62"/>
      <c r="DA154" s="62"/>
      <c r="DB154" s="62"/>
      <c r="DC154" s="82">
        <f t="shared" si="248"/>
        <v>3</v>
      </c>
      <c r="DD154" s="82"/>
      <c r="DE154" s="66">
        <f t="shared" si="253"/>
        <v>0</v>
      </c>
      <c r="DF154" s="62">
        <f t="shared" si="222"/>
        <v>0.66666666666666663</v>
      </c>
      <c r="DG154" s="59"/>
      <c r="DH154" s="80">
        <f t="shared" si="219"/>
        <v>43465</v>
      </c>
      <c r="DI154" s="62" t="str">
        <f t="shared" si="249"/>
        <v>100%</v>
      </c>
      <c r="DJ154" s="62">
        <f t="shared" si="223"/>
        <v>-118.40934065934066</v>
      </c>
      <c r="DK154" s="59" t="str">
        <f t="shared" si="250"/>
        <v>EN PROCESO</v>
      </c>
      <c r="DL154" s="59" t="str">
        <f t="shared" si="224"/>
        <v>DENTRO DEL TIEMPO</v>
      </c>
      <c r="DM154" s="62"/>
      <c r="DN154" s="62"/>
      <c r="DO154" s="62"/>
      <c r="DP154" s="62"/>
      <c r="DQ154" s="62"/>
      <c r="DR154" s="62"/>
      <c r="DS154" s="60"/>
      <c r="DT154" s="60"/>
      <c r="DU154" s="60"/>
      <c r="DV154" s="60"/>
      <c r="DW154" s="60"/>
    </row>
    <row r="155" spans="1:127" s="58" customFormat="1" ht="39.950000000000003" hidden="1" customHeight="1" x14ac:dyDescent="0.2">
      <c r="A155" s="82" t="s">
        <v>1198</v>
      </c>
      <c r="B155" s="82" t="s">
        <v>1197</v>
      </c>
      <c r="C155" s="82" t="s">
        <v>1196</v>
      </c>
      <c r="D155" s="82">
        <v>711</v>
      </c>
      <c r="E155" s="82">
        <v>423</v>
      </c>
      <c r="F155" s="82">
        <v>541</v>
      </c>
      <c r="G155" s="82">
        <v>301</v>
      </c>
      <c r="H155" s="82">
        <v>87</v>
      </c>
      <c r="I155" s="82" t="s">
        <v>1195</v>
      </c>
      <c r="J155" s="82" t="s">
        <v>1194</v>
      </c>
      <c r="K155" s="82" t="s">
        <v>1184</v>
      </c>
      <c r="L155" s="82" t="s">
        <v>1193</v>
      </c>
      <c r="M155" s="82" t="s">
        <v>1192</v>
      </c>
      <c r="N155" s="82" t="s">
        <v>1191</v>
      </c>
      <c r="O155" s="82" t="s">
        <v>1190</v>
      </c>
      <c r="P155" s="82" t="s">
        <v>369</v>
      </c>
      <c r="Q155" s="82" t="s">
        <v>369</v>
      </c>
      <c r="R155" s="82" t="s">
        <v>369</v>
      </c>
      <c r="S155" s="82" t="s">
        <v>369</v>
      </c>
      <c r="T155" s="82" t="s">
        <v>313</v>
      </c>
      <c r="U155" s="82" t="s">
        <v>274</v>
      </c>
      <c r="V155" s="82" t="s">
        <v>370</v>
      </c>
      <c r="W155" s="82" t="s">
        <v>1189</v>
      </c>
      <c r="X155" s="82" t="s">
        <v>1188</v>
      </c>
      <c r="Y155" s="82" t="s">
        <v>640</v>
      </c>
      <c r="Z155" s="82" t="s">
        <v>416</v>
      </c>
      <c r="AA155" s="82" t="s">
        <v>426</v>
      </c>
      <c r="AB155" s="82" t="s">
        <v>1187</v>
      </c>
      <c r="AC155" s="82" t="s">
        <v>369</v>
      </c>
      <c r="AD155" s="82" t="s">
        <v>1205</v>
      </c>
      <c r="AE155" s="82" t="str">
        <f t="shared" si="228"/>
        <v>Subdirección Artística y Cultural</v>
      </c>
      <c r="AF155" s="82" t="str">
        <f t="shared" si="229"/>
        <v>No aplica</v>
      </c>
      <c r="AG155" s="82" t="str">
        <f t="shared" si="230"/>
        <v xml:space="preserve">Arte y Cultura </v>
      </c>
      <c r="AH155" s="82" t="str">
        <f t="shared" si="231"/>
        <v>Plan de Accion por Dependecias</v>
      </c>
      <c r="AI155" s="82" t="s">
        <v>431</v>
      </c>
      <c r="AJ155" s="61" t="s">
        <v>369</v>
      </c>
      <c r="AK155" s="61" t="s">
        <v>369</v>
      </c>
      <c r="AL155" s="61" t="s">
        <v>369</v>
      </c>
      <c r="AM155" s="61" t="s">
        <v>369</v>
      </c>
      <c r="AN155" s="82" t="s">
        <v>1204</v>
      </c>
      <c r="AO155" s="82" t="s">
        <v>1203</v>
      </c>
      <c r="AP155" s="82">
        <v>0</v>
      </c>
      <c r="AQ155" s="82">
        <f>SUM(AR155:AU155)</f>
        <v>2</v>
      </c>
      <c r="AR155" s="82">
        <v>0</v>
      </c>
      <c r="AS155" s="82">
        <v>0</v>
      </c>
      <c r="AT155" s="82">
        <v>1</v>
      </c>
      <c r="AU155" s="82">
        <v>1</v>
      </c>
      <c r="AV155" s="82" t="s">
        <v>448</v>
      </c>
      <c r="AW155" s="82" t="s">
        <v>1184</v>
      </c>
      <c r="AX155" s="82" t="s">
        <v>1202</v>
      </c>
      <c r="AY155" s="82" t="s">
        <v>369</v>
      </c>
      <c r="AZ155" s="82" t="s">
        <v>369</v>
      </c>
      <c r="BA155" s="59">
        <v>43282</v>
      </c>
      <c r="BB155" s="59">
        <v>43465</v>
      </c>
      <c r="BC155" s="65">
        <f t="shared" si="213"/>
        <v>183</v>
      </c>
      <c r="BD155" s="82">
        <f t="shared" si="232"/>
        <v>0</v>
      </c>
      <c r="BE155" s="82">
        <v>0</v>
      </c>
      <c r="BF155" s="66">
        <v>0</v>
      </c>
      <c r="BG155" s="62">
        <f t="shared" si="233"/>
        <v>0</v>
      </c>
      <c r="BH155" s="59">
        <v>43189</v>
      </c>
      <c r="BI155" s="80">
        <f t="shared" si="234"/>
        <v>276</v>
      </c>
      <c r="BJ155" s="62" t="str">
        <f t="shared" si="227"/>
        <v>100%</v>
      </c>
      <c r="BK155" s="62">
        <f t="shared" si="235"/>
        <v>-0.50819672131147542</v>
      </c>
      <c r="BL155" s="59" t="str">
        <f t="shared" si="236"/>
        <v>SIN INICIAR</v>
      </c>
      <c r="BM155" s="59" t="str">
        <f t="shared" si="237"/>
        <v xml:space="preserve">NO PROGRAMADA EN EL PERIODO </v>
      </c>
      <c r="BN155" s="62" t="s">
        <v>1201</v>
      </c>
      <c r="BO155" s="62" t="s">
        <v>702</v>
      </c>
      <c r="BP155" s="62"/>
      <c r="BQ155" s="82">
        <f t="shared" si="238"/>
        <v>0</v>
      </c>
      <c r="BR155" s="82">
        <v>0</v>
      </c>
      <c r="BS155" s="66">
        <v>0</v>
      </c>
      <c r="BT155" s="62">
        <f t="shared" si="239"/>
        <v>0</v>
      </c>
      <c r="BU155" s="59">
        <v>43281</v>
      </c>
      <c r="BV155" s="80">
        <f t="shared" si="240"/>
        <v>184</v>
      </c>
      <c r="BW155" s="62" t="str">
        <f t="shared" si="241"/>
        <v>100%</v>
      </c>
      <c r="BX155" s="62">
        <f t="shared" si="242"/>
        <v>-5.4644808743169399E-3</v>
      </c>
      <c r="BY155" s="59" t="str">
        <f t="shared" si="243"/>
        <v>SIN INICIAR</v>
      </c>
      <c r="BZ155" s="59" t="str">
        <f t="shared" si="244"/>
        <v xml:space="preserve">NO PROGRAMADA EN EL PERIODO </v>
      </c>
      <c r="CA155" s="62" t="s">
        <v>1201</v>
      </c>
      <c r="CB155" s="62"/>
      <c r="CC155" s="62"/>
      <c r="CD155" s="62"/>
      <c r="CE155" s="62"/>
      <c r="CF155" s="62"/>
      <c r="CG155" s="82">
        <f t="shared" si="245"/>
        <v>1</v>
      </c>
      <c r="CH155" s="82">
        <v>0.5</v>
      </c>
      <c r="CI155" s="66">
        <f t="shared" si="252"/>
        <v>0.5</v>
      </c>
      <c r="CJ155" s="62">
        <f t="shared" si="225"/>
        <v>0.25</v>
      </c>
      <c r="CK155" s="59">
        <v>43342</v>
      </c>
      <c r="CL155" s="80">
        <f t="shared" si="217"/>
        <v>123</v>
      </c>
      <c r="CM155" s="62" t="str">
        <f t="shared" si="246"/>
        <v>100%</v>
      </c>
      <c r="CN155" s="62">
        <f t="shared" si="220"/>
        <v>0.32786885245901637</v>
      </c>
      <c r="CO155" s="59" t="str">
        <f t="shared" si="247"/>
        <v>EN PROCESO</v>
      </c>
      <c r="CP155" s="59" t="str">
        <f t="shared" si="221"/>
        <v>DENTRO DEL TIEMPO</v>
      </c>
      <c r="CQ155" s="62" t="s">
        <v>1672</v>
      </c>
      <c r="CR155" s="62"/>
      <c r="CS155" s="62"/>
      <c r="CT155" s="62"/>
      <c r="CU155" s="62"/>
      <c r="CV155" s="62"/>
      <c r="CW155" s="62"/>
      <c r="CX155" s="62"/>
      <c r="CY155" s="62"/>
      <c r="CZ155" s="62"/>
      <c r="DA155" s="62"/>
      <c r="DB155" s="62"/>
      <c r="DC155" s="82">
        <f t="shared" si="248"/>
        <v>1</v>
      </c>
      <c r="DD155" s="82"/>
      <c r="DE155" s="66">
        <f t="shared" si="253"/>
        <v>0</v>
      </c>
      <c r="DF155" s="62">
        <f t="shared" si="222"/>
        <v>0.25</v>
      </c>
      <c r="DG155" s="59"/>
      <c r="DH155" s="80">
        <f t="shared" si="219"/>
        <v>43465</v>
      </c>
      <c r="DI155" s="62" t="str">
        <f t="shared" si="249"/>
        <v>100%</v>
      </c>
      <c r="DJ155" s="62">
        <f t="shared" si="223"/>
        <v>-236.5136612021858</v>
      </c>
      <c r="DK155" s="59" t="str">
        <f t="shared" si="250"/>
        <v>EN PROCESO</v>
      </c>
      <c r="DL155" s="59" t="str">
        <f t="shared" si="224"/>
        <v>DENTRO DEL TIEMPO</v>
      </c>
      <c r="DM155" s="62"/>
      <c r="DN155" s="62"/>
      <c r="DO155" s="62"/>
      <c r="DP155" s="62"/>
      <c r="DQ155" s="62"/>
      <c r="DR155" s="62"/>
      <c r="DS155" s="60"/>
      <c r="DT155" s="60"/>
      <c r="DU155" s="60"/>
      <c r="DV155" s="60"/>
      <c r="DW155" s="60"/>
    </row>
    <row r="156" spans="1:127" s="58" customFormat="1" ht="39.950000000000003" hidden="1" customHeight="1" x14ac:dyDescent="0.2">
      <c r="A156" s="82" t="s">
        <v>1198</v>
      </c>
      <c r="B156" s="82" t="s">
        <v>1197</v>
      </c>
      <c r="C156" s="82" t="s">
        <v>1196</v>
      </c>
      <c r="D156" s="82">
        <v>711</v>
      </c>
      <c r="E156" s="82">
        <v>423</v>
      </c>
      <c r="F156" s="82">
        <v>541</v>
      </c>
      <c r="G156" s="82">
        <v>301</v>
      </c>
      <c r="H156" s="82">
        <v>87</v>
      </c>
      <c r="I156" s="82" t="s">
        <v>1195</v>
      </c>
      <c r="J156" s="82" t="s">
        <v>1194</v>
      </c>
      <c r="K156" s="82" t="s">
        <v>1184</v>
      </c>
      <c r="L156" s="82" t="s">
        <v>1193</v>
      </c>
      <c r="M156" s="82" t="s">
        <v>1192</v>
      </c>
      <c r="N156" s="82" t="s">
        <v>1191</v>
      </c>
      <c r="O156" s="82" t="s">
        <v>1190</v>
      </c>
      <c r="P156" s="82" t="s">
        <v>369</v>
      </c>
      <c r="Q156" s="82" t="s">
        <v>369</v>
      </c>
      <c r="R156" s="82" t="s">
        <v>369</v>
      </c>
      <c r="S156" s="82" t="s">
        <v>369</v>
      </c>
      <c r="T156" s="82" t="s">
        <v>313</v>
      </c>
      <c r="U156" s="82" t="s">
        <v>274</v>
      </c>
      <c r="V156" s="82" t="s">
        <v>370</v>
      </c>
      <c r="W156" s="82" t="s">
        <v>1189</v>
      </c>
      <c r="X156" s="82" t="s">
        <v>1188</v>
      </c>
      <c r="Y156" s="82" t="s">
        <v>640</v>
      </c>
      <c r="Z156" s="82" t="s">
        <v>369</v>
      </c>
      <c r="AA156" s="82" t="s">
        <v>369</v>
      </c>
      <c r="AB156" s="82" t="s">
        <v>1187</v>
      </c>
      <c r="AC156" s="82" t="s">
        <v>369</v>
      </c>
      <c r="AD156" s="82" t="s">
        <v>369</v>
      </c>
      <c r="AE156" s="82" t="str">
        <f t="shared" si="228"/>
        <v>Subdirección Artística y Cultural</v>
      </c>
      <c r="AF156" s="82" t="str">
        <f t="shared" si="229"/>
        <v>No aplica</v>
      </c>
      <c r="AG156" s="82" t="str">
        <f t="shared" si="230"/>
        <v xml:space="preserve">Arte y Cultura </v>
      </c>
      <c r="AH156" s="82" t="str">
        <f t="shared" si="231"/>
        <v>Plan de Accion por Dependecias</v>
      </c>
      <c r="AI156" s="82" t="s">
        <v>389</v>
      </c>
      <c r="AJ156" s="61" t="s">
        <v>369</v>
      </c>
      <c r="AK156" s="61" t="s">
        <v>369</v>
      </c>
      <c r="AL156" s="61" t="s">
        <v>369</v>
      </c>
      <c r="AM156" s="61" t="s">
        <v>369</v>
      </c>
      <c r="AN156" s="82" t="s">
        <v>1186</v>
      </c>
      <c r="AO156" s="82" t="s">
        <v>1185</v>
      </c>
      <c r="AP156" s="62">
        <v>0</v>
      </c>
      <c r="AQ156" s="62">
        <f>SUM(AR156:AU156)</f>
        <v>1</v>
      </c>
      <c r="AR156" s="62">
        <v>0.25</v>
      </c>
      <c r="AS156" s="62">
        <v>0.25</v>
      </c>
      <c r="AT156" s="62">
        <v>0.25</v>
      </c>
      <c r="AU156" s="62">
        <v>0.25</v>
      </c>
      <c r="AV156" s="82" t="s">
        <v>641</v>
      </c>
      <c r="AW156" s="82" t="s">
        <v>1184</v>
      </c>
      <c r="AX156" s="82" t="s">
        <v>1184</v>
      </c>
      <c r="AY156" s="82" t="s">
        <v>1183</v>
      </c>
      <c r="AZ156" s="82" t="s">
        <v>1183</v>
      </c>
      <c r="BA156" s="59">
        <v>43101</v>
      </c>
      <c r="BB156" s="59">
        <v>43465</v>
      </c>
      <c r="BC156" s="65">
        <f t="shared" si="213"/>
        <v>364</v>
      </c>
      <c r="BD156" s="63">
        <f t="shared" si="232"/>
        <v>0.25</v>
      </c>
      <c r="BE156" s="63">
        <v>0.25</v>
      </c>
      <c r="BF156" s="66">
        <f t="shared" ref="BF156:BF165" si="255">$BE156/$BD156</f>
        <v>1</v>
      </c>
      <c r="BG156" s="62">
        <f t="shared" si="233"/>
        <v>0.25</v>
      </c>
      <c r="BH156" s="59">
        <v>43189</v>
      </c>
      <c r="BI156" s="80">
        <f t="shared" si="234"/>
        <v>276</v>
      </c>
      <c r="BJ156" s="62" t="str">
        <f t="shared" si="227"/>
        <v>100%</v>
      </c>
      <c r="BK156" s="62">
        <f t="shared" si="235"/>
        <v>0.24175824175824176</v>
      </c>
      <c r="BL156" s="59" t="str">
        <f t="shared" si="236"/>
        <v>EN PROCESO</v>
      </c>
      <c r="BM156" s="59" t="str">
        <f t="shared" si="237"/>
        <v>DENTRO DEL TIEMPO</v>
      </c>
      <c r="BN156" s="62" t="s">
        <v>1182</v>
      </c>
      <c r="BO156" s="62"/>
      <c r="BP156" s="62"/>
      <c r="BQ156" s="63">
        <f t="shared" si="238"/>
        <v>0.25</v>
      </c>
      <c r="BR156" s="63">
        <v>0.25</v>
      </c>
      <c r="BS156" s="66">
        <f t="shared" si="251"/>
        <v>1</v>
      </c>
      <c r="BT156" s="62">
        <f t="shared" si="239"/>
        <v>0.5</v>
      </c>
      <c r="BU156" s="59">
        <v>43281</v>
      </c>
      <c r="BV156" s="80">
        <f t="shared" si="240"/>
        <v>184</v>
      </c>
      <c r="BW156" s="62" t="str">
        <f t="shared" si="241"/>
        <v>100%</v>
      </c>
      <c r="BX156" s="62">
        <f t="shared" si="242"/>
        <v>0.49450549450549453</v>
      </c>
      <c r="BY156" s="59" t="str">
        <f t="shared" si="243"/>
        <v>EN PROCESO</v>
      </c>
      <c r="BZ156" s="59" t="str">
        <f t="shared" si="244"/>
        <v>DENTRO DEL TIEMPO</v>
      </c>
      <c r="CA156" s="62" t="s">
        <v>1182</v>
      </c>
      <c r="CB156" s="62"/>
      <c r="CC156" s="62"/>
      <c r="CD156" s="62"/>
      <c r="CE156" s="62"/>
      <c r="CF156" s="62"/>
      <c r="CG156" s="63">
        <f t="shared" si="245"/>
        <v>0.25</v>
      </c>
      <c r="CH156" s="63">
        <v>0.25</v>
      </c>
      <c r="CI156" s="66">
        <f t="shared" si="252"/>
        <v>1</v>
      </c>
      <c r="CJ156" s="62">
        <f t="shared" si="225"/>
        <v>0.75</v>
      </c>
      <c r="CK156" s="59">
        <v>43342</v>
      </c>
      <c r="CL156" s="80">
        <f t="shared" si="217"/>
        <v>123</v>
      </c>
      <c r="CM156" s="62" t="str">
        <f t="shared" si="246"/>
        <v>100%</v>
      </c>
      <c r="CN156" s="62">
        <f t="shared" si="220"/>
        <v>0.66208791208791207</v>
      </c>
      <c r="CO156" s="59" t="str">
        <f t="shared" si="247"/>
        <v>EN PROCESO</v>
      </c>
      <c r="CP156" s="59" t="str">
        <f t="shared" si="221"/>
        <v>DENTRO DEL TIEMPO</v>
      </c>
      <c r="CQ156" s="62" t="s">
        <v>1182</v>
      </c>
      <c r="CR156" s="62"/>
      <c r="CS156" s="62"/>
      <c r="CT156" s="62"/>
      <c r="CU156" s="62"/>
      <c r="CV156" s="62"/>
      <c r="CW156" s="62"/>
      <c r="CX156" s="62"/>
      <c r="CY156" s="62"/>
      <c r="CZ156" s="62"/>
      <c r="DA156" s="62"/>
      <c r="DB156" s="62"/>
      <c r="DC156" s="82">
        <f t="shared" si="248"/>
        <v>0.25</v>
      </c>
      <c r="DD156" s="82"/>
      <c r="DE156" s="66">
        <f t="shared" si="253"/>
        <v>0</v>
      </c>
      <c r="DF156" s="62">
        <f t="shared" si="222"/>
        <v>0.75</v>
      </c>
      <c r="DG156" s="59"/>
      <c r="DH156" s="80">
        <f t="shared" si="219"/>
        <v>43465</v>
      </c>
      <c r="DI156" s="62" t="str">
        <f t="shared" si="249"/>
        <v>100%</v>
      </c>
      <c r="DJ156" s="62">
        <f t="shared" si="223"/>
        <v>-118.40934065934066</v>
      </c>
      <c r="DK156" s="59" t="str">
        <f t="shared" si="250"/>
        <v>EN PROCESO</v>
      </c>
      <c r="DL156" s="59" t="str">
        <f t="shared" si="224"/>
        <v>DENTRO DEL TIEMPO</v>
      </c>
      <c r="DM156" s="62"/>
      <c r="DN156" s="62"/>
      <c r="DO156" s="62"/>
      <c r="DP156" s="62"/>
      <c r="DQ156" s="62"/>
      <c r="DR156" s="62"/>
      <c r="DS156" s="60"/>
      <c r="DT156" s="60"/>
      <c r="DU156" s="60"/>
      <c r="DV156" s="60"/>
      <c r="DW156" s="60"/>
    </row>
    <row r="157" spans="1:127" s="58" customFormat="1" ht="39.950000000000003" hidden="1" customHeight="1" x14ac:dyDescent="0.2">
      <c r="A157" s="82" t="s">
        <v>1198</v>
      </c>
      <c r="B157" s="82" t="s">
        <v>1197</v>
      </c>
      <c r="C157" s="82" t="s">
        <v>1196</v>
      </c>
      <c r="D157" s="82">
        <v>711</v>
      </c>
      <c r="E157" s="82">
        <v>423</v>
      </c>
      <c r="F157" s="82">
        <v>541</v>
      </c>
      <c r="G157" s="82">
        <v>301</v>
      </c>
      <c r="H157" s="82">
        <v>87</v>
      </c>
      <c r="I157" s="82" t="s">
        <v>1308</v>
      </c>
      <c r="J157" s="82" t="s">
        <v>1207</v>
      </c>
      <c r="K157" s="82" t="s">
        <v>1249</v>
      </c>
      <c r="L157" s="82" t="s">
        <v>1307</v>
      </c>
      <c r="M157" s="82" t="s">
        <v>1306</v>
      </c>
      <c r="N157" s="82" t="s">
        <v>1305</v>
      </c>
      <c r="O157" s="82" t="s">
        <v>1304</v>
      </c>
      <c r="P157" s="82" t="s">
        <v>369</v>
      </c>
      <c r="Q157" s="82" t="s">
        <v>369</v>
      </c>
      <c r="R157" s="82" t="s">
        <v>369</v>
      </c>
      <c r="S157" s="82" t="s">
        <v>369</v>
      </c>
      <c r="T157" s="82" t="s">
        <v>314</v>
      </c>
      <c r="U157" s="82" t="s">
        <v>274</v>
      </c>
      <c r="V157" s="82" t="s">
        <v>287</v>
      </c>
      <c r="W157" s="82" t="s">
        <v>1303</v>
      </c>
      <c r="X157" s="82" t="s">
        <v>1302</v>
      </c>
      <c r="Y157" s="82" t="s">
        <v>640</v>
      </c>
      <c r="Z157" s="82" t="s">
        <v>416</v>
      </c>
      <c r="AA157" s="82" t="s">
        <v>426</v>
      </c>
      <c r="AB157" s="82" t="s">
        <v>1207</v>
      </c>
      <c r="AC157" s="82" t="s">
        <v>369</v>
      </c>
      <c r="AD157" s="82" t="s">
        <v>1205</v>
      </c>
      <c r="AE157" s="82" t="str">
        <f t="shared" si="228"/>
        <v>Subdirección para la Gestión del Centro de Bogotá</v>
      </c>
      <c r="AF157" s="82" t="str">
        <f t="shared" si="229"/>
        <v>No aplica</v>
      </c>
      <c r="AG157" s="82" t="str">
        <f t="shared" si="230"/>
        <v>Transformación Cultural del Centro</v>
      </c>
      <c r="AH157" s="82" t="str">
        <f t="shared" si="231"/>
        <v>Plan de Accion por Dependecias</v>
      </c>
      <c r="AI157" s="82" t="s">
        <v>429</v>
      </c>
      <c r="AJ157" s="61" t="s">
        <v>369</v>
      </c>
      <c r="AK157" s="61" t="s">
        <v>369</v>
      </c>
      <c r="AL157" s="61" t="s">
        <v>369</v>
      </c>
      <c r="AM157" s="61" t="s">
        <v>369</v>
      </c>
      <c r="AN157" s="82" t="s">
        <v>1356</v>
      </c>
      <c r="AO157" s="82" t="s">
        <v>1355</v>
      </c>
      <c r="AP157" s="82">
        <v>1</v>
      </c>
      <c r="AQ157" s="82">
        <v>1</v>
      </c>
      <c r="AR157" s="82">
        <v>1</v>
      </c>
      <c r="AS157" s="82">
        <v>0</v>
      </c>
      <c r="AT157" s="82">
        <v>0</v>
      </c>
      <c r="AU157" s="82">
        <v>0</v>
      </c>
      <c r="AV157" s="82" t="s">
        <v>448</v>
      </c>
      <c r="AW157" s="82" t="s">
        <v>1249</v>
      </c>
      <c r="AX157" s="82" t="s">
        <v>1249</v>
      </c>
      <c r="AY157" s="82" t="s">
        <v>369</v>
      </c>
      <c r="AZ157" s="82" t="s">
        <v>369</v>
      </c>
      <c r="BA157" s="59">
        <v>43101</v>
      </c>
      <c r="BB157" s="59">
        <v>43160</v>
      </c>
      <c r="BC157" s="65">
        <f t="shared" si="213"/>
        <v>59</v>
      </c>
      <c r="BD157" s="82">
        <f t="shared" si="232"/>
        <v>1</v>
      </c>
      <c r="BE157" s="82">
        <v>1</v>
      </c>
      <c r="BF157" s="66">
        <f t="shared" si="255"/>
        <v>1</v>
      </c>
      <c r="BG157" s="62">
        <f t="shared" si="233"/>
        <v>1</v>
      </c>
      <c r="BH157" s="59">
        <v>43128</v>
      </c>
      <c r="BI157" s="80">
        <f t="shared" si="234"/>
        <v>32</v>
      </c>
      <c r="BJ157" s="62" t="str">
        <f t="shared" si="227"/>
        <v>100%</v>
      </c>
      <c r="BK157" s="62">
        <f t="shared" si="235"/>
        <v>0.4576271186440678</v>
      </c>
      <c r="BL157" s="59" t="str">
        <f t="shared" si="236"/>
        <v>TERMINADO</v>
      </c>
      <c r="BM157" s="59" t="str">
        <f t="shared" si="237"/>
        <v>OPORTUNO</v>
      </c>
      <c r="BN157" s="62" t="s">
        <v>1354</v>
      </c>
      <c r="BO157" s="62" t="s">
        <v>1353</v>
      </c>
      <c r="BP157" s="62"/>
      <c r="BQ157" s="75">
        <f t="shared" si="238"/>
        <v>0</v>
      </c>
      <c r="BR157" s="100">
        <v>0</v>
      </c>
      <c r="BS157" s="76">
        <v>0</v>
      </c>
      <c r="BT157" s="77">
        <f t="shared" si="239"/>
        <v>1</v>
      </c>
      <c r="BU157" s="78">
        <v>43128</v>
      </c>
      <c r="BV157" s="81">
        <f t="shared" si="240"/>
        <v>32</v>
      </c>
      <c r="BW157" s="77" t="str">
        <f t="shared" si="241"/>
        <v>100%</v>
      </c>
      <c r="BX157" s="77">
        <f t="shared" si="242"/>
        <v>0.4576271186440678</v>
      </c>
      <c r="BY157" s="78" t="str">
        <f t="shared" si="243"/>
        <v>TERMINADO</v>
      </c>
      <c r="BZ157" s="78" t="str">
        <f t="shared" si="244"/>
        <v>OPORTUNO</v>
      </c>
      <c r="CA157" s="77" t="s">
        <v>1342</v>
      </c>
      <c r="CB157" s="77" t="s">
        <v>369</v>
      </c>
      <c r="CC157" s="77"/>
      <c r="CD157" s="77"/>
      <c r="CE157" s="77"/>
      <c r="CF157" s="77"/>
      <c r="CG157" s="75">
        <f t="shared" si="245"/>
        <v>0</v>
      </c>
      <c r="CH157" s="100">
        <v>0</v>
      </c>
      <c r="CI157" s="76">
        <v>0</v>
      </c>
      <c r="CJ157" s="77">
        <f t="shared" si="225"/>
        <v>1</v>
      </c>
      <c r="CK157" s="78">
        <v>43128</v>
      </c>
      <c r="CL157" s="81">
        <f t="shared" si="217"/>
        <v>32</v>
      </c>
      <c r="CM157" s="77" t="str">
        <f t="shared" si="246"/>
        <v>100%</v>
      </c>
      <c r="CN157" s="77">
        <f t="shared" si="220"/>
        <v>0.4576271186440678</v>
      </c>
      <c r="CO157" s="78" t="str">
        <f t="shared" si="247"/>
        <v>TERMINADO</v>
      </c>
      <c r="CP157" s="78" t="str">
        <f t="shared" si="221"/>
        <v>OPORTUNO</v>
      </c>
      <c r="CQ157" s="77" t="s">
        <v>1342</v>
      </c>
      <c r="CR157" s="77" t="s">
        <v>369</v>
      </c>
      <c r="CS157" s="77"/>
      <c r="CT157" s="77"/>
      <c r="CU157" s="77"/>
      <c r="CV157" s="77"/>
      <c r="CW157" s="77"/>
      <c r="CX157" s="77"/>
      <c r="CY157" s="77"/>
      <c r="CZ157" s="77"/>
      <c r="DA157" s="77"/>
      <c r="DB157" s="77"/>
      <c r="DC157" s="75">
        <f t="shared" si="248"/>
        <v>0</v>
      </c>
      <c r="DD157" s="100">
        <v>0</v>
      </c>
      <c r="DE157" s="76">
        <v>0</v>
      </c>
      <c r="DF157" s="77">
        <f t="shared" si="222"/>
        <v>1</v>
      </c>
      <c r="DG157" s="78">
        <v>43128</v>
      </c>
      <c r="DH157" s="81">
        <f t="shared" si="219"/>
        <v>32</v>
      </c>
      <c r="DI157" s="77" t="str">
        <f t="shared" si="249"/>
        <v>100%</v>
      </c>
      <c r="DJ157" s="77">
        <f t="shared" si="223"/>
        <v>0.4576271186440678</v>
      </c>
      <c r="DK157" s="78" t="str">
        <f t="shared" si="250"/>
        <v>TERMINADO</v>
      </c>
      <c r="DL157" s="78" t="str">
        <f t="shared" si="224"/>
        <v>OPORTUNO</v>
      </c>
      <c r="DM157" s="77" t="s">
        <v>1342</v>
      </c>
      <c r="DN157" s="77" t="s">
        <v>369</v>
      </c>
      <c r="DO157" s="77"/>
      <c r="DP157" s="77"/>
      <c r="DQ157" s="77"/>
      <c r="DR157" s="77"/>
      <c r="DS157" s="60"/>
      <c r="DT157" s="60"/>
      <c r="DU157" s="60"/>
      <c r="DV157" s="60"/>
      <c r="DW157" s="60"/>
    </row>
    <row r="158" spans="1:127" s="58" customFormat="1" ht="39.950000000000003" hidden="1" customHeight="1" x14ac:dyDescent="0.2">
      <c r="A158" s="82" t="s">
        <v>1198</v>
      </c>
      <c r="B158" s="82" t="s">
        <v>1197</v>
      </c>
      <c r="C158" s="82" t="s">
        <v>1196</v>
      </c>
      <c r="D158" s="82">
        <v>711</v>
      </c>
      <c r="E158" s="82">
        <v>423</v>
      </c>
      <c r="F158" s="82">
        <v>541</v>
      </c>
      <c r="G158" s="82">
        <v>301</v>
      </c>
      <c r="H158" s="82">
        <v>87</v>
      </c>
      <c r="I158" s="82" t="s">
        <v>1308</v>
      </c>
      <c r="J158" s="82" t="s">
        <v>1207</v>
      </c>
      <c r="K158" s="82" t="s">
        <v>1249</v>
      </c>
      <c r="L158" s="82" t="s">
        <v>1307</v>
      </c>
      <c r="M158" s="82" t="s">
        <v>1306</v>
      </c>
      <c r="N158" s="82" t="s">
        <v>1305</v>
      </c>
      <c r="O158" s="82" t="s">
        <v>1304</v>
      </c>
      <c r="P158" s="82" t="s">
        <v>369</v>
      </c>
      <c r="Q158" s="82" t="s">
        <v>369</v>
      </c>
      <c r="R158" s="82" t="s">
        <v>369</v>
      </c>
      <c r="S158" s="82" t="s">
        <v>369</v>
      </c>
      <c r="T158" s="82" t="s">
        <v>314</v>
      </c>
      <c r="U158" s="82" t="s">
        <v>274</v>
      </c>
      <c r="V158" s="82" t="s">
        <v>287</v>
      </c>
      <c r="W158" s="82" t="s">
        <v>1303</v>
      </c>
      <c r="X158" s="82" t="s">
        <v>1302</v>
      </c>
      <c r="Y158" s="82" t="s">
        <v>640</v>
      </c>
      <c r="Z158" s="82" t="s">
        <v>416</v>
      </c>
      <c r="AA158" s="82" t="s">
        <v>426</v>
      </c>
      <c r="AB158" s="82" t="s">
        <v>1207</v>
      </c>
      <c r="AC158" s="82" t="s">
        <v>369</v>
      </c>
      <c r="AD158" s="82" t="s">
        <v>1205</v>
      </c>
      <c r="AE158" s="82" t="str">
        <f t="shared" si="228"/>
        <v>Subdirección para la Gestión del Centro de Bogotá</v>
      </c>
      <c r="AF158" s="82" t="str">
        <f t="shared" si="229"/>
        <v>No aplica</v>
      </c>
      <c r="AG158" s="82" t="str">
        <f t="shared" si="230"/>
        <v>Transformación Cultural del Centro</v>
      </c>
      <c r="AH158" s="82" t="str">
        <f t="shared" si="231"/>
        <v>Plan de Accion por Dependecias</v>
      </c>
      <c r="AI158" s="82" t="s">
        <v>429</v>
      </c>
      <c r="AJ158" s="61" t="s">
        <v>369</v>
      </c>
      <c r="AK158" s="61" t="s">
        <v>369</v>
      </c>
      <c r="AL158" s="61" t="s">
        <v>369</v>
      </c>
      <c r="AM158" s="61" t="s">
        <v>369</v>
      </c>
      <c r="AN158" s="82" t="s">
        <v>1352</v>
      </c>
      <c r="AO158" s="82" t="s">
        <v>1351</v>
      </c>
      <c r="AP158" s="82">
        <v>0</v>
      </c>
      <c r="AQ158" s="82">
        <f>SUM(AR158:AU158)</f>
        <v>22</v>
      </c>
      <c r="AR158" s="82">
        <v>4</v>
      </c>
      <c r="AS158" s="82">
        <v>6</v>
      </c>
      <c r="AT158" s="82">
        <v>6</v>
      </c>
      <c r="AU158" s="82">
        <v>6</v>
      </c>
      <c r="AV158" s="82" t="s">
        <v>448</v>
      </c>
      <c r="AW158" s="82" t="s">
        <v>1249</v>
      </c>
      <c r="AX158" s="82" t="s">
        <v>1299</v>
      </c>
      <c r="AY158" s="82" t="s">
        <v>369</v>
      </c>
      <c r="AZ158" s="82" t="s">
        <v>369</v>
      </c>
      <c r="BA158" s="59">
        <v>43101</v>
      </c>
      <c r="BB158" s="59">
        <v>43465</v>
      </c>
      <c r="BC158" s="65">
        <f t="shared" si="213"/>
        <v>364</v>
      </c>
      <c r="BD158" s="82">
        <f t="shared" si="232"/>
        <v>4</v>
      </c>
      <c r="BE158" s="82">
        <v>5</v>
      </c>
      <c r="BF158" s="66">
        <f t="shared" si="255"/>
        <v>1.25</v>
      </c>
      <c r="BG158" s="62">
        <f t="shared" si="233"/>
        <v>0.22727272727272727</v>
      </c>
      <c r="BH158" s="59">
        <v>43189</v>
      </c>
      <c r="BI158" s="80">
        <f t="shared" si="234"/>
        <v>276</v>
      </c>
      <c r="BJ158" s="62" t="str">
        <f t="shared" si="227"/>
        <v>100%</v>
      </c>
      <c r="BK158" s="62">
        <f t="shared" si="235"/>
        <v>0.24175824175824176</v>
      </c>
      <c r="BL158" s="59" t="str">
        <f t="shared" si="236"/>
        <v>EN PROCESO</v>
      </c>
      <c r="BM158" s="59" t="str">
        <f t="shared" si="237"/>
        <v>DENTRO DEL TIEMPO</v>
      </c>
      <c r="BN158" s="62" t="s">
        <v>1313</v>
      </c>
      <c r="BO158" s="83" t="s">
        <v>1312</v>
      </c>
      <c r="BP158" s="62"/>
      <c r="BQ158" s="82">
        <f t="shared" si="238"/>
        <v>6</v>
      </c>
      <c r="BR158" s="70"/>
      <c r="BS158" s="66">
        <f>$BR158/$BQ158</f>
        <v>0</v>
      </c>
      <c r="BT158" s="62">
        <f t="shared" si="239"/>
        <v>0.22727272727272727</v>
      </c>
      <c r="BU158" s="59">
        <v>43130</v>
      </c>
      <c r="BV158" s="80">
        <f t="shared" si="240"/>
        <v>335</v>
      </c>
      <c r="BW158" s="62" t="str">
        <f t="shared" si="241"/>
        <v>100%</v>
      </c>
      <c r="BX158" s="62">
        <f t="shared" si="242"/>
        <v>7.9670329670329665E-2</v>
      </c>
      <c r="BY158" s="59" t="str">
        <f t="shared" si="243"/>
        <v>EN PROCESO</v>
      </c>
      <c r="BZ158" s="59" t="str">
        <f t="shared" si="244"/>
        <v>ATRASADO</v>
      </c>
      <c r="CA158" s="62"/>
      <c r="CB158" s="62"/>
      <c r="CC158" s="62"/>
      <c r="CD158" s="62"/>
      <c r="CE158" s="62"/>
      <c r="CF158" s="62"/>
      <c r="CG158" s="82">
        <f t="shared" si="245"/>
        <v>6</v>
      </c>
      <c r="CH158" s="70"/>
      <c r="CI158" s="66">
        <f>$CH158/$CG158</f>
        <v>0</v>
      </c>
      <c r="CJ158" s="62">
        <f t="shared" si="225"/>
        <v>0.22727272727272727</v>
      </c>
      <c r="CK158" s="59">
        <v>43130</v>
      </c>
      <c r="CL158" s="80">
        <f t="shared" si="217"/>
        <v>335</v>
      </c>
      <c r="CM158" s="62" t="str">
        <f t="shared" si="246"/>
        <v>100%</v>
      </c>
      <c r="CN158" s="62">
        <f t="shared" si="220"/>
        <v>7.9670329670329665E-2</v>
      </c>
      <c r="CO158" s="59" t="str">
        <f t="shared" si="247"/>
        <v>EN PROCESO</v>
      </c>
      <c r="CP158" s="59" t="str">
        <f t="shared" si="221"/>
        <v>ATRASADO</v>
      </c>
      <c r="CQ158" s="62"/>
      <c r="CR158" s="62"/>
      <c r="CS158" s="62"/>
      <c r="CT158" s="62"/>
      <c r="CU158" s="62"/>
      <c r="CV158" s="62"/>
      <c r="CW158" s="62"/>
      <c r="CX158" s="62"/>
      <c r="CY158" s="62"/>
      <c r="CZ158" s="62"/>
      <c r="DA158" s="62"/>
      <c r="DB158" s="62"/>
      <c r="DC158" s="82">
        <f t="shared" si="248"/>
        <v>6</v>
      </c>
      <c r="DD158" s="70"/>
      <c r="DE158" s="66">
        <f>$DD158/$DC158</f>
        <v>0</v>
      </c>
      <c r="DF158" s="62">
        <f t="shared" si="222"/>
        <v>0.22727272727272727</v>
      </c>
      <c r="DG158" s="59">
        <v>43130</v>
      </c>
      <c r="DH158" s="80">
        <f t="shared" si="219"/>
        <v>335</v>
      </c>
      <c r="DI158" s="62" t="str">
        <f t="shared" ref="DI158:DI167" si="256">IF($CL158&gt;0,("100%"),IF($CL158&lt;-31,("70%"),IF($CL158&lt;0,((100-(-$CL158))%))))</f>
        <v>100%</v>
      </c>
      <c r="DJ158" s="62">
        <f t="shared" si="223"/>
        <v>7.9670329670329665E-2</v>
      </c>
      <c r="DK158" s="59" t="str">
        <f t="shared" si="250"/>
        <v>EN PROCESO</v>
      </c>
      <c r="DL158" s="59" t="str">
        <f t="shared" si="224"/>
        <v>DENTRO DEL TIEMPO</v>
      </c>
      <c r="DM158" s="62"/>
      <c r="DN158" s="62"/>
      <c r="DO158" s="62"/>
      <c r="DP158" s="62"/>
      <c r="DQ158" s="62"/>
      <c r="DR158" s="62"/>
      <c r="DS158" s="60"/>
      <c r="DT158" s="60"/>
      <c r="DU158" s="60"/>
      <c r="DV158" s="60"/>
      <c r="DW158" s="60"/>
    </row>
    <row r="159" spans="1:127" s="58" customFormat="1" ht="39.950000000000003" hidden="1" customHeight="1" x14ac:dyDescent="0.2">
      <c r="A159" s="82" t="s">
        <v>1198</v>
      </c>
      <c r="B159" s="82" t="s">
        <v>1197</v>
      </c>
      <c r="C159" s="82" t="s">
        <v>1196</v>
      </c>
      <c r="D159" s="82">
        <v>711</v>
      </c>
      <c r="E159" s="82">
        <v>423</v>
      </c>
      <c r="F159" s="82">
        <v>541</v>
      </c>
      <c r="G159" s="82">
        <v>301</v>
      </c>
      <c r="H159" s="82">
        <v>87</v>
      </c>
      <c r="I159" s="82" t="s">
        <v>1308</v>
      </c>
      <c r="J159" s="82" t="s">
        <v>1207</v>
      </c>
      <c r="K159" s="82" t="s">
        <v>1249</v>
      </c>
      <c r="L159" s="82" t="s">
        <v>1307</v>
      </c>
      <c r="M159" s="82" t="s">
        <v>1306</v>
      </c>
      <c r="N159" s="82" t="s">
        <v>1305</v>
      </c>
      <c r="O159" s="82" t="s">
        <v>1304</v>
      </c>
      <c r="P159" s="82" t="s">
        <v>369</v>
      </c>
      <c r="Q159" s="82" t="s">
        <v>369</v>
      </c>
      <c r="R159" s="82" t="s">
        <v>369</v>
      </c>
      <c r="S159" s="82" t="s">
        <v>369</v>
      </c>
      <c r="T159" s="82" t="s">
        <v>314</v>
      </c>
      <c r="U159" s="82" t="s">
        <v>274</v>
      </c>
      <c r="V159" s="82" t="s">
        <v>287</v>
      </c>
      <c r="W159" s="82" t="s">
        <v>1303</v>
      </c>
      <c r="X159" s="82" t="s">
        <v>1302</v>
      </c>
      <c r="Y159" s="82" t="s">
        <v>640</v>
      </c>
      <c r="Z159" s="82" t="s">
        <v>416</v>
      </c>
      <c r="AA159" s="82" t="s">
        <v>426</v>
      </c>
      <c r="AB159" s="82" t="s">
        <v>1207</v>
      </c>
      <c r="AC159" s="82" t="s">
        <v>369</v>
      </c>
      <c r="AD159" s="82" t="s">
        <v>1205</v>
      </c>
      <c r="AE159" s="82" t="str">
        <f t="shared" si="228"/>
        <v>Subdirección para la Gestión del Centro de Bogotá</v>
      </c>
      <c r="AF159" s="82" t="str">
        <f t="shared" si="229"/>
        <v>No aplica</v>
      </c>
      <c r="AG159" s="82" t="str">
        <f t="shared" si="230"/>
        <v>Transformación Cultural del Centro</v>
      </c>
      <c r="AH159" s="82" t="str">
        <f t="shared" si="231"/>
        <v>Plan de Accion por Dependecias</v>
      </c>
      <c r="AI159" s="82" t="s">
        <v>429</v>
      </c>
      <c r="AJ159" s="61" t="s">
        <v>369</v>
      </c>
      <c r="AK159" s="61" t="s">
        <v>369</v>
      </c>
      <c r="AL159" s="61" t="s">
        <v>369</v>
      </c>
      <c r="AM159" s="61" t="s">
        <v>369</v>
      </c>
      <c r="AN159" s="82" t="s">
        <v>1350</v>
      </c>
      <c r="AO159" s="82" t="s">
        <v>1349</v>
      </c>
      <c r="AP159" s="82">
        <v>0</v>
      </c>
      <c r="AQ159" s="82">
        <f>SUM(AR159:AU159)</f>
        <v>13480</v>
      </c>
      <c r="AR159" s="82">
        <v>5680</v>
      </c>
      <c r="AS159" s="82">
        <v>800</v>
      </c>
      <c r="AT159" s="82">
        <v>5100</v>
      </c>
      <c r="AU159" s="82">
        <v>1900</v>
      </c>
      <c r="AV159" s="82" t="s">
        <v>448</v>
      </c>
      <c r="AW159" s="82" t="s">
        <v>1249</v>
      </c>
      <c r="AX159" s="82" t="s">
        <v>1299</v>
      </c>
      <c r="AY159" s="82" t="s">
        <v>369</v>
      </c>
      <c r="AZ159" s="82" t="s">
        <v>369</v>
      </c>
      <c r="BA159" s="59">
        <v>43101</v>
      </c>
      <c r="BB159" s="59">
        <v>43465</v>
      </c>
      <c r="BC159" s="65">
        <f t="shared" si="213"/>
        <v>364</v>
      </c>
      <c r="BD159" s="82">
        <f t="shared" si="232"/>
        <v>5680</v>
      </c>
      <c r="BE159" s="82">
        <v>5795</v>
      </c>
      <c r="BF159" s="66">
        <f t="shared" si="255"/>
        <v>1.0202464788732395</v>
      </c>
      <c r="BG159" s="62">
        <f t="shared" si="233"/>
        <v>0.42989614243323443</v>
      </c>
      <c r="BH159" s="59">
        <v>43189</v>
      </c>
      <c r="BI159" s="80">
        <f t="shared" si="234"/>
        <v>276</v>
      </c>
      <c r="BJ159" s="62" t="str">
        <f t="shared" si="227"/>
        <v>100%</v>
      </c>
      <c r="BK159" s="62">
        <f t="shared" si="235"/>
        <v>0.24175824175824176</v>
      </c>
      <c r="BL159" s="59" t="str">
        <f t="shared" si="236"/>
        <v>EN PROCESO</v>
      </c>
      <c r="BM159" s="59" t="str">
        <f t="shared" si="237"/>
        <v>DENTRO DEL TIEMPO</v>
      </c>
      <c r="BN159" s="62" t="s">
        <v>1348</v>
      </c>
      <c r="BO159" s="83" t="s">
        <v>1312</v>
      </c>
      <c r="BP159" s="62"/>
      <c r="BQ159" s="82">
        <f t="shared" si="238"/>
        <v>800</v>
      </c>
      <c r="BR159" s="70"/>
      <c r="BS159" s="66">
        <f>$BR159/$BQ159</f>
        <v>0</v>
      </c>
      <c r="BT159" s="62">
        <f t="shared" si="239"/>
        <v>0.42989614243323443</v>
      </c>
      <c r="BU159" s="59">
        <v>43131</v>
      </c>
      <c r="BV159" s="80">
        <f t="shared" si="240"/>
        <v>334</v>
      </c>
      <c r="BW159" s="62" t="str">
        <f t="shared" si="241"/>
        <v>100%</v>
      </c>
      <c r="BX159" s="62">
        <f t="shared" si="242"/>
        <v>8.2417582417582416E-2</v>
      </c>
      <c r="BY159" s="59" t="str">
        <f t="shared" si="243"/>
        <v>EN PROCESO</v>
      </c>
      <c r="BZ159" s="59" t="str">
        <f t="shared" si="244"/>
        <v>ATRASADO</v>
      </c>
      <c r="CA159" s="62"/>
      <c r="CB159" s="62"/>
      <c r="CC159" s="62"/>
      <c r="CD159" s="62"/>
      <c r="CE159" s="62"/>
      <c r="CF159" s="62"/>
      <c r="CG159" s="82">
        <f t="shared" si="245"/>
        <v>5100</v>
      </c>
      <c r="CH159" s="70"/>
      <c r="CI159" s="66">
        <f>$CH159/$CG159</f>
        <v>0</v>
      </c>
      <c r="CJ159" s="62">
        <f t="shared" si="225"/>
        <v>0.42989614243323443</v>
      </c>
      <c r="CK159" s="59">
        <v>43131</v>
      </c>
      <c r="CL159" s="80">
        <f t="shared" si="217"/>
        <v>334</v>
      </c>
      <c r="CM159" s="62" t="str">
        <f t="shared" si="246"/>
        <v>100%</v>
      </c>
      <c r="CN159" s="62">
        <f t="shared" si="220"/>
        <v>8.2417582417582416E-2</v>
      </c>
      <c r="CO159" s="59" t="str">
        <f t="shared" si="247"/>
        <v>EN PROCESO</v>
      </c>
      <c r="CP159" s="59" t="str">
        <f t="shared" si="221"/>
        <v>ATRASADO</v>
      </c>
      <c r="CQ159" s="62"/>
      <c r="CR159" s="62"/>
      <c r="CS159" s="62"/>
      <c r="CT159" s="62"/>
      <c r="CU159" s="62"/>
      <c r="CV159" s="62"/>
      <c r="CW159" s="62"/>
      <c r="CX159" s="62"/>
      <c r="CY159" s="62"/>
      <c r="CZ159" s="62"/>
      <c r="DA159" s="62"/>
      <c r="DB159" s="62"/>
      <c r="DC159" s="82">
        <f t="shared" si="248"/>
        <v>1900</v>
      </c>
      <c r="DD159" s="70"/>
      <c r="DE159" s="66">
        <f>$DD159/$DC159</f>
        <v>0</v>
      </c>
      <c r="DF159" s="62">
        <f t="shared" si="222"/>
        <v>0.42989614243323443</v>
      </c>
      <c r="DG159" s="59">
        <v>43131</v>
      </c>
      <c r="DH159" s="80">
        <f t="shared" si="219"/>
        <v>334</v>
      </c>
      <c r="DI159" s="62" t="str">
        <f t="shared" si="256"/>
        <v>100%</v>
      </c>
      <c r="DJ159" s="62">
        <f t="shared" si="223"/>
        <v>8.2417582417582416E-2</v>
      </c>
      <c r="DK159" s="59" t="str">
        <f t="shared" si="250"/>
        <v>EN PROCESO</v>
      </c>
      <c r="DL159" s="59" t="str">
        <f t="shared" si="224"/>
        <v>DENTRO DEL TIEMPO</v>
      </c>
      <c r="DM159" s="62"/>
      <c r="DN159" s="62"/>
      <c r="DO159" s="62"/>
      <c r="DP159" s="62"/>
      <c r="DQ159" s="62"/>
      <c r="DR159" s="62"/>
      <c r="DS159" s="60"/>
      <c r="DT159" s="60"/>
      <c r="DU159" s="60"/>
      <c r="DV159" s="60"/>
      <c r="DW159" s="60"/>
    </row>
    <row r="160" spans="1:127" s="58" customFormat="1" ht="39.950000000000003" hidden="1" customHeight="1" x14ac:dyDescent="0.2">
      <c r="A160" s="82" t="s">
        <v>1198</v>
      </c>
      <c r="B160" s="82" t="s">
        <v>1197</v>
      </c>
      <c r="C160" s="82" t="s">
        <v>1196</v>
      </c>
      <c r="D160" s="82">
        <v>711</v>
      </c>
      <c r="E160" s="82">
        <v>423</v>
      </c>
      <c r="F160" s="82">
        <v>541</v>
      </c>
      <c r="G160" s="82">
        <v>301</v>
      </c>
      <c r="H160" s="82">
        <v>87</v>
      </c>
      <c r="I160" s="82" t="s">
        <v>1322</v>
      </c>
      <c r="J160" s="82" t="s">
        <v>1207</v>
      </c>
      <c r="K160" s="82" t="s">
        <v>1249</v>
      </c>
      <c r="L160" s="82" t="s">
        <v>1307</v>
      </c>
      <c r="M160" s="82" t="s">
        <v>1306</v>
      </c>
      <c r="N160" s="82" t="s">
        <v>1305</v>
      </c>
      <c r="O160" s="82" t="s">
        <v>1304</v>
      </c>
      <c r="P160" s="82" t="s">
        <v>369</v>
      </c>
      <c r="Q160" s="82" t="s">
        <v>369</v>
      </c>
      <c r="R160" s="82" t="s">
        <v>369</v>
      </c>
      <c r="S160" s="82" t="s">
        <v>369</v>
      </c>
      <c r="T160" s="82" t="s">
        <v>314</v>
      </c>
      <c r="U160" s="82" t="s">
        <v>274</v>
      </c>
      <c r="V160" s="82" t="s">
        <v>287</v>
      </c>
      <c r="W160" s="82" t="s">
        <v>1303</v>
      </c>
      <c r="X160" s="82" t="s">
        <v>1302</v>
      </c>
      <c r="Y160" s="82" t="s">
        <v>640</v>
      </c>
      <c r="Z160" s="82" t="s">
        <v>416</v>
      </c>
      <c r="AA160" s="82" t="s">
        <v>426</v>
      </c>
      <c r="AB160" s="82" t="s">
        <v>1207</v>
      </c>
      <c r="AC160" s="82" t="s">
        <v>369</v>
      </c>
      <c r="AD160" s="82" t="s">
        <v>1205</v>
      </c>
      <c r="AE160" s="82" t="str">
        <f t="shared" si="228"/>
        <v>Subdirección para la Gestión del Centro de Bogotá</v>
      </c>
      <c r="AF160" s="82" t="str">
        <f t="shared" si="229"/>
        <v>No aplica</v>
      </c>
      <c r="AG160" s="82" t="str">
        <f t="shared" si="230"/>
        <v>Transformación Cultural del Centro</v>
      </c>
      <c r="AH160" s="82" t="str">
        <f t="shared" si="231"/>
        <v>Plan de Accion por Dependecias</v>
      </c>
      <c r="AI160" s="82" t="s">
        <v>429</v>
      </c>
      <c r="AJ160" s="61" t="s">
        <v>369</v>
      </c>
      <c r="AK160" s="61" t="s">
        <v>369</v>
      </c>
      <c r="AL160" s="61" t="s">
        <v>369</v>
      </c>
      <c r="AM160" s="61" t="s">
        <v>369</v>
      </c>
      <c r="AN160" s="82" t="s">
        <v>1347</v>
      </c>
      <c r="AO160" s="82" t="s">
        <v>1346</v>
      </c>
      <c r="AP160" s="82">
        <v>1</v>
      </c>
      <c r="AQ160" s="82">
        <v>1</v>
      </c>
      <c r="AR160" s="82">
        <v>1</v>
      </c>
      <c r="AS160" s="82">
        <v>0</v>
      </c>
      <c r="AT160" s="82">
        <v>0</v>
      </c>
      <c r="AU160" s="82">
        <v>0</v>
      </c>
      <c r="AV160" s="82" t="s">
        <v>448</v>
      </c>
      <c r="AW160" s="82" t="s">
        <v>1249</v>
      </c>
      <c r="AX160" s="82" t="s">
        <v>1319</v>
      </c>
      <c r="AY160" s="82" t="s">
        <v>1345</v>
      </c>
      <c r="AZ160" s="82" t="s">
        <v>369</v>
      </c>
      <c r="BA160" s="59">
        <v>43101</v>
      </c>
      <c r="BB160" s="59">
        <v>43160</v>
      </c>
      <c r="BC160" s="65">
        <f t="shared" si="213"/>
        <v>59</v>
      </c>
      <c r="BD160" s="82">
        <f t="shared" si="232"/>
        <v>1</v>
      </c>
      <c r="BE160" s="82">
        <v>1</v>
      </c>
      <c r="BF160" s="66">
        <f t="shared" si="255"/>
        <v>1</v>
      </c>
      <c r="BG160" s="62">
        <f t="shared" si="233"/>
        <v>1</v>
      </c>
      <c r="BH160" s="59">
        <v>43128</v>
      </c>
      <c r="BI160" s="80">
        <f t="shared" si="234"/>
        <v>32</v>
      </c>
      <c r="BJ160" s="62" t="str">
        <f t="shared" si="227"/>
        <v>100%</v>
      </c>
      <c r="BK160" s="62">
        <f t="shared" si="235"/>
        <v>0.4576271186440678</v>
      </c>
      <c r="BL160" s="59" t="str">
        <f t="shared" si="236"/>
        <v>TERMINADO</v>
      </c>
      <c r="BM160" s="59" t="str">
        <f t="shared" si="237"/>
        <v>OPORTUNO</v>
      </c>
      <c r="BN160" s="62" t="s">
        <v>1344</v>
      </c>
      <c r="BO160" s="62" t="s">
        <v>1343</v>
      </c>
      <c r="BP160" s="62"/>
      <c r="BQ160" s="75">
        <f t="shared" si="238"/>
        <v>0</v>
      </c>
      <c r="BR160" s="100">
        <v>0</v>
      </c>
      <c r="BS160" s="76">
        <v>0</v>
      </c>
      <c r="BT160" s="77">
        <f t="shared" si="239"/>
        <v>1</v>
      </c>
      <c r="BU160" s="78">
        <v>43128</v>
      </c>
      <c r="BV160" s="81">
        <f t="shared" si="240"/>
        <v>32</v>
      </c>
      <c r="BW160" s="77" t="str">
        <f t="shared" si="241"/>
        <v>100%</v>
      </c>
      <c r="BX160" s="77">
        <f t="shared" si="242"/>
        <v>0.4576271186440678</v>
      </c>
      <c r="BY160" s="78" t="str">
        <f t="shared" si="243"/>
        <v>TERMINADO</v>
      </c>
      <c r="BZ160" s="78" t="str">
        <f t="shared" si="244"/>
        <v>OPORTUNO</v>
      </c>
      <c r="CA160" s="77" t="s">
        <v>1342</v>
      </c>
      <c r="CB160" s="77" t="s">
        <v>369</v>
      </c>
      <c r="CC160" s="77"/>
      <c r="CD160" s="77"/>
      <c r="CE160" s="77"/>
      <c r="CF160" s="77"/>
      <c r="CG160" s="75">
        <f t="shared" si="245"/>
        <v>0</v>
      </c>
      <c r="CH160" s="100">
        <v>0</v>
      </c>
      <c r="CI160" s="76">
        <v>0</v>
      </c>
      <c r="CJ160" s="77">
        <f t="shared" si="225"/>
        <v>1</v>
      </c>
      <c r="CK160" s="78">
        <v>43128</v>
      </c>
      <c r="CL160" s="81">
        <f t="shared" ref="CL160:CL191" si="257">$BB160-$CK160</f>
        <v>32</v>
      </c>
      <c r="CM160" s="77" t="str">
        <f t="shared" si="246"/>
        <v>100%</v>
      </c>
      <c r="CN160" s="77">
        <f t="shared" si="220"/>
        <v>0.4576271186440678</v>
      </c>
      <c r="CO160" s="78" t="str">
        <f t="shared" si="247"/>
        <v>TERMINADO</v>
      </c>
      <c r="CP160" s="78" t="str">
        <f t="shared" si="221"/>
        <v>OPORTUNO</v>
      </c>
      <c r="CQ160" s="77" t="s">
        <v>1342</v>
      </c>
      <c r="CR160" s="77" t="s">
        <v>369</v>
      </c>
      <c r="CS160" s="77"/>
      <c r="CT160" s="77"/>
      <c r="CU160" s="77"/>
      <c r="CV160" s="77"/>
      <c r="CW160" s="77"/>
      <c r="CX160" s="77"/>
      <c r="CY160" s="77"/>
      <c r="CZ160" s="77"/>
      <c r="DA160" s="77"/>
      <c r="DB160" s="77"/>
      <c r="DC160" s="75">
        <f t="shared" si="248"/>
        <v>0</v>
      </c>
      <c r="DD160" s="100">
        <v>0</v>
      </c>
      <c r="DE160" s="76">
        <v>0</v>
      </c>
      <c r="DF160" s="77">
        <f t="shared" si="222"/>
        <v>1</v>
      </c>
      <c r="DG160" s="78">
        <v>43128</v>
      </c>
      <c r="DH160" s="81">
        <f t="shared" ref="DH160:DH191" si="258">$BB160-$DG160</f>
        <v>32</v>
      </c>
      <c r="DI160" s="77" t="str">
        <f t="shared" si="256"/>
        <v>100%</v>
      </c>
      <c r="DJ160" s="77">
        <f t="shared" si="223"/>
        <v>0.4576271186440678</v>
      </c>
      <c r="DK160" s="78" t="str">
        <f t="shared" si="250"/>
        <v>TERMINADO</v>
      </c>
      <c r="DL160" s="78" t="str">
        <f t="shared" si="224"/>
        <v>OPORTUNO</v>
      </c>
      <c r="DM160" s="77" t="s">
        <v>1342</v>
      </c>
      <c r="DN160" s="77" t="s">
        <v>369</v>
      </c>
      <c r="DO160" s="77"/>
      <c r="DP160" s="77"/>
      <c r="DQ160" s="77"/>
      <c r="DR160" s="77"/>
      <c r="DS160" s="60"/>
      <c r="DT160" s="60"/>
      <c r="DU160" s="60"/>
      <c r="DV160" s="60"/>
      <c r="DW160" s="60"/>
    </row>
    <row r="161" spans="1:127" s="58" customFormat="1" ht="39.950000000000003" hidden="1" customHeight="1" x14ac:dyDescent="0.2">
      <c r="A161" s="82" t="s">
        <v>1198</v>
      </c>
      <c r="B161" s="82" t="s">
        <v>1197</v>
      </c>
      <c r="C161" s="82" t="s">
        <v>1196</v>
      </c>
      <c r="D161" s="82">
        <v>711</v>
      </c>
      <c r="E161" s="82">
        <v>423</v>
      </c>
      <c r="F161" s="82">
        <v>541</v>
      </c>
      <c r="G161" s="82">
        <v>301</v>
      </c>
      <c r="H161" s="82">
        <v>87</v>
      </c>
      <c r="I161" s="82" t="s">
        <v>1322</v>
      </c>
      <c r="J161" s="82" t="s">
        <v>1207</v>
      </c>
      <c r="K161" s="82" t="s">
        <v>1249</v>
      </c>
      <c r="L161" s="82" t="s">
        <v>1307</v>
      </c>
      <c r="M161" s="82" t="s">
        <v>1306</v>
      </c>
      <c r="N161" s="82" t="s">
        <v>1305</v>
      </c>
      <c r="O161" s="82" t="s">
        <v>1304</v>
      </c>
      <c r="P161" s="82" t="s">
        <v>369</v>
      </c>
      <c r="Q161" s="82" t="s">
        <v>369</v>
      </c>
      <c r="R161" s="82" t="s">
        <v>369</v>
      </c>
      <c r="S161" s="82" t="s">
        <v>369</v>
      </c>
      <c r="T161" s="82" t="s">
        <v>314</v>
      </c>
      <c r="U161" s="82" t="s">
        <v>274</v>
      </c>
      <c r="V161" s="82" t="s">
        <v>287</v>
      </c>
      <c r="W161" s="82" t="s">
        <v>1303</v>
      </c>
      <c r="X161" s="82" t="s">
        <v>1302</v>
      </c>
      <c r="Y161" s="82" t="s">
        <v>640</v>
      </c>
      <c r="Z161" s="82" t="s">
        <v>416</v>
      </c>
      <c r="AA161" s="82" t="s">
        <v>426</v>
      </c>
      <c r="AB161" s="82" t="s">
        <v>1207</v>
      </c>
      <c r="AC161" s="82" t="s">
        <v>369</v>
      </c>
      <c r="AD161" s="82" t="s">
        <v>1205</v>
      </c>
      <c r="AE161" s="82" t="str">
        <f t="shared" si="228"/>
        <v>Subdirección para la Gestión del Centro de Bogotá</v>
      </c>
      <c r="AF161" s="82" t="str">
        <f t="shared" si="229"/>
        <v>No aplica</v>
      </c>
      <c r="AG161" s="82" t="str">
        <f t="shared" si="230"/>
        <v>Transformación Cultural del Centro</v>
      </c>
      <c r="AH161" s="82" t="str">
        <f t="shared" si="231"/>
        <v>Plan de Accion por Dependecias</v>
      </c>
      <c r="AI161" s="82" t="s">
        <v>429</v>
      </c>
      <c r="AJ161" s="61" t="s">
        <v>369</v>
      </c>
      <c r="AK161" s="61" t="s">
        <v>369</v>
      </c>
      <c r="AL161" s="61" t="s">
        <v>369</v>
      </c>
      <c r="AM161" s="61" t="s">
        <v>369</v>
      </c>
      <c r="AN161" s="82" t="s">
        <v>1338</v>
      </c>
      <c r="AO161" s="82" t="s">
        <v>1341</v>
      </c>
      <c r="AP161" s="82">
        <v>0</v>
      </c>
      <c r="AQ161" s="82">
        <f>SUM(AR161:AU161)</f>
        <v>30</v>
      </c>
      <c r="AR161" s="82">
        <v>6</v>
      </c>
      <c r="AS161" s="82">
        <v>9</v>
      </c>
      <c r="AT161" s="82">
        <v>9</v>
      </c>
      <c r="AU161" s="82">
        <v>6</v>
      </c>
      <c r="AV161" s="82" t="s">
        <v>448</v>
      </c>
      <c r="AW161" s="82" t="s">
        <v>1249</v>
      </c>
      <c r="AX161" s="82" t="s">
        <v>1330</v>
      </c>
      <c r="AY161" s="82" t="s">
        <v>369</v>
      </c>
      <c r="AZ161" s="82" t="s">
        <v>369</v>
      </c>
      <c r="BA161" s="59">
        <v>43132</v>
      </c>
      <c r="BB161" s="59">
        <v>43434</v>
      </c>
      <c r="BC161" s="65">
        <f t="shared" si="213"/>
        <v>302</v>
      </c>
      <c r="BD161" s="82">
        <f t="shared" si="232"/>
        <v>6</v>
      </c>
      <c r="BE161" s="82">
        <v>13</v>
      </c>
      <c r="BF161" s="66">
        <f t="shared" si="255"/>
        <v>2.1666666666666665</v>
      </c>
      <c r="BG161" s="62">
        <f t="shared" si="233"/>
        <v>0.43333333333333335</v>
      </c>
      <c r="BH161" s="59">
        <v>43189</v>
      </c>
      <c r="BI161" s="80">
        <f t="shared" si="234"/>
        <v>245</v>
      </c>
      <c r="BJ161" s="62" t="str">
        <f t="shared" si="227"/>
        <v>100%</v>
      </c>
      <c r="BK161" s="62">
        <f t="shared" si="235"/>
        <v>0.18874172185430463</v>
      </c>
      <c r="BL161" s="59" t="str">
        <f t="shared" si="236"/>
        <v>EN PROCESO</v>
      </c>
      <c r="BM161" s="59" t="str">
        <f t="shared" si="237"/>
        <v>DENTRO DEL TIEMPO</v>
      </c>
      <c r="BN161" s="62" t="s">
        <v>1340</v>
      </c>
      <c r="BO161" s="62" t="s">
        <v>1335</v>
      </c>
      <c r="BP161" s="62"/>
      <c r="BQ161" s="82">
        <f t="shared" si="238"/>
        <v>9</v>
      </c>
      <c r="BR161" s="82">
        <f>6+5</f>
        <v>11</v>
      </c>
      <c r="BS161" s="66">
        <f t="shared" ref="BS161:BS167" si="259">$BR161/$BQ161</f>
        <v>1.2222222222222223</v>
      </c>
      <c r="BT161" s="62">
        <f t="shared" si="239"/>
        <v>0.8</v>
      </c>
      <c r="BU161" s="59">
        <v>43270</v>
      </c>
      <c r="BV161" s="80">
        <f t="shared" si="240"/>
        <v>164</v>
      </c>
      <c r="BW161" s="62" t="str">
        <f t="shared" si="241"/>
        <v>100%</v>
      </c>
      <c r="BX161" s="62">
        <f t="shared" si="242"/>
        <v>0.45695364238410596</v>
      </c>
      <c r="BY161" s="59" t="str">
        <f t="shared" si="243"/>
        <v>EN PROCESO</v>
      </c>
      <c r="BZ161" s="59" t="str">
        <f t="shared" si="244"/>
        <v>DENTRO DEL TIEMPO</v>
      </c>
      <c r="CA161" s="62" t="s">
        <v>1339</v>
      </c>
      <c r="CB161" s="62" t="s">
        <v>1333</v>
      </c>
      <c r="CC161" s="62"/>
      <c r="CD161" s="62"/>
      <c r="CE161" s="62"/>
      <c r="CF161" s="62"/>
      <c r="CG161" s="82">
        <f t="shared" si="245"/>
        <v>9</v>
      </c>
      <c r="CH161" s="70"/>
      <c r="CI161" s="66">
        <f t="shared" ref="CI161:CI168" si="260">$CH161/$CG161</f>
        <v>0</v>
      </c>
      <c r="CJ161" s="62">
        <f t="shared" si="225"/>
        <v>0.8</v>
      </c>
      <c r="CK161" s="59">
        <v>43130</v>
      </c>
      <c r="CL161" s="80">
        <f t="shared" si="257"/>
        <v>304</v>
      </c>
      <c r="CM161" s="62" t="str">
        <f t="shared" si="246"/>
        <v>100%</v>
      </c>
      <c r="CN161" s="62">
        <f t="shared" si="220"/>
        <v>-6.6225165562913907E-3</v>
      </c>
      <c r="CO161" s="59" t="str">
        <f t="shared" si="247"/>
        <v>EN PROCESO</v>
      </c>
      <c r="CP161" s="59" t="str">
        <f t="shared" si="221"/>
        <v>DENTRO DEL TIEMPO</v>
      </c>
      <c r="CQ161" s="62"/>
      <c r="CR161" s="62"/>
      <c r="CS161" s="62"/>
      <c r="CT161" s="62"/>
      <c r="CU161" s="62"/>
      <c r="CV161" s="62"/>
      <c r="CW161" s="62"/>
      <c r="CX161" s="62"/>
      <c r="CY161" s="62"/>
      <c r="CZ161" s="62"/>
      <c r="DA161" s="62"/>
      <c r="DB161" s="62"/>
      <c r="DC161" s="82">
        <f t="shared" si="248"/>
        <v>6</v>
      </c>
      <c r="DD161" s="70"/>
      <c r="DE161" s="66">
        <f t="shared" ref="DE161:DE168" si="261">$DD161/$DC161</f>
        <v>0</v>
      </c>
      <c r="DF161" s="62">
        <f t="shared" si="222"/>
        <v>0.8</v>
      </c>
      <c r="DG161" s="59">
        <v>43130</v>
      </c>
      <c r="DH161" s="80">
        <f t="shared" si="258"/>
        <v>304</v>
      </c>
      <c r="DI161" s="62" t="str">
        <f t="shared" si="256"/>
        <v>100%</v>
      </c>
      <c r="DJ161" s="62">
        <f t="shared" si="223"/>
        <v>-6.6225165562913907E-3</v>
      </c>
      <c r="DK161" s="59" t="str">
        <f t="shared" si="250"/>
        <v>EN PROCESO</v>
      </c>
      <c r="DL161" s="59" t="str">
        <f t="shared" si="224"/>
        <v>DENTRO DEL TIEMPO</v>
      </c>
      <c r="DM161" s="62"/>
      <c r="DN161" s="62"/>
      <c r="DO161" s="62"/>
      <c r="DP161" s="62"/>
      <c r="DQ161" s="62"/>
      <c r="DR161" s="62"/>
      <c r="DS161" s="60"/>
      <c r="DT161" s="60"/>
      <c r="DU161" s="60"/>
      <c r="DV161" s="60"/>
      <c r="DW161" s="60"/>
    </row>
    <row r="162" spans="1:127" s="58" customFormat="1" ht="39.950000000000003" hidden="1" customHeight="1" x14ac:dyDescent="0.2">
      <c r="A162" s="82" t="s">
        <v>1198</v>
      </c>
      <c r="B162" s="82" t="s">
        <v>1197</v>
      </c>
      <c r="C162" s="82" t="s">
        <v>1196</v>
      </c>
      <c r="D162" s="82">
        <v>711</v>
      </c>
      <c r="E162" s="82">
        <v>423</v>
      </c>
      <c r="F162" s="82">
        <v>541</v>
      </c>
      <c r="G162" s="82">
        <v>301</v>
      </c>
      <c r="H162" s="82">
        <v>87</v>
      </c>
      <c r="I162" s="82" t="s">
        <v>1322</v>
      </c>
      <c r="J162" s="82" t="s">
        <v>1207</v>
      </c>
      <c r="K162" s="82" t="s">
        <v>1249</v>
      </c>
      <c r="L162" s="82" t="s">
        <v>1307</v>
      </c>
      <c r="M162" s="82" t="s">
        <v>1306</v>
      </c>
      <c r="N162" s="82" t="s">
        <v>1305</v>
      </c>
      <c r="O162" s="82" t="s">
        <v>1304</v>
      </c>
      <c r="P162" s="82" t="s">
        <v>369</v>
      </c>
      <c r="Q162" s="82" t="s">
        <v>369</v>
      </c>
      <c r="R162" s="82" t="s">
        <v>369</v>
      </c>
      <c r="S162" s="82" t="s">
        <v>369</v>
      </c>
      <c r="T162" s="82" t="s">
        <v>314</v>
      </c>
      <c r="U162" s="82" t="s">
        <v>274</v>
      </c>
      <c r="V162" s="82" t="s">
        <v>287</v>
      </c>
      <c r="W162" s="82" t="s">
        <v>1303</v>
      </c>
      <c r="X162" s="82" t="s">
        <v>1302</v>
      </c>
      <c r="Y162" s="82" t="s">
        <v>640</v>
      </c>
      <c r="Z162" s="82" t="s">
        <v>416</v>
      </c>
      <c r="AA162" s="82" t="s">
        <v>426</v>
      </c>
      <c r="AB162" s="82" t="s">
        <v>1207</v>
      </c>
      <c r="AC162" s="82" t="s">
        <v>369</v>
      </c>
      <c r="AD162" s="82" t="s">
        <v>1205</v>
      </c>
      <c r="AE162" s="82" t="str">
        <f t="shared" si="228"/>
        <v>Subdirección para la Gestión del Centro de Bogotá</v>
      </c>
      <c r="AF162" s="82" t="str">
        <f t="shared" si="229"/>
        <v>No aplica</v>
      </c>
      <c r="AG162" s="82" t="str">
        <f t="shared" si="230"/>
        <v>Transformación Cultural del Centro</v>
      </c>
      <c r="AH162" s="82" t="str">
        <f t="shared" si="231"/>
        <v>Plan de Accion por Dependecias</v>
      </c>
      <c r="AI162" s="82" t="s">
        <v>429</v>
      </c>
      <c r="AJ162" s="61" t="s">
        <v>369</v>
      </c>
      <c r="AK162" s="61" t="s">
        <v>369</v>
      </c>
      <c r="AL162" s="61" t="s">
        <v>369</v>
      </c>
      <c r="AM162" s="61" t="s">
        <v>369</v>
      </c>
      <c r="AN162" s="82" t="s">
        <v>1338</v>
      </c>
      <c r="AO162" s="82" t="s">
        <v>1337</v>
      </c>
      <c r="AP162" s="82">
        <v>0</v>
      </c>
      <c r="AQ162" s="82">
        <f>SUM(AR162:AU162)</f>
        <v>900</v>
      </c>
      <c r="AR162" s="82">
        <v>180</v>
      </c>
      <c r="AS162" s="82">
        <v>270</v>
      </c>
      <c r="AT162" s="82">
        <v>270</v>
      </c>
      <c r="AU162" s="82">
        <v>180</v>
      </c>
      <c r="AV162" s="82" t="s">
        <v>448</v>
      </c>
      <c r="AW162" s="82" t="s">
        <v>1249</v>
      </c>
      <c r="AX162" s="82" t="s">
        <v>1330</v>
      </c>
      <c r="AY162" s="82" t="s">
        <v>369</v>
      </c>
      <c r="AZ162" s="82" t="s">
        <v>369</v>
      </c>
      <c r="BA162" s="59">
        <v>43132</v>
      </c>
      <c r="BB162" s="59">
        <v>43434</v>
      </c>
      <c r="BC162" s="65">
        <f t="shared" si="213"/>
        <v>302</v>
      </c>
      <c r="BD162" s="82">
        <f t="shared" si="232"/>
        <v>180</v>
      </c>
      <c r="BE162" s="82">
        <v>411</v>
      </c>
      <c r="BF162" s="66">
        <f t="shared" si="255"/>
        <v>2.2833333333333332</v>
      </c>
      <c r="BG162" s="62">
        <f t="shared" si="233"/>
        <v>0.45666666666666667</v>
      </c>
      <c r="BH162" s="59">
        <v>43189</v>
      </c>
      <c r="BI162" s="80">
        <f t="shared" si="234"/>
        <v>245</v>
      </c>
      <c r="BJ162" s="62" t="str">
        <f t="shared" si="227"/>
        <v>100%</v>
      </c>
      <c r="BK162" s="62">
        <f t="shared" si="235"/>
        <v>0.18874172185430463</v>
      </c>
      <c r="BL162" s="59" t="str">
        <f t="shared" si="236"/>
        <v>EN PROCESO</v>
      </c>
      <c r="BM162" s="59" t="str">
        <f t="shared" si="237"/>
        <v>DENTRO DEL TIEMPO</v>
      </c>
      <c r="BN162" s="62" t="s">
        <v>1336</v>
      </c>
      <c r="BO162" s="62" t="s">
        <v>1335</v>
      </c>
      <c r="BP162" s="62"/>
      <c r="BQ162" s="82">
        <f t="shared" si="238"/>
        <v>270</v>
      </c>
      <c r="BR162" s="82">
        <f>465+294</f>
        <v>759</v>
      </c>
      <c r="BS162" s="66">
        <f t="shared" si="259"/>
        <v>2.8111111111111109</v>
      </c>
      <c r="BT162" s="62">
        <f t="shared" si="239"/>
        <v>1.3</v>
      </c>
      <c r="BU162" s="59">
        <v>43270</v>
      </c>
      <c r="BV162" s="80">
        <f t="shared" si="240"/>
        <v>164</v>
      </c>
      <c r="BW162" s="62" t="str">
        <f t="shared" si="241"/>
        <v>100%</v>
      </c>
      <c r="BX162" s="62">
        <f t="shared" si="242"/>
        <v>0.45695364238410596</v>
      </c>
      <c r="BY162" s="59" t="str">
        <f t="shared" si="243"/>
        <v>TERMINADO</v>
      </c>
      <c r="BZ162" s="59" t="str">
        <f t="shared" si="244"/>
        <v>OPORTUNO</v>
      </c>
      <c r="CA162" s="62" t="s">
        <v>1334</v>
      </c>
      <c r="CB162" s="62" t="s">
        <v>1333</v>
      </c>
      <c r="CC162" s="62"/>
      <c r="CD162" s="62"/>
      <c r="CE162" s="62"/>
      <c r="CF162" s="62"/>
      <c r="CG162" s="82">
        <f t="shared" si="245"/>
        <v>270</v>
      </c>
      <c r="CH162" s="70"/>
      <c r="CI162" s="66">
        <f t="shared" si="260"/>
        <v>0</v>
      </c>
      <c r="CJ162" s="62">
        <f t="shared" si="225"/>
        <v>1.3</v>
      </c>
      <c r="CK162" s="59">
        <v>43131</v>
      </c>
      <c r="CL162" s="80">
        <f t="shared" si="257"/>
        <v>303</v>
      </c>
      <c r="CM162" s="62" t="str">
        <f t="shared" si="246"/>
        <v>100%</v>
      </c>
      <c r="CN162" s="62">
        <f t="shared" si="220"/>
        <v>-3.3112582781456954E-3</v>
      </c>
      <c r="CO162" s="59" t="str">
        <f t="shared" si="247"/>
        <v>TERMINADO</v>
      </c>
      <c r="CP162" s="59" t="str">
        <f t="shared" si="221"/>
        <v>OPORTUNO</v>
      </c>
      <c r="CQ162" s="62"/>
      <c r="CR162" s="62"/>
      <c r="CS162" s="62"/>
      <c r="CT162" s="62"/>
      <c r="CU162" s="62"/>
      <c r="CV162" s="62"/>
      <c r="CW162" s="62"/>
      <c r="CX162" s="62"/>
      <c r="CY162" s="62"/>
      <c r="CZ162" s="62"/>
      <c r="DA162" s="62"/>
      <c r="DB162" s="62"/>
      <c r="DC162" s="82">
        <f t="shared" si="248"/>
        <v>180</v>
      </c>
      <c r="DD162" s="70"/>
      <c r="DE162" s="66">
        <f t="shared" si="261"/>
        <v>0</v>
      </c>
      <c r="DF162" s="62">
        <f t="shared" si="222"/>
        <v>1.3</v>
      </c>
      <c r="DG162" s="59">
        <v>43131</v>
      </c>
      <c r="DH162" s="80">
        <f t="shared" si="258"/>
        <v>303</v>
      </c>
      <c r="DI162" s="62" t="str">
        <f t="shared" si="256"/>
        <v>100%</v>
      </c>
      <c r="DJ162" s="62">
        <f t="shared" si="223"/>
        <v>-3.3112582781456954E-3</v>
      </c>
      <c r="DK162" s="59" t="str">
        <f t="shared" si="250"/>
        <v>TERMINADO</v>
      </c>
      <c r="DL162" s="59" t="str">
        <f t="shared" si="224"/>
        <v>OPORTUNO</v>
      </c>
      <c r="DM162" s="62"/>
      <c r="DN162" s="62"/>
      <c r="DO162" s="62"/>
      <c r="DP162" s="62"/>
      <c r="DQ162" s="62"/>
      <c r="DR162" s="62"/>
      <c r="DS162" s="60"/>
      <c r="DT162" s="60"/>
      <c r="DU162" s="60"/>
      <c r="DV162" s="60"/>
      <c r="DW162" s="60"/>
    </row>
    <row r="163" spans="1:127" s="58" customFormat="1" ht="39.950000000000003" hidden="1" customHeight="1" x14ac:dyDescent="0.2">
      <c r="A163" s="82" t="s">
        <v>1198</v>
      </c>
      <c r="B163" s="82" t="s">
        <v>1197</v>
      </c>
      <c r="C163" s="82" t="s">
        <v>1196</v>
      </c>
      <c r="D163" s="82">
        <v>711</v>
      </c>
      <c r="E163" s="82">
        <v>423</v>
      </c>
      <c r="F163" s="82">
        <v>541</v>
      </c>
      <c r="G163" s="82">
        <v>301</v>
      </c>
      <c r="H163" s="82">
        <v>87</v>
      </c>
      <c r="I163" s="82" t="s">
        <v>1322</v>
      </c>
      <c r="J163" s="82" t="s">
        <v>1207</v>
      </c>
      <c r="K163" s="82" t="s">
        <v>1249</v>
      </c>
      <c r="L163" s="82" t="s">
        <v>1307</v>
      </c>
      <c r="M163" s="82" t="s">
        <v>1306</v>
      </c>
      <c r="N163" s="82" t="s">
        <v>1305</v>
      </c>
      <c r="O163" s="82" t="s">
        <v>1304</v>
      </c>
      <c r="P163" s="82" t="s">
        <v>369</v>
      </c>
      <c r="Q163" s="82" t="s">
        <v>369</v>
      </c>
      <c r="R163" s="82" t="s">
        <v>369</v>
      </c>
      <c r="S163" s="82" t="s">
        <v>369</v>
      </c>
      <c r="T163" s="82" t="s">
        <v>314</v>
      </c>
      <c r="U163" s="82" t="s">
        <v>274</v>
      </c>
      <c r="V163" s="82" t="s">
        <v>287</v>
      </c>
      <c r="W163" s="82" t="s">
        <v>1303</v>
      </c>
      <c r="X163" s="82" t="s">
        <v>1302</v>
      </c>
      <c r="Y163" s="82" t="s">
        <v>640</v>
      </c>
      <c r="Z163" s="82" t="s">
        <v>416</v>
      </c>
      <c r="AA163" s="82" t="s">
        <v>426</v>
      </c>
      <c r="AB163" s="82" t="s">
        <v>1207</v>
      </c>
      <c r="AC163" s="82" t="s">
        <v>369</v>
      </c>
      <c r="AD163" s="82" t="s">
        <v>1205</v>
      </c>
      <c r="AE163" s="82" t="str">
        <f t="shared" si="228"/>
        <v>Subdirección para la Gestión del Centro de Bogotá</v>
      </c>
      <c r="AF163" s="82" t="str">
        <f t="shared" si="229"/>
        <v>No aplica</v>
      </c>
      <c r="AG163" s="82" t="str">
        <f t="shared" si="230"/>
        <v>Transformación Cultural del Centro</v>
      </c>
      <c r="AH163" s="82" t="str">
        <f t="shared" si="231"/>
        <v>Plan de Accion por Dependecias</v>
      </c>
      <c r="AI163" s="82" t="s">
        <v>429</v>
      </c>
      <c r="AJ163" s="61" t="s">
        <v>369</v>
      </c>
      <c r="AK163" s="61" t="s">
        <v>369</v>
      </c>
      <c r="AL163" s="61" t="s">
        <v>369</v>
      </c>
      <c r="AM163" s="61" t="s">
        <v>369</v>
      </c>
      <c r="AN163" s="82" t="s">
        <v>1332</v>
      </c>
      <c r="AO163" s="82" t="s">
        <v>1331</v>
      </c>
      <c r="AP163" s="82">
        <v>0</v>
      </c>
      <c r="AQ163" s="82">
        <f>SUM(AR163:AU163)</f>
        <v>20</v>
      </c>
      <c r="AR163" s="82">
        <v>8</v>
      </c>
      <c r="AS163" s="82">
        <v>12</v>
      </c>
      <c r="AT163" s="82">
        <v>0</v>
      </c>
      <c r="AU163" s="82">
        <v>0</v>
      </c>
      <c r="AV163" s="82" t="s">
        <v>448</v>
      </c>
      <c r="AW163" s="82" t="s">
        <v>1249</v>
      </c>
      <c r="AX163" s="82" t="s">
        <v>1330</v>
      </c>
      <c r="AY163" s="82" t="s">
        <v>369</v>
      </c>
      <c r="AZ163" s="82" t="s">
        <v>369</v>
      </c>
      <c r="BA163" s="59">
        <v>43132</v>
      </c>
      <c r="BB163" s="59">
        <v>43434</v>
      </c>
      <c r="BC163" s="65">
        <f t="shared" si="213"/>
        <v>302</v>
      </c>
      <c r="BD163" s="82">
        <f t="shared" si="232"/>
        <v>8</v>
      </c>
      <c r="BE163" s="82">
        <v>22</v>
      </c>
      <c r="BF163" s="66">
        <f t="shared" si="255"/>
        <v>2.75</v>
      </c>
      <c r="BG163" s="62">
        <f t="shared" si="233"/>
        <v>1.1000000000000001</v>
      </c>
      <c r="BH163" s="59">
        <v>43189</v>
      </c>
      <c r="BI163" s="80">
        <f t="shared" si="234"/>
        <v>245</v>
      </c>
      <c r="BJ163" s="62" t="str">
        <f t="shared" si="227"/>
        <v>100%</v>
      </c>
      <c r="BK163" s="62">
        <f t="shared" si="235"/>
        <v>0.18874172185430463</v>
      </c>
      <c r="BL163" s="59" t="str">
        <f t="shared" si="236"/>
        <v>TERMINADO</v>
      </c>
      <c r="BM163" s="59" t="str">
        <f t="shared" si="237"/>
        <v>OPORTUNO</v>
      </c>
      <c r="BN163" s="62" t="s">
        <v>1329</v>
      </c>
      <c r="BO163" s="62" t="s">
        <v>1327</v>
      </c>
      <c r="BP163" s="62"/>
      <c r="BQ163" s="82">
        <f t="shared" si="238"/>
        <v>12</v>
      </c>
      <c r="BR163" s="82">
        <v>0</v>
      </c>
      <c r="BS163" s="66">
        <f t="shared" si="259"/>
        <v>0</v>
      </c>
      <c r="BT163" s="62">
        <f t="shared" si="239"/>
        <v>1.1000000000000001</v>
      </c>
      <c r="BU163" s="59">
        <v>43270</v>
      </c>
      <c r="BV163" s="80">
        <f t="shared" si="240"/>
        <v>164</v>
      </c>
      <c r="BW163" s="62" t="str">
        <f t="shared" si="241"/>
        <v>100%</v>
      </c>
      <c r="BX163" s="62">
        <f t="shared" si="242"/>
        <v>0.45695364238410596</v>
      </c>
      <c r="BY163" s="59" t="str">
        <f t="shared" si="243"/>
        <v>TERMINADO</v>
      </c>
      <c r="BZ163" s="59" t="str">
        <f t="shared" si="244"/>
        <v>OPORTUNO</v>
      </c>
      <c r="CA163" s="62" t="s">
        <v>1328</v>
      </c>
      <c r="CB163" s="62" t="s">
        <v>1327</v>
      </c>
      <c r="CC163" s="62"/>
      <c r="CD163" s="62"/>
      <c r="CE163" s="62"/>
      <c r="CF163" s="62"/>
      <c r="CG163" s="82">
        <f t="shared" si="245"/>
        <v>0</v>
      </c>
      <c r="CH163" s="70"/>
      <c r="CI163" s="66" t="e">
        <f t="shared" si="260"/>
        <v>#DIV/0!</v>
      </c>
      <c r="CJ163" s="62">
        <f t="shared" si="225"/>
        <v>1.1000000000000001</v>
      </c>
      <c r="CK163" s="59">
        <v>43132</v>
      </c>
      <c r="CL163" s="80">
        <f t="shared" si="257"/>
        <v>302</v>
      </c>
      <c r="CM163" s="62" t="str">
        <f t="shared" si="246"/>
        <v>100%</v>
      </c>
      <c r="CN163" s="62">
        <f t="shared" si="220"/>
        <v>0</v>
      </c>
      <c r="CO163" s="59" t="str">
        <f t="shared" si="247"/>
        <v>TERMINADO</v>
      </c>
      <c r="CP163" s="59" t="str">
        <f t="shared" si="221"/>
        <v>OPORTUNO</v>
      </c>
      <c r="CQ163" s="62"/>
      <c r="CR163" s="62"/>
      <c r="CS163" s="62"/>
      <c r="CT163" s="62"/>
      <c r="CU163" s="62"/>
      <c r="CV163" s="62"/>
      <c r="CW163" s="62"/>
      <c r="CX163" s="62"/>
      <c r="CY163" s="62"/>
      <c r="CZ163" s="62"/>
      <c r="DA163" s="62"/>
      <c r="DB163" s="62"/>
      <c r="DC163" s="82">
        <f t="shared" si="248"/>
        <v>0</v>
      </c>
      <c r="DD163" s="70"/>
      <c r="DE163" s="66" t="e">
        <f t="shared" si="261"/>
        <v>#DIV/0!</v>
      </c>
      <c r="DF163" s="62">
        <f t="shared" si="222"/>
        <v>1.1000000000000001</v>
      </c>
      <c r="DG163" s="59">
        <v>43132</v>
      </c>
      <c r="DH163" s="80">
        <f t="shared" si="258"/>
        <v>302</v>
      </c>
      <c r="DI163" s="62" t="str">
        <f t="shared" si="256"/>
        <v>100%</v>
      </c>
      <c r="DJ163" s="62">
        <f t="shared" si="223"/>
        <v>0</v>
      </c>
      <c r="DK163" s="59" t="str">
        <f t="shared" si="250"/>
        <v>TERMINADO</v>
      </c>
      <c r="DL163" s="59" t="str">
        <f t="shared" si="224"/>
        <v>OPORTUNO</v>
      </c>
      <c r="DM163" s="62"/>
      <c r="DN163" s="62"/>
      <c r="DO163" s="62"/>
      <c r="DP163" s="62"/>
      <c r="DQ163" s="62"/>
      <c r="DR163" s="62"/>
      <c r="DS163" s="60"/>
      <c r="DT163" s="60"/>
      <c r="DU163" s="60"/>
      <c r="DV163" s="60"/>
      <c r="DW163" s="60"/>
    </row>
    <row r="164" spans="1:127" s="58" customFormat="1" ht="39.950000000000003" hidden="1" customHeight="1" x14ac:dyDescent="0.2">
      <c r="A164" s="82" t="s">
        <v>1198</v>
      </c>
      <c r="B164" s="82" t="s">
        <v>1197</v>
      </c>
      <c r="C164" s="82" t="s">
        <v>1196</v>
      </c>
      <c r="D164" s="82">
        <v>711</v>
      </c>
      <c r="E164" s="82">
        <v>423</v>
      </c>
      <c r="F164" s="82">
        <v>541</v>
      </c>
      <c r="G164" s="82">
        <v>301</v>
      </c>
      <c r="H164" s="82">
        <v>87</v>
      </c>
      <c r="I164" s="82" t="s">
        <v>1308</v>
      </c>
      <c r="J164" s="82" t="s">
        <v>1207</v>
      </c>
      <c r="K164" s="82" t="s">
        <v>1249</v>
      </c>
      <c r="L164" s="82" t="s">
        <v>1307</v>
      </c>
      <c r="M164" s="82" t="s">
        <v>1306</v>
      </c>
      <c r="N164" s="82" t="s">
        <v>1305</v>
      </c>
      <c r="O164" s="82" t="s">
        <v>1304</v>
      </c>
      <c r="P164" s="82" t="s">
        <v>369</v>
      </c>
      <c r="Q164" s="82" t="s">
        <v>369</v>
      </c>
      <c r="R164" s="82" t="s">
        <v>369</v>
      </c>
      <c r="S164" s="82" t="s">
        <v>369</v>
      </c>
      <c r="T164" s="82" t="s">
        <v>314</v>
      </c>
      <c r="U164" s="82" t="s">
        <v>274</v>
      </c>
      <c r="V164" s="82" t="s">
        <v>287</v>
      </c>
      <c r="W164" s="82" t="s">
        <v>1303</v>
      </c>
      <c r="X164" s="82" t="s">
        <v>1302</v>
      </c>
      <c r="Y164" s="82" t="s">
        <v>640</v>
      </c>
      <c r="Z164" s="82" t="s">
        <v>416</v>
      </c>
      <c r="AA164" s="82" t="s">
        <v>426</v>
      </c>
      <c r="AB164" s="82" t="s">
        <v>1207</v>
      </c>
      <c r="AC164" s="82" t="s">
        <v>369</v>
      </c>
      <c r="AD164" s="82" t="s">
        <v>1205</v>
      </c>
      <c r="AE164" s="82" t="str">
        <f t="shared" si="228"/>
        <v>Subdirección para la Gestión del Centro de Bogotá</v>
      </c>
      <c r="AF164" s="82" t="str">
        <f t="shared" si="229"/>
        <v>No aplica</v>
      </c>
      <c r="AG164" s="82" t="str">
        <f t="shared" si="230"/>
        <v>Transformación Cultural del Centro</v>
      </c>
      <c r="AH164" s="82" t="str">
        <f t="shared" si="231"/>
        <v>Plan de Accion por Dependecias</v>
      </c>
      <c r="AI164" s="82" t="s">
        <v>429</v>
      </c>
      <c r="AJ164" s="61" t="s">
        <v>369</v>
      </c>
      <c r="AK164" s="61" t="s">
        <v>369</v>
      </c>
      <c r="AL164" s="61" t="s">
        <v>369</v>
      </c>
      <c r="AM164" s="61" t="s">
        <v>369</v>
      </c>
      <c r="AN164" s="82" t="s">
        <v>1326</v>
      </c>
      <c r="AO164" s="82" t="s">
        <v>1325</v>
      </c>
      <c r="AP164" s="82">
        <v>4</v>
      </c>
      <c r="AQ164" s="82">
        <v>12</v>
      </c>
      <c r="AR164" s="82">
        <v>3</v>
      </c>
      <c r="AS164" s="82">
        <v>3</v>
      </c>
      <c r="AT164" s="82">
        <v>3</v>
      </c>
      <c r="AU164" s="82">
        <v>3</v>
      </c>
      <c r="AV164" s="82" t="s">
        <v>448</v>
      </c>
      <c r="AW164" s="82" t="s">
        <v>1249</v>
      </c>
      <c r="AX164" s="82" t="s">
        <v>1249</v>
      </c>
      <c r="AY164" s="82" t="s">
        <v>369</v>
      </c>
      <c r="AZ164" s="82" t="s">
        <v>369</v>
      </c>
      <c r="BA164" s="59">
        <v>43101</v>
      </c>
      <c r="BB164" s="59">
        <v>43465</v>
      </c>
      <c r="BC164" s="65">
        <f t="shared" si="213"/>
        <v>364</v>
      </c>
      <c r="BD164" s="82">
        <f t="shared" si="232"/>
        <v>3</v>
      </c>
      <c r="BE164" s="82">
        <v>3</v>
      </c>
      <c r="BF164" s="66">
        <f t="shared" si="255"/>
        <v>1</v>
      </c>
      <c r="BG164" s="62">
        <f t="shared" si="233"/>
        <v>0.25</v>
      </c>
      <c r="BH164" s="59">
        <v>43189</v>
      </c>
      <c r="BI164" s="80">
        <f t="shared" si="234"/>
        <v>276</v>
      </c>
      <c r="BJ164" s="62" t="str">
        <f t="shared" si="227"/>
        <v>100%</v>
      </c>
      <c r="BK164" s="62">
        <f t="shared" si="235"/>
        <v>0.24175824175824176</v>
      </c>
      <c r="BL164" s="59" t="str">
        <f t="shared" si="236"/>
        <v>EN PROCESO</v>
      </c>
      <c r="BM164" s="59" t="str">
        <f t="shared" si="237"/>
        <v>DENTRO DEL TIEMPO</v>
      </c>
      <c r="BN164" s="62" t="s">
        <v>1324</v>
      </c>
      <c r="BO164" s="62" t="s">
        <v>1323</v>
      </c>
      <c r="BP164" s="62"/>
      <c r="BQ164" s="82">
        <f t="shared" si="238"/>
        <v>3</v>
      </c>
      <c r="BR164" s="70"/>
      <c r="BS164" s="66">
        <f t="shared" si="259"/>
        <v>0</v>
      </c>
      <c r="BT164" s="62">
        <f t="shared" si="239"/>
        <v>0.25</v>
      </c>
      <c r="BU164" s="59"/>
      <c r="BV164" s="80">
        <f t="shared" si="240"/>
        <v>43465</v>
      </c>
      <c r="BW164" s="62" t="str">
        <f t="shared" si="241"/>
        <v>100%</v>
      </c>
      <c r="BX164" s="62">
        <f t="shared" si="242"/>
        <v>-118.40934065934066</v>
      </c>
      <c r="BY164" s="59" t="str">
        <f t="shared" si="243"/>
        <v>EN PROCESO</v>
      </c>
      <c r="BZ164" s="59" t="str">
        <f t="shared" si="244"/>
        <v>DENTRO DEL TIEMPO</v>
      </c>
      <c r="CA164" s="62"/>
      <c r="CB164" s="62"/>
      <c r="CC164" s="62"/>
      <c r="CD164" s="62"/>
      <c r="CE164" s="62"/>
      <c r="CF164" s="62"/>
      <c r="CG164" s="82">
        <f t="shared" si="245"/>
        <v>3</v>
      </c>
      <c r="CH164" s="70"/>
      <c r="CI164" s="66">
        <f t="shared" si="260"/>
        <v>0</v>
      </c>
      <c r="CJ164" s="62">
        <f t="shared" ref="CJ164:CJ191" si="262">($BE164+$BR164+$CH164)/$AQ164</f>
        <v>0.25</v>
      </c>
      <c r="CK164" s="59"/>
      <c r="CL164" s="80">
        <f t="shared" si="257"/>
        <v>43465</v>
      </c>
      <c r="CM164" s="62" t="str">
        <f t="shared" si="246"/>
        <v>100%</v>
      </c>
      <c r="CN164" s="62">
        <f t="shared" ref="CN164:CN195" si="263">($CK164-$BA164)/($BB164-$BA164)</f>
        <v>-118.40934065934066</v>
      </c>
      <c r="CO164" s="59" t="str">
        <f t="shared" si="247"/>
        <v>EN PROCESO</v>
      </c>
      <c r="CP164" s="59" t="str">
        <f t="shared" ref="CP164:CP191" si="264">IF($CO164="SIN INICIAR",(IF($CK164&gt;$BA164,"ATRASADO",(IF($CK164&lt;$BA164,"NO PROGRAMADA EN EL PERIODO ")))),IF($CO164="EN PROCESO",(IF($CI164&gt;=$CN164,"DENTRO DEL TIEMPO",(IF($CI164&lt;$CN164,"ATRASADO")))),IF($CO164="TERMINADO",(IF($CN164&lt;=100%,"OPORTUNO",(IF($CN164&gt;100%,"EXTEMPORANEO")))))))</f>
        <v>DENTRO DEL TIEMPO</v>
      </c>
      <c r="CQ164" s="62"/>
      <c r="CR164" s="62"/>
      <c r="CS164" s="62"/>
      <c r="CT164" s="62"/>
      <c r="CU164" s="62"/>
      <c r="CV164" s="62"/>
      <c r="CW164" s="62"/>
      <c r="CX164" s="62"/>
      <c r="CY164" s="62"/>
      <c r="CZ164" s="62"/>
      <c r="DA164" s="62"/>
      <c r="DB164" s="62"/>
      <c r="DC164" s="82">
        <f t="shared" si="248"/>
        <v>3</v>
      </c>
      <c r="DD164" s="70"/>
      <c r="DE164" s="66">
        <f t="shared" si="261"/>
        <v>0</v>
      </c>
      <c r="DF164" s="62">
        <f t="shared" ref="DF164:DF191" si="265">($BE164+$BR164+$CH164+$DD164)/$AQ164</f>
        <v>0.25</v>
      </c>
      <c r="DG164" s="59"/>
      <c r="DH164" s="80">
        <f t="shared" si="258"/>
        <v>43465</v>
      </c>
      <c r="DI164" s="62" t="str">
        <f t="shared" si="256"/>
        <v>100%</v>
      </c>
      <c r="DJ164" s="62">
        <f t="shared" ref="DJ164:DJ195" si="266">($DG164-$BA164)/($BB164-$BA164)</f>
        <v>-118.40934065934066</v>
      </c>
      <c r="DK164" s="59" t="str">
        <f t="shared" si="250"/>
        <v>EN PROCESO</v>
      </c>
      <c r="DL164" s="59" t="str">
        <f t="shared" ref="DL164:DL191" si="267">IF($DK164="SIN INICIAR",(IF($DG164&gt;$BA164,"ATRASADO",(IF($DG164&lt;$BA164,"NO PROGRAMADA EN EL PERIODO ")))),IF($DK164="EN PROCESO",(IF($DF164&gt;=$DJ164,"DENTRO DEL TIEMPO",(IF($DF164&lt;$DJ164,"ATRASADO")))),IF($DK164="TERMINADO",(IF($DJ164&lt;=100%,"OPORTUNO",(IF($DJ164&gt;100%,"EXTEMPORANEO")))))))</f>
        <v>DENTRO DEL TIEMPO</v>
      </c>
      <c r="DM164" s="62"/>
      <c r="DN164" s="62"/>
      <c r="DO164" s="62"/>
      <c r="DP164" s="62"/>
      <c r="DQ164" s="62"/>
      <c r="DR164" s="62"/>
      <c r="DS164" s="60"/>
      <c r="DT164" s="60"/>
      <c r="DU164" s="60"/>
      <c r="DV164" s="60"/>
      <c r="DW164" s="60"/>
    </row>
    <row r="165" spans="1:127" s="58" customFormat="1" ht="39.950000000000003" hidden="1" customHeight="1" x14ac:dyDescent="0.2">
      <c r="A165" s="82" t="s">
        <v>1198</v>
      </c>
      <c r="B165" s="82" t="s">
        <v>1197</v>
      </c>
      <c r="C165" s="82" t="s">
        <v>1196</v>
      </c>
      <c r="D165" s="82">
        <v>711</v>
      </c>
      <c r="E165" s="82">
        <v>423</v>
      </c>
      <c r="F165" s="82">
        <v>541</v>
      </c>
      <c r="G165" s="82">
        <v>301</v>
      </c>
      <c r="H165" s="82">
        <v>87</v>
      </c>
      <c r="I165" s="82" t="s">
        <v>1322</v>
      </c>
      <c r="J165" s="82" t="s">
        <v>1207</v>
      </c>
      <c r="K165" s="82" t="s">
        <v>1249</v>
      </c>
      <c r="L165" s="82" t="s">
        <v>1307</v>
      </c>
      <c r="M165" s="82" t="s">
        <v>1306</v>
      </c>
      <c r="N165" s="82" t="s">
        <v>1305</v>
      </c>
      <c r="O165" s="82" t="s">
        <v>1304</v>
      </c>
      <c r="P165" s="82" t="s">
        <v>369</v>
      </c>
      <c r="Q165" s="82" t="s">
        <v>369</v>
      </c>
      <c r="R165" s="82" t="s">
        <v>369</v>
      </c>
      <c r="S165" s="82" t="s">
        <v>369</v>
      </c>
      <c r="T165" s="82" t="s">
        <v>314</v>
      </c>
      <c r="U165" s="82" t="s">
        <v>274</v>
      </c>
      <c r="V165" s="82" t="s">
        <v>287</v>
      </c>
      <c r="W165" s="82" t="s">
        <v>1303</v>
      </c>
      <c r="X165" s="82" t="s">
        <v>1302</v>
      </c>
      <c r="Y165" s="82" t="s">
        <v>640</v>
      </c>
      <c r="Z165" s="82" t="s">
        <v>416</v>
      </c>
      <c r="AA165" s="82" t="s">
        <v>426</v>
      </c>
      <c r="AB165" s="82" t="s">
        <v>1207</v>
      </c>
      <c r="AC165" s="82" t="s">
        <v>369</v>
      </c>
      <c r="AD165" s="82" t="s">
        <v>1205</v>
      </c>
      <c r="AE165" s="82" t="str">
        <f t="shared" si="228"/>
        <v>Subdirección para la Gestión del Centro de Bogotá</v>
      </c>
      <c r="AF165" s="82" t="str">
        <f t="shared" si="229"/>
        <v>No aplica</v>
      </c>
      <c r="AG165" s="82" t="str">
        <f t="shared" si="230"/>
        <v>Transformación Cultural del Centro</v>
      </c>
      <c r="AH165" s="82" t="str">
        <f t="shared" si="231"/>
        <v>Plan de Accion por Dependecias</v>
      </c>
      <c r="AI165" s="82" t="s">
        <v>429</v>
      </c>
      <c r="AJ165" s="61" t="s">
        <v>369</v>
      </c>
      <c r="AK165" s="61" t="s">
        <v>369</v>
      </c>
      <c r="AL165" s="61" t="s">
        <v>369</v>
      </c>
      <c r="AM165" s="61" t="s">
        <v>369</v>
      </c>
      <c r="AN165" s="82" t="s">
        <v>1321</v>
      </c>
      <c r="AO165" s="82" t="s">
        <v>1320</v>
      </c>
      <c r="AP165" s="82">
        <v>4</v>
      </c>
      <c r="AQ165" s="82">
        <v>12</v>
      </c>
      <c r="AR165" s="82">
        <v>3</v>
      </c>
      <c r="AS165" s="82">
        <v>3</v>
      </c>
      <c r="AT165" s="82">
        <v>3</v>
      </c>
      <c r="AU165" s="82">
        <v>3</v>
      </c>
      <c r="AV165" s="82" t="s">
        <v>448</v>
      </c>
      <c r="AW165" s="82" t="s">
        <v>1249</v>
      </c>
      <c r="AX165" s="82" t="s">
        <v>1319</v>
      </c>
      <c r="AY165" s="82" t="s">
        <v>369</v>
      </c>
      <c r="AZ165" s="82" t="s">
        <v>369</v>
      </c>
      <c r="BA165" s="59">
        <v>43101</v>
      </c>
      <c r="BB165" s="59">
        <v>43465</v>
      </c>
      <c r="BC165" s="65">
        <f t="shared" si="213"/>
        <v>364</v>
      </c>
      <c r="BD165" s="82">
        <f t="shared" si="232"/>
        <v>3</v>
      </c>
      <c r="BE165" s="82">
        <v>0</v>
      </c>
      <c r="BF165" s="66">
        <f t="shared" si="255"/>
        <v>0</v>
      </c>
      <c r="BG165" s="62">
        <f t="shared" si="233"/>
        <v>0</v>
      </c>
      <c r="BH165" s="59">
        <v>43189</v>
      </c>
      <c r="BI165" s="80">
        <f t="shared" si="234"/>
        <v>276</v>
      </c>
      <c r="BJ165" s="62" t="str">
        <f t="shared" si="227"/>
        <v>100%</v>
      </c>
      <c r="BK165" s="62">
        <f t="shared" si="235"/>
        <v>0.24175824175824176</v>
      </c>
      <c r="BL165" s="59" t="str">
        <f t="shared" si="236"/>
        <v>SIN INICIAR</v>
      </c>
      <c r="BM165" s="59" t="str">
        <f t="shared" si="237"/>
        <v>ATRASADO</v>
      </c>
      <c r="BN165" s="62" t="s">
        <v>1318</v>
      </c>
      <c r="BO165" s="62" t="s">
        <v>369</v>
      </c>
      <c r="BP165" s="62"/>
      <c r="BQ165" s="82">
        <f t="shared" si="238"/>
        <v>3</v>
      </c>
      <c r="BR165" s="82">
        <v>0</v>
      </c>
      <c r="BS165" s="66">
        <f t="shared" si="259"/>
        <v>0</v>
      </c>
      <c r="BT165" s="62">
        <f t="shared" si="239"/>
        <v>0</v>
      </c>
      <c r="BU165" s="59">
        <v>43270</v>
      </c>
      <c r="BV165" s="80">
        <f t="shared" si="240"/>
        <v>195</v>
      </c>
      <c r="BW165" s="62" t="str">
        <f t="shared" si="241"/>
        <v>100%</v>
      </c>
      <c r="BX165" s="62">
        <f t="shared" si="242"/>
        <v>0.4642857142857143</v>
      </c>
      <c r="BY165" s="59" t="str">
        <f t="shared" si="243"/>
        <v>SIN INICIAR</v>
      </c>
      <c r="BZ165" s="59" t="str">
        <f t="shared" si="244"/>
        <v>ATRASADO</v>
      </c>
      <c r="CA165" s="62" t="s">
        <v>1317</v>
      </c>
      <c r="CB165" s="62" t="s">
        <v>369</v>
      </c>
      <c r="CC165" s="62"/>
      <c r="CD165" s="62"/>
      <c r="CE165" s="62"/>
      <c r="CF165" s="62"/>
      <c r="CG165" s="82">
        <f t="shared" si="245"/>
        <v>3</v>
      </c>
      <c r="CH165" s="70"/>
      <c r="CI165" s="66">
        <f t="shared" si="260"/>
        <v>0</v>
      </c>
      <c r="CJ165" s="62">
        <f t="shared" si="262"/>
        <v>0</v>
      </c>
      <c r="CK165" s="59"/>
      <c r="CL165" s="80">
        <f t="shared" si="257"/>
        <v>43465</v>
      </c>
      <c r="CM165" s="62" t="str">
        <f t="shared" si="246"/>
        <v>100%</v>
      </c>
      <c r="CN165" s="62">
        <f t="shared" si="263"/>
        <v>-118.40934065934066</v>
      </c>
      <c r="CO165" s="59" t="str">
        <f t="shared" si="247"/>
        <v>SIN INICIAR</v>
      </c>
      <c r="CP165" s="59" t="str">
        <f t="shared" si="264"/>
        <v xml:space="preserve">NO PROGRAMADA EN EL PERIODO </v>
      </c>
      <c r="CQ165" s="62"/>
      <c r="CR165" s="62"/>
      <c r="CS165" s="62"/>
      <c r="CT165" s="62"/>
      <c r="CU165" s="62"/>
      <c r="CV165" s="62"/>
      <c r="CW165" s="62"/>
      <c r="CX165" s="62"/>
      <c r="CY165" s="62"/>
      <c r="CZ165" s="62"/>
      <c r="DA165" s="62"/>
      <c r="DB165" s="62"/>
      <c r="DC165" s="82">
        <f t="shared" si="248"/>
        <v>3</v>
      </c>
      <c r="DD165" s="70"/>
      <c r="DE165" s="66">
        <f t="shared" si="261"/>
        <v>0</v>
      </c>
      <c r="DF165" s="62">
        <f t="shared" si="265"/>
        <v>0</v>
      </c>
      <c r="DG165" s="59"/>
      <c r="DH165" s="80">
        <f t="shared" si="258"/>
        <v>43465</v>
      </c>
      <c r="DI165" s="62" t="str">
        <f t="shared" si="256"/>
        <v>100%</v>
      </c>
      <c r="DJ165" s="62">
        <f t="shared" si="266"/>
        <v>-118.40934065934066</v>
      </c>
      <c r="DK165" s="59" t="str">
        <f t="shared" si="250"/>
        <v>SIN INICIAR</v>
      </c>
      <c r="DL165" s="59" t="str">
        <f t="shared" si="267"/>
        <v xml:space="preserve">NO PROGRAMADA EN EL PERIODO </v>
      </c>
      <c r="DM165" s="62"/>
      <c r="DN165" s="62"/>
      <c r="DO165" s="62"/>
      <c r="DP165" s="62"/>
      <c r="DQ165" s="62"/>
      <c r="DR165" s="62"/>
      <c r="DS165" s="60"/>
      <c r="DT165" s="60"/>
      <c r="DU165" s="60"/>
      <c r="DV165" s="60"/>
      <c r="DW165" s="60"/>
    </row>
    <row r="166" spans="1:127" s="58" customFormat="1" ht="39.950000000000003" hidden="1" customHeight="1" x14ac:dyDescent="0.2">
      <c r="A166" s="82" t="s">
        <v>1198</v>
      </c>
      <c r="B166" s="82" t="s">
        <v>1197</v>
      </c>
      <c r="C166" s="82" t="s">
        <v>1196</v>
      </c>
      <c r="D166" s="82">
        <v>711</v>
      </c>
      <c r="E166" s="82">
        <v>423</v>
      </c>
      <c r="F166" s="82">
        <v>541</v>
      </c>
      <c r="G166" s="82">
        <v>301</v>
      </c>
      <c r="H166" s="82">
        <v>87</v>
      </c>
      <c r="I166" s="82" t="s">
        <v>1308</v>
      </c>
      <c r="J166" s="82" t="s">
        <v>1207</v>
      </c>
      <c r="K166" s="82" t="s">
        <v>1249</v>
      </c>
      <c r="L166" s="82" t="s">
        <v>1307</v>
      </c>
      <c r="M166" s="82" t="s">
        <v>1306</v>
      </c>
      <c r="N166" s="82" t="s">
        <v>1305</v>
      </c>
      <c r="O166" s="82" t="s">
        <v>1304</v>
      </c>
      <c r="P166" s="82" t="s">
        <v>369</v>
      </c>
      <c r="Q166" s="82" t="s">
        <v>369</v>
      </c>
      <c r="R166" s="82" t="s">
        <v>369</v>
      </c>
      <c r="S166" s="82" t="s">
        <v>369</v>
      </c>
      <c r="T166" s="82" t="s">
        <v>323</v>
      </c>
      <c r="U166" s="82" t="s">
        <v>324</v>
      </c>
      <c r="V166" s="82" t="s">
        <v>287</v>
      </c>
      <c r="W166" s="82" t="s">
        <v>1303</v>
      </c>
      <c r="X166" s="82" t="s">
        <v>1302</v>
      </c>
      <c r="Y166" s="82" t="s">
        <v>640</v>
      </c>
      <c r="Z166" s="82" t="s">
        <v>416</v>
      </c>
      <c r="AA166" s="82" t="s">
        <v>426</v>
      </c>
      <c r="AB166" s="82" t="s">
        <v>1207</v>
      </c>
      <c r="AC166" s="82" t="s">
        <v>369</v>
      </c>
      <c r="AD166" s="82" t="s">
        <v>326</v>
      </c>
      <c r="AE166" s="82" t="str">
        <f t="shared" si="228"/>
        <v>Subdirección para la Gestión del Centro de Bogotá</v>
      </c>
      <c r="AF166" s="82" t="str">
        <f t="shared" si="229"/>
        <v>No aplica</v>
      </c>
      <c r="AG166" s="82" t="str">
        <f t="shared" si="230"/>
        <v>Transformación Cultural del Centro</v>
      </c>
      <c r="AH166" s="82" t="str">
        <f t="shared" si="231"/>
        <v>Plan de Accion por Dependecias</v>
      </c>
      <c r="AI166" s="82" t="s">
        <v>431</v>
      </c>
      <c r="AJ166" s="61" t="s">
        <v>369</v>
      </c>
      <c r="AK166" s="61" t="s">
        <v>369</v>
      </c>
      <c r="AL166" s="61" t="s">
        <v>369</v>
      </c>
      <c r="AM166" s="61" t="s">
        <v>369</v>
      </c>
      <c r="AN166" s="82" t="s">
        <v>1311</v>
      </c>
      <c r="AO166" s="82" t="s">
        <v>1310</v>
      </c>
      <c r="AP166" s="82">
        <v>0</v>
      </c>
      <c r="AQ166" s="82">
        <f t="shared" ref="AQ166:AQ180" si="268">SUM(AR166:AU166)</f>
        <v>2</v>
      </c>
      <c r="AR166" s="82">
        <v>0</v>
      </c>
      <c r="AS166" s="82">
        <v>0</v>
      </c>
      <c r="AT166" s="82">
        <v>1</v>
      </c>
      <c r="AU166" s="82">
        <v>1</v>
      </c>
      <c r="AV166" s="82" t="s">
        <v>448</v>
      </c>
      <c r="AW166" s="82" t="s">
        <v>1249</v>
      </c>
      <c r="AX166" s="82" t="s">
        <v>1248</v>
      </c>
      <c r="AY166" s="82" t="s">
        <v>442</v>
      </c>
      <c r="AZ166" s="82" t="s">
        <v>442</v>
      </c>
      <c r="BA166" s="59">
        <v>43282</v>
      </c>
      <c r="BB166" s="59">
        <v>43465</v>
      </c>
      <c r="BC166" s="65">
        <f>DAYS360(BA166,BB166)</f>
        <v>180</v>
      </c>
      <c r="BD166" s="62">
        <f t="shared" si="232"/>
        <v>0</v>
      </c>
      <c r="BE166" s="62">
        <v>0</v>
      </c>
      <c r="BF166" s="66">
        <v>0</v>
      </c>
      <c r="BG166" s="62">
        <f t="shared" si="233"/>
        <v>0</v>
      </c>
      <c r="BH166" s="59">
        <v>43189</v>
      </c>
      <c r="BI166" s="80">
        <f t="shared" si="234"/>
        <v>276</v>
      </c>
      <c r="BJ166" s="62" t="str">
        <f t="shared" si="227"/>
        <v>100%</v>
      </c>
      <c r="BK166" s="62">
        <f t="shared" si="235"/>
        <v>-0.50819672131147542</v>
      </c>
      <c r="BL166" s="59" t="str">
        <f t="shared" si="236"/>
        <v>SIN INICIAR</v>
      </c>
      <c r="BM166" s="59" t="str">
        <f t="shared" si="237"/>
        <v xml:space="preserve">NO PROGRAMADA EN EL PERIODO </v>
      </c>
      <c r="BN166" s="62" t="s">
        <v>1309</v>
      </c>
      <c r="BO166" s="62" t="s">
        <v>702</v>
      </c>
      <c r="BP166" s="62"/>
      <c r="BQ166" s="82">
        <f t="shared" si="238"/>
        <v>0</v>
      </c>
      <c r="BR166" s="70"/>
      <c r="BS166" s="66" t="e">
        <f t="shared" si="259"/>
        <v>#DIV/0!</v>
      </c>
      <c r="BT166" s="62">
        <f t="shared" si="239"/>
        <v>0</v>
      </c>
      <c r="BU166" s="59"/>
      <c r="BV166" s="80">
        <f t="shared" si="240"/>
        <v>43465</v>
      </c>
      <c r="BW166" s="62" t="str">
        <f t="shared" si="241"/>
        <v>100%</v>
      </c>
      <c r="BX166" s="62">
        <f t="shared" si="242"/>
        <v>-236.5136612021858</v>
      </c>
      <c r="BY166" s="59" t="str">
        <f t="shared" si="243"/>
        <v>SIN INICIAR</v>
      </c>
      <c r="BZ166" s="59" t="str">
        <f t="shared" si="244"/>
        <v xml:space="preserve">NO PROGRAMADA EN EL PERIODO </v>
      </c>
      <c r="CA166" s="62"/>
      <c r="CB166" s="62"/>
      <c r="CC166" s="62"/>
      <c r="CD166" s="62"/>
      <c r="CE166" s="62"/>
      <c r="CF166" s="62"/>
      <c r="CG166" s="82">
        <f t="shared" si="245"/>
        <v>1</v>
      </c>
      <c r="CH166" s="70"/>
      <c r="CI166" s="66">
        <f t="shared" si="260"/>
        <v>0</v>
      </c>
      <c r="CJ166" s="62">
        <f t="shared" si="262"/>
        <v>0</v>
      </c>
      <c r="CK166" s="59"/>
      <c r="CL166" s="80">
        <f t="shared" si="257"/>
        <v>43465</v>
      </c>
      <c r="CM166" s="62" t="str">
        <f t="shared" si="246"/>
        <v>100%</v>
      </c>
      <c r="CN166" s="62">
        <f t="shared" si="263"/>
        <v>-236.5136612021858</v>
      </c>
      <c r="CO166" s="59" t="str">
        <f t="shared" si="247"/>
        <v>SIN INICIAR</v>
      </c>
      <c r="CP166" s="59" t="str">
        <f t="shared" si="264"/>
        <v xml:space="preserve">NO PROGRAMADA EN EL PERIODO </v>
      </c>
      <c r="CQ166" s="62"/>
      <c r="CR166" s="62"/>
      <c r="CS166" s="62"/>
      <c r="CT166" s="62"/>
      <c r="CU166" s="62"/>
      <c r="CV166" s="62"/>
      <c r="CW166" s="62"/>
      <c r="CX166" s="62"/>
      <c r="CY166" s="62"/>
      <c r="CZ166" s="62"/>
      <c r="DA166" s="62"/>
      <c r="DB166" s="62"/>
      <c r="DC166" s="82">
        <f t="shared" si="248"/>
        <v>1</v>
      </c>
      <c r="DD166" s="70"/>
      <c r="DE166" s="66">
        <f t="shared" si="261"/>
        <v>0</v>
      </c>
      <c r="DF166" s="62">
        <f t="shared" si="265"/>
        <v>0</v>
      </c>
      <c r="DG166" s="59"/>
      <c r="DH166" s="80">
        <f t="shared" si="258"/>
        <v>43465</v>
      </c>
      <c r="DI166" s="62" t="str">
        <f t="shared" si="256"/>
        <v>100%</v>
      </c>
      <c r="DJ166" s="62">
        <f t="shared" si="266"/>
        <v>-236.5136612021858</v>
      </c>
      <c r="DK166" s="59" t="str">
        <f t="shared" si="250"/>
        <v>SIN INICIAR</v>
      </c>
      <c r="DL166" s="59" t="str">
        <f t="shared" si="267"/>
        <v xml:space="preserve">NO PROGRAMADA EN EL PERIODO </v>
      </c>
      <c r="DM166" s="62"/>
      <c r="DN166" s="62"/>
      <c r="DO166" s="62"/>
      <c r="DP166" s="62"/>
      <c r="DQ166" s="62"/>
      <c r="DR166" s="62"/>
      <c r="DS166" s="60"/>
      <c r="DT166" s="60"/>
      <c r="DU166" s="60"/>
      <c r="DV166" s="60"/>
      <c r="DW166" s="60"/>
    </row>
    <row r="167" spans="1:127" s="58" customFormat="1" ht="39.950000000000003" hidden="1" customHeight="1" x14ac:dyDescent="0.2">
      <c r="A167" s="82" t="s">
        <v>1198</v>
      </c>
      <c r="B167" s="82" t="s">
        <v>1197</v>
      </c>
      <c r="C167" s="82" t="s">
        <v>1196</v>
      </c>
      <c r="D167" s="82">
        <v>711</v>
      </c>
      <c r="E167" s="82">
        <v>423</v>
      </c>
      <c r="F167" s="82">
        <v>541</v>
      </c>
      <c r="G167" s="82">
        <v>301</v>
      </c>
      <c r="H167" s="82">
        <v>87</v>
      </c>
      <c r="I167" s="82" t="s">
        <v>1308</v>
      </c>
      <c r="J167" s="82" t="s">
        <v>1207</v>
      </c>
      <c r="K167" s="82" t="s">
        <v>1249</v>
      </c>
      <c r="L167" s="82" t="s">
        <v>1307</v>
      </c>
      <c r="M167" s="82" t="s">
        <v>1306</v>
      </c>
      <c r="N167" s="82" t="s">
        <v>1305</v>
      </c>
      <c r="O167" s="82" t="s">
        <v>1304</v>
      </c>
      <c r="P167" s="82" t="s">
        <v>369</v>
      </c>
      <c r="Q167" s="82" t="s">
        <v>369</v>
      </c>
      <c r="R167" s="82" t="s">
        <v>369</v>
      </c>
      <c r="S167" s="82" t="s">
        <v>369</v>
      </c>
      <c r="T167" s="82" t="s">
        <v>314</v>
      </c>
      <c r="U167" s="82" t="s">
        <v>274</v>
      </c>
      <c r="V167" s="82" t="s">
        <v>287</v>
      </c>
      <c r="W167" s="82" t="s">
        <v>1303</v>
      </c>
      <c r="X167" s="82" t="s">
        <v>1302</v>
      </c>
      <c r="Y167" s="82" t="s">
        <v>640</v>
      </c>
      <c r="Z167" s="82" t="s">
        <v>416</v>
      </c>
      <c r="AA167" s="82" t="s">
        <v>426</v>
      </c>
      <c r="AB167" s="82" t="s">
        <v>1207</v>
      </c>
      <c r="AC167" s="82" t="s">
        <v>369</v>
      </c>
      <c r="AD167" s="82" t="s">
        <v>326</v>
      </c>
      <c r="AE167" s="82" t="str">
        <f t="shared" si="228"/>
        <v>Subdirección para la Gestión del Centro de Bogotá</v>
      </c>
      <c r="AF167" s="82" t="str">
        <f t="shared" si="229"/>
        <v>No aplica</v>
      </c>
      <c r="AG167" s="82" t="str">
        <f t="shared" si="230"/>
        <v>Transformación Cultural del Centro</v>
      </c>
      <c r="AH167" s="82" t="str">
        <f t="shared" si="231"/>
        <v>Plan de Accion por Dependecias</v>
      </c>
      <c r="AI167" s="82" t="s">
        <v>432</v>
      </c>
      <c r="AJ167" s="61" t="s">
        <v>369</v>
      </c>
      <c r="AK167" s="61" t="s">
        <v>369</v>
      </c>
      <c r="AL167" s="61" t="s">
        <v>369</v>
      </c>
      <c r="AM167" s="61" t="s">
        <v>369</v>
      </c>
      <c r="AN167" s="82" t="s">
        <v>1301</v>
      </c>
      <c r="AO167" s="82" t="s">
        <v>1300</v>
      </c>
      <c r="AP167" s="82">
        <v>0</v>
      </c>
      <c r="AQ167" s="82">
        <f t="shared" si="268"/>
        <v>12</v>
      </c>
      <c r="AR167" s="82">
        <v>3</v>
      </c>
      <c r="AS167" s="82">
        <v>3</v>
      </c>
      <c r="AT167" s="82">
        <v>3</v>
      </c>
      <c r="AU167" s="82">
        <v>3</v>
      </c>
      <c r="AV167" s="82" t="s">
        <v>448</v>
      </c>
      <c r="AW167" s="82" t="s">
        <v>1249</v>
      </c>
      <c r="AX167" s="82" t="s">
        <v>1248</v>
      </c>
      <c r="AY167" s="82" t="s">
        <v>1299</v>
      </c>
      <c r="AZ167" s="82" t="s">
        <v>1299</v>
      </c>
      <c r="BA167" s="59">
        <v>43101</v>
      </c>
      <c r="BB167" s="59">
        <v>43465</v>
      </c>
      <c r="BC167" s="65">
        <f>DAYS360(BA167,BB167)</f>
        <v>360</v>
      </c>
      <c r="BD167" s="82">
        <f t="shared" si="232"/>
        <v>3</v>
      </c>
      <c r="BE167" s="82">
        <v>3</v>
      </c>
      <c r="BF167" s="66">
        <f>$BE167/$BD167</f>
        <v>1</v>
      </c>
      <c r="BG167" s="62">
        <f t="shared" si="233"/>
        <v>0.25</v>
      </c>
      <c r="BH167" s="59">
        <v>43220</v>
      </c>
      <c r="BI167" s="80">
        <f t="shared" si="234"/>
        <v>245</v>
      </c>
      <c r="BJ167" s="62" t="str">
        <f t="shared" si="227"/>
        <v>100%</v>
      </c>
      <c r="BK167" s="62">
        <f t="shared" si="235"/>
        <v>0.32692307692307693</v>
      </c>
      <c r="BL167" s="59" t="str">
        <f t="shared" si="236"/>
        <v>EN PROCESO</v>
      </c>
      <c r="BM167" s="59" t="str">
        <f t="shared" si="237"/>
        <v>DENTRO DEL TIEMPO</v>
      </c>
      <c r="BN167" s="62" t="s">
        <v>1298</v>
      </c>
      <c r="BO167" s="62"/>
      <c r="BP167" s="62"/>
      <c r="BQ167" s="82">
        <f t="shared" si="238"/>
        <v>3</v>
      </c>
      <c r="BR167" s="82"/>
      <c r="BS167" s="66">
        <f t="shared" si="259"/>
        <v>0</v>
      </c>
      <c r="BT167" s="62">
        <f t="shared" si="239"/>
        <v>0.25</v>
      </c>
      <c r="BU167" s="59"/>
      <c r="BV167" s="80">
        <f t="shared" si="240"/>
        <v>43465</v>
      </c>
      <c r="BW167" s="62" t="str">
        <f t="shared" si="241"/>
        <v>100%</v>
      </c>
      <c r="BX167" s="62">
        <f t="shared" si="242"/>
        <v>-118.40934065934066</v>
      </c>
      <c r="BY167" s="59" t="str">
        <f t="shared" si="243"/>
        <v>EN PROCESO</v>
      </c>
      <c r="BZ167" s="59" t="str">
        <f t="shared" si="244"/>
        <v>DENTRO DEL TIEMPO</v>
      </c>
      <c r="CA167" s="62"/>
      <c r="CB167" s="62"/>
      <c r="CC167" s="62"/>
      <c r="CD167" s="62"/>
      <c r="CE167" s="62"/>
      <c r="CF167" s="62"/>
      <c r="CG167" s="82">
        <f t="shared" si="245"/>
        <v>3</v>
      </c>
      <c r="CH167" s="82"/>
      <c r="CI167" s="66">
        <f t="shared" si="260"/>
        <v>0</v>
      </c>
      <c r="CJ167" s="62">
        <f t="shared" si="262"/>
        <v>0.25</v>
      </c>
      <c r="CK167" s="59"/>
      <c r="CL167" s="80">
        <f t="shared" si="257"/>
        <v>43465</v>
      </c>
      <c r="CM167" s="62" t="str">
        <f t="shared" si="246"/>
        <v>100%</v>
      </c>
      <c r="CN167" s="62">
        <f t="shared" si="263"/>
        <v>-118.40934065934066</v>
      </c>
      <c r="CO167" s="59" t="str">
        <f t="shared" si="247"/>
        <v>EN PROCESO</v>
      </c>
      <c r="CP167" s="59" t="str">
        <f t="shared" si="264"/>
        <v>DENTRO DEL TIEMPO</v>
      </c>
      <c r="CQ167" s="62"/>
      <c r="CR167" s="62"/>
      <c r="CS167" s="62"/>
      <c r="CT167" s="62"/>
      <c r="CU167" s="62"/>
      <c r="CV167" s="62"/>
      <c r="CW167" s="62"/>
      <c r="CX167" s="62"/>
      <c r="CY167" s="62"/>
      <c r="CZ167" s="62"/>
      <c r="DA167" s="62"/>
      <c r="DB167" s="62"/>
      <c r="DC167" s="82">
        <f t="shared" si="248"/>
        <v>3</v>
      </c>
      <c r="DD167" s="82"/>
      <c r="DE167" s="66">
        <f t="shared" si="261"/>
        <v>0</v>
      </c>
      <c r="DF167" s="62">
        <f t="shared" si="265"/>
        <v>0.25</v>
      </c>
      <c r="DG167" s="59"/>
      <c r="DH167" s="80">
        <f t="shared" si="258"/>
        <v>43465</v>
      </c>
      <c r="DI167" s="62" t="str">
        <f t="shared" si="256"/>
        <v>100%</v>
      </c>
      <c r="DJ167" s="62">
        <f t="shared" si="266"/>
        <v>-118.40934065934066</v>
      </c>
      <c r="DK167" s="59" t="str">
        <f t="shared" si="250"/>
        <v>EN PROCESO</v>
      </c>
      <c r="DL167" s="59" t="str">
        <f t="shared" si="267"/>
        <v>DENTRO DEL TIEMPO</v>
      </c>
      <c r="DM167" s="62"/>
      <c r="DN167" s="62"/>
      <c r="DO167" s="62"/>
      <c r="DP167" s="62"/>
      <c r="DQ167" s="62"/>
      <c r="DR167" s="62"/>
      <c r="DS167" s="60"/>
      <c r="DT167" s="60"/>
      <c r="DU167" s="60"/>
      <c r="DV167" s="60"/>
      <c r="DW167" s="60"/>
    </row>
    <row r="168" spans="1:127" s="58" customFormat="1" ht="39.950000000000003" hidden="1" customHeight="1" x14ac:dyDescent="0.2">
      <c r="A168" s="82" t="s">
        <v>346</v>
      </c>
      <c r="B168" s="82" t="s">
        <v>344</v>
      </c>
      <c r="C168" s="82" t="s">
        <v>279</v>
      </c>
      <c r="D168" s="82">
        <v>0.1</v>
      </c>
      <c r="E168" s="82">
        <v>0.35</v>
      </c>
      <c r="F168" s="82">
        <v>0.5</v>
      </c>
      <c r="G168" s="82">
        <v>0.8</v>
      </c>
      <c r="H168" s="82">
        <v>0.9</v>
      </c>
      <c r="I168" s="82" t="s">
        <v>281</v>
      </c>
      <c r="J168" s="82" t="s">
        <v>368</v>
      </c>
      <c r="K168" s="82" t="s">
        <v>347</v>
      </c>
      <c r="L168" s="82" t="s">
        <v>1369</v>
      </c>
      <c r="M168" s="82" t="s">
        <v>365</v>
      </c>
      <c r="N168" s="82" t="s">
        <v>1368</v>
      </c>
      <c r="O168" s="82" t="s">
        <v>369</v>
      </c>
      <c r="P168" s="82" t="s">
        <v>369</v>
      </c>
      <c r="Q168" s="82" t="s">
        <v>369</v>
      </c>
      <c r="R168" s="82" t="s">
        <v>369</v>
      </c>
      <c r="S168" s="82" t="s">
        <v>369</v>
      </c>
      <c r="T168" s="82" t="s">
        <v>313</v>
      </c>
      <c r="U168" s="82" t="s">
        <v>274</v>
      </c>
      <c r="V168" s="82" t="s">
        <v>370</v>
      </c>
      <c r="W168" s="82" t="s">
        <v>295</v>
      </c>
      <c r="X168" s="82" t="s">
        <v>293</v>
      </c>
      <c r="Y168" s="82" t="s">
        <v>640</v>
      </c>
      <c r="Z168" s="82" t="s">
        <v>416</v>
      </c>
      <c r="AA168" s="82" t="s">
        <v>416</v>
      </c>
      <c r="AB168" s="82" t="s">
        <v>309</v>
      </c>
      <c r="AC168" s="82" t="s">
        <v>365</v>
      </c>
      <c r="AD168" s="82" t="s">
        <v>1367</v>
      </c>
      <c r="AE168" s="82" t="str">
        <f t="shared" si="228"/>
        <v>Dirección General</v>
      </c>
      <c r="AF168" s="82" t="str">
        <f t="shared" si="229"/>
        <v>Comunicaciones</v>
      </c>
      <c r="AG168" s="82" t="str">
        <f t="shared" si="230"/>
        <v>Gestión de Comunicaciones</v>
      </c>
      <c r="AH168" s="82" t="str">
        <f t="shared" si="231"/>
        <v>Plan de Accion por Dependecias</v>
      </c>
      <c r="AI168" s="82" t="s">
        <v>431</v>
      </c>
      <c r="AJ168" s="61" t="s">
        <v>369</v>
      </c>
      <c r="AK168" s="61" t="s">
        <v>369</v>
      </c>
      <c r="AL168" s="61" t="s">
        <v>369</v>
      </c>
      <c r="AM168" s="61" t="s">
        <v>369</v>
      </c>
      <c r="AN168" s="82" t="s">
        <v>1425</v>
      </c>
      <c r="AO168" s="82" t="s">
        <v>1424</v>
      </c>
      <c r="AP168" s="82">
        <v>0</v>
      </c>
      <c r="AQ168" s="82">
        <f t="shared" si="268"/>
        <v>2</v>
      </c>
      <c r="AR168" s="82">
        <v>0</v>
      </c>
      <c r="AS168" s="82">
        <v>0</v>
      </c>
      <c r="AT168" s="82">
        <v>1</v>
      </c>
      <c r="AU168" s="82">
        <v>1</v>
      </c>
      <c r="AV168" s="82" t="s">
        <v>448</v>
      </c>
      <c r="AW168" s="82" t="s">
        <v>1364</v>
      </c>
      <c r="AX168" s="82" t="s">
        <v>1363</v>
      </c>
      <c r="AY168" s="82" t="s">
        <v>369</v>
      </c>
      <c r="AZ168" s="82" t="s">
        <v>369</v>
      </c>
      <c r="BA168" s="59">
        <v>43282</v>
      </c>
      <c r="BB168" s="59">
        <v>43465</v>
      </c>
      <c r="BC168" s="65">
        <f t="shared" ref="BC168:BC180" si="269">BB168-BA168</f>
        <v>183</v>
      </c>
      <c r="BD168" s="82">
        <f t="shared" si="232"/>
        <v>0</v>
      </c>
      <c r="BE168" s="82">
        <v>0</v>
      </c>
      <c r="BF168" s="66">
        <v>0</v>
      </c>
      <c r="BG168" s="62">
        <f t="shared" si="233"/>
        <v>0</v>
      </c>
      <c r="BH168" s="59">
        <v>43189</v>
      </c>
      <c r="BI168" s="80">
        <f t="shared" si="234"/>
        <v>276</v>
      </c>
      <c r="BJ168" s="62" t="str">
        <f t="shared" ref="BJ168:BJ180" si="270">IF($BI168&gt;=0,("100%"),IF($BI168&lt;-31,("70%"),IF($BI168&lt;0,((100-(-$BI168))%))))</f>
        <v>100%</v>
      </c>
      <c r="BK168" s="62">
        <f t="shared" si="235"/>
        <v>-0.50819672131147542</v>
      </c>
      <c r="BL168" s="59" t="str">
        <f t="shared" si="236"/>
        <v>SIN INICIAR</v>
      </c>
      <c r="BM168" s="59" t="str">
        <f t="shared" si="237"/>
        <v xml:space="preserve">NO PROGRAMADA EN EL PERIODO </v>
      </c>
      <c r="BN168" s="62" t="s">
        <v>1362</v>
      </c>
      <c r="BO168" s="62" t="s">
        <v>416</v>
      </c>
      <c r="BP168" s="62"/>
      <c r="BQ168" s="82">
        <f t="shared" si="238"/>
        <v>0</v>
      </c>
      <c r="BR168" s="82">
        <v>0</v>
      </c>
      <c r="BS168" s="66">
        <v>0</v>
      </c>
      <c r="BT168" s="62">
        <f t="shared" si="239"/>
        <v>0</v>
      </c>
      <c r="BU168" s="59">
        <v>43271</v>
      </c>
      <c r="BV168" s="80">
        <f t="shared" si="240"/>
        <v>194</v>
      </c>
      <c r="BW168" s="62" t="str">
        <f t="shared" ref="BW168:BW180" si="271">IF($BV168&gt;=0,("100%"),IF($BV168&lt;-31,("70%"),IF($BV168&lt;0,((100-(-$BV168))%))))</f>
        <v>100%</v>
      </c>
      <c r="BX168" s="62">
        <f t="shared" si="242"/>
        <v>-6.0109289617486336E-2</v>
      </c>
      <c r="BY168" s="59" t="str">
        <f t="shared" si="243"/>
        <v>SIN INICIAR</v>
      </c>
      <c r="BZ168" s="59" t="str">
        <f t="shared" si="244"/>
        <v xml:space="preserve">NO PROGRAMADA EN EL PERIODO </v>
      </c>
      <c r="CA168" s="62" t="s">
        <v>1370</v>
      </c>
      <c r="CB168" s="62" t="s">
        <v>416</v>
      </c>
      <c r="CC168" s="62"/>
      <c r="CD168" s="62"/>
      <c r="CE168" s="62"/>
      <c r="CF168" s="62"/>
      <c r="CG168" s="82">
        <f t="shared" si="245"/>
        <v>1</v>
      </c>
      <c r="CH168" s="82">
        <v>0.5</v>
      </c>
      <c r="CI168" s="66">
        <f t="shared" si="260"/>
        <v>0.5</v>
      </c>
      <c r="CJ168" s="62">
        <f t="shared" si="262"/>
        <v>0.25</v>
      </c>
      <c r="CK168" s="59">
        <v>43342</v>
      </c>
      <c r="CL168" s="80">
        <f t="shared" si="257"/>
        <v>123</v>
      </c>
      <c r="CM168" s="62" t="str">
        <f t="shared" ref="CM168:CM180" si="272">IF($CL168&gt;=0,("100%"),IF($CL168&lt;-31,("70%"),IF($CL168&lt;0,((100-(-$CL168))%))))</f>
        <v>100%</v>
      </c>
      <c r="CN168" s="62">
        <f t="shared" si="263"/>
        <v>0.32786885245901637</v>
      </c>
      <c r="CO168" s="59" t="str">
        <f t="shared" si="247"/>
        <v>EN PROCESO</v>
      </c>
      <c r="CP168" s="59" t="str">
        <f t="shared" si="264"/>
        <v>DENTRO DEL TIEMPO</v>
      </c>
      <c r="CQ168" s="62" t="s">
        <v>1628</v>
      </c>
      <c r="CR168" s="62"/>
      <c r="CS168" s="62"/>
      <c r="CT168" s="62"/>
      <c r="CU168" s="62"/>
      <c r="CV168" s="62"/>
      <c r="CW168" s="62"/>
      <c r="CX168" s="62"/>
      <c r="CY168" s="62"/>
      <c r="CZ168" s="62"/>
      <c r="DA168" s="62"/>
      <c r="DB168" s="62"/>
      <c r="DC168" s="82">
        <f t="shared" si="248"/>
        <v>1</v>
      </c>
      <c r="DD168" s="82"/>
      <c r="DE168" s="66">
        <f t="shared" si="261"/>
        <v>0</v>
      </c>
      <c r="DF168" s="62">
        <f t="shared" si="265"/>
        <v>0.25</v>
      </c>
      <c r="DG168" s="59"/>
      <c r="DH168" s="80">
        <f t="shared" si="258"/>
        <v>43465</v>
      </c>
      <c r="DI168" s="62" t="str">
        <f t="shared" ref="DI168:DI180" si="273">IF($DH168&gt;=0,("100%"),IF($DH168&lt;-31,("70%"),IF($DH168&lt;0,((100-(-$DH168))%))))</f>
        <v>100%</v>
      </c>
      <c r="DJ168" s="62">
        <f t="shared" si="266"/>
        <v>-236.5136612021858</v>
      </c>
      <c r="DK168" s="59" t="str">
        <f t="shared" si="250"/>
        <v>EN PROCESO</v>
      </c>
      <c r="DL168" s="59" t="str">
        <f t="shared" si="267"/>
        <v>DENTRO DEL TIEMPO</v>
      </c>
      <c r="DM168" s="62"/>
      <c r="DN168" s="62"/>
      <c r="DO168" s="62"/>
      <c r="DP168" s="62"/>
      <c r="DQ168" s="62"/>
      <c r="DR168" s="62"/>
      <c r="DS168" s="60"/>
      <c r="DT168" s="60"/>
      <c r="DU168" s="60"/>
      <c r="DV168" s="60"/>
      <c r="DW168" s="60"/>
    </row>
    <row r="169" spans="1:127" s="58" customFormat="1" ht="39.950000000000003" hidden="1" customHeight="1" x14ac:dyDescent="0.2">
      <c r="A169" s="82" t="s">
        <v>346</v>
      </c>
      <c r="B169" s="82" t="s">
        <v>344</v>
      </c>
      <c r="C169" s="82" t="s">
        <v>279</v>
      </c>
      <c r="D169" s="82">
        <v>0.1</v>
      </c>
      <c r="E169" s="82">
        <v>0.35</v>
      </c>
      <c r="F169" s="82">
        <v>0.5</v>
      </c>
      <c r="G169" s="82">
        <v>0.8</v>
      </c>
      <c r="H169" s="82">
        <v>0.9</v>
      </c>
      <c r="I169" s="82" t="s">
        <v>281</v>
      </c>
      <c r="J169" s="82" t="s">
        <v>368</v>
      </c>
      <c r="K169" s="82" t="s">
        <v>347</v>
      </c>
      <c r="L169" s="82" t="s">
        <v>1369</v>
      </c>
      <c r="M169" s="82" t="s">
        <v>365</v>
      </c>
      <c r="N169" s="82" t="s">
        <v>1368</v>
      </c>
      <c r="O169" s="82" t="s">
        <v>369</v>
      </c>
      <c r="P169" s="82" t="s">
        <v>369</v>
      </c>
      <c r="Q169" s="82" t="s">
        <v>369</v>
      </c>
      <c r="R169" s="82" t="s">
        <v>369</v>
      </c>
      <c r="S169" s="82" t="s">
        <v>369</v>
      </c>
      <c r="T169" s="82" t="s">
        <v>313</v>
      </c>
      <c r="U169" s="82" t="s">
        <v>274</v>
      </c>
      <c r="V169" s="82" t="s">
        <v>370</v>
      </c>
      <c r="W169" s="82" t="s">
        <v>295</v>
      </c>
      <c r="X169" s="82" t="s">
        <v>293</v>
      </c>
      <c r="Y169" s="82" t="s">
        <v>640</v>
      </c>
      <c r="Z169" s="82" t="s">
        <v>416</v>
      </c>
      <c r="AA169" s="82" t="s">
        <v>426</v>
      </c>
      <c r="AB169" s="82" t="s">
        <v>309</v>
      </c>
      <c r="AC169" s="82" t="s">
        <v>365</v>
      </c>
      <c r="AD169" s="82" t="s">
        <v>1367</v>
      </c>
      <c r="AE169" s="82" t="str">
        <f t="shared" si="228"/>
        <v>Dirección General</v>
      </c>
      <c r="AF169" s="82" t="str">
        <f t="shared" si="229"/>
        <v>Comunicaciones</v>
      </c>
      <c r="AG169" s="82" t="str">
        <f t="shared" si="230"/>
        <v>Gestión de Comunicaciones</v>
      </c>
      <c r="AH169" s="82" t="str">
        <f t="shared" si="231"/>
        <v>Plan de Accion por Dependecias</v>
      </c>
      <c r="AI169" s="82" t="s">
        <v>432</v>
      </c>
      <c r="AJ169" s="61" t="s">
        <v>369</v>
      </c>
      <c r="AK169" s="61" t="s">
        <v>369</v>
      </c>
      <c r="AL169" s="61" t="s">
        <v>369</v>
      </c>
      <c r="AM169" s="61" t="s">
        <v>369</v>
      </c>
      <c r="AN169" s="82" t="s">
        <v>1419</v>
      </c>
      <c r="AO169" s="82" t="s">
        <v>1423</v>
      </c>
      <c r="AP169" s="82">
        <v>0</v>
      </c>
      <c r="AQ169" s="82">
        <f t="shared" si="268"/>
        <v>1</v>
      </c>
      <c r="AR169" s="82">
        <v>1</v>
      </c>
      <c r="AS169" s="82">
        <v>0</v>
      </c>
      <c r="AT169" s="82">
        <v>0</v>
      </c>
      <c r="AU169" s="82">
        <v>0</v>
      </c>
      <c r="AV169" s="82" t="s">
        <v>448</v>
      </c>
      <c r="AW169" s="82" t="s">
        <v>1364</v>
      </c>
      <c r="AX169" s="82" t="s">
        <v>1422</v>
      </c>
      <c r="AY169" s="82" t="s">
        <v>369</v>
      </c>
      <c r="AZ169" s="82" t="s">
        <v>369</v>
      </c>
      <c r="BA169" s="59">
        <v>43101</v>
      </c>
      <c r="BB169" s="59">
        <v>43189</v>
      </c>
      <c r="BC169" s="65">
        <f t="shared" si="269"/>
        <v>88</v>
      </c>
      <c r="BD169" s="82">
        <f t="shared" si="232"/>
        <v>1</v>
      </c>
      <c r="BE169" s="82">
        <v>1</v>
      </c>
      <c r="BF169" s="66">
        <f t="shared" ref="BF169:BF178" si="274">$BE169/$BD169</f>
        <v>1</v>
      </c>
      <c r="BG169" s="62">
        <f t="shared" si="233"/>
        <v>1</v>
      </c>
      <c r="BH169" s="59">
        <v>43189</v>
      </c>
      <c r="BI169" s="80">
        <f t="shared" si="234"/>
        <v>0</v>
      </c>
      <c r="BJ169" s="62" t="str">
        <f t="shared" si="270"/>
        <v>100%</v>
      </c>
      <c r="BK169" s="62">
        <f t="shared" si="235"/>
        <v>1</v>
      </c>
      <c r="BL169" s="59" t="str">
        <f t="shared" si="236"/>
        <v>TERMINADO</v>
      </c>
      <c r="BM169" s="59" t="str">
        <f t="shared" si="237"/>
        <v>OPORTUNO</v>
      </c>
      <c r="BN169" s="62" t="s">
        <v>1421</v>
      </c>
      <c r="BO169" s="62" t="s">
        <v>1420</v>
      </c>
      <c r="BP169" s="62"/>
      <c r="BQ169" s="82">
        <f t="shared" si="238"/>
        <v>0</v>
      </c>
      <c r="BR169" s="82">
        <v>1</v>
      </c>
      <c r="BS169" s="66">
        <v>0</v>
      </c>
      <c r="BT169" s="62">
        <v>1</v>
      </c>
      <c r="BU169" s="59">
        <v>43189</v>
      </c>
      <c r="BV169" s="80">
        <f t="shared" si="240"/>
        <v>0</v>
      </c>
      <c r="BW169" s="62" t="str">
        <f t="shared" si="271"/>
        <v>100%</v>
      </c>
      <c r="BX169" s="62">
        <f t="shared" si="242"/>
        <v>1</v>
      </c>
      <c r="BY169" s="59" t="str">
        <f t="shared" si="243"/>
        <v>TERMINADO</v>
      </c>
      <c r="BZ169" s="59" t="str">
        <f t="shared" si="244"/>
        <v>OPORTUNO</v>
      </c>
      <c r="CA169" s="62" t="s">
        <v>1421</v>
      </c>
      <c r="CB169" s="62" t="s">
        <v>1420</v>
      </c>
      <c r="CC169" s="62"/>
      <c r="CD169" s="62"/>
      <c r="CE169" s="62"/>
      <c r="CF169" s="62"/>
      <c r="CG169" s="82">
        <f t="shared" si="245"/>
        <v>0</v>
      </c>
      <c r="CH169" s="82">
        <v>1</v>
      </c>
      <c r="CI169" s="66">
        <v>0</v>
      </c>
      <c r="CJ169" s="62">
        <v>1</v>
      </c>
      <c r="CK169" s="59">
        <v>43189</v>
      </c>
      <c r="CL169" s="80">
        <f t="shared" si="257"/>
        <v>0</v>
      </c>
      <c r="CM169" s="62" t="str">
        <f t="shared" si="272"/>
        <v>100%</v>
      </c>
      <c r="CN169" s="62">
        <f t="shared" si="263"/>
        <v>1</v>
      </c>
      <c r="CO169" s="59" t="str">
        <f t="shared" si="247"/>
        <v>TERMINADO</v>
      </c>
      <c r="CP169" s="59" t="str">
        <f t="shared" si="264"/>
        <v>OPORTUNO</v>
      </c>
      <c r="CQ169" s="62" t="s">
        <v>1421</v>
      </c>
      <c r="CR169" s="62" t="s">
        <v>1420</v>
      </c>
      <c r="CS169" s="62"/>
      <c r="CT169" s="62"/>
      <c r="CU169" s="62"/>
      <c r="CV169" s="62"/>
      <c r="CW169" s="62"/>
      <c r="CX169" s="62"/>
      <c r="CY169" s="62"/>
      <c r="CZ169" s="62"/>
      <c r="DA169" s="62"/>
      <c r="DB169" s="62"/>
      <c r="DC169" s="82">
        <f t="shared" si="248"/>
        <v>0</v>
      </c>
      <c r="DD169" s="82">
        <v>1</v>
      </c>
      <c r="DE169" s="66">
        <v>0</v>
      </c>
      <c r="DF169" s="62">
        <v>1</v>
      </c>
      <c r="DG169" s="59">
        <v>43189</v>
      </c>
      <c r="DH169" s="80">
        <f t="shared" si="258"/>
        <v>0</v>
      </c>
      <c r="DI169" s="62" t="str">
        <f t="shared" si="273"/>
        <v>100%</v>
      </c>
      <c r="DJ169" s="62">
        <f t="shared" si="266"/>
        <v>1</v>
      </c>
      <c r="DK169" s="59" t="str">
        <f t="shared" si="250"/>
        <v>TERMINADO</v>
      </c>
      <c r="DL169" s="59" t="str">
        <f t="shared" si="267"/>
        <v>OPORTUNO</v>
      </c>
      <c r="DM169" s="62" t="s">
        <v>1421</v>
      </c>
      <c r="DN169" s="62" t="s">
        <v>1420</v>
      </c>
      <c r="DO169" s="62"/>
      <c r="DP169" s="62"/>
      <c r="DQ169" s="62"/>
      <c r="DR169" s="62"/>
      <c r="DS169" s="60"/>
      <c r="DT169" s="60"/>
      <c r="DU169" s="60"/>
      <c r="DV169" s="60"/>
      <c r="DW169" s="60"/>
    </row>
    <row r="170" spans="1:127" s="58" customFormat="1" ht="39.950000000000003" hidden="1" customHeight="1" x14ac:dyDescent="0.2">
      <c r="A170" s="82" t="s">
        <v>346</v>
      </c>
      <c r="B170" s="82" t="s">
        <v>344</v>
      </c>
      <c r="C170" s="82" t="s">
        <v>279</v>
      </c>
      <c r="D170" s="82">
        <v>0.1</v>
      </c>
      <c r="E170" s="82">
        <v>0.35</v>
      </c>
      <c r="F170" s="82">
        <v>0.5</v>
      </c>
      <c r="G170" s="82">
        <v>0.8</v>
      </c>
      <c r="H170" s="82">
        <v>0.9</v>
      </c>
      <c r="I170" s="82" t="s">
        <v>281</v>
      </c>
      <c r="J170" s="82" t="s">
        <v>368</v>
      </c>
      <c r="K170" s="82" t="s">
        <v>347</v>
      </c>
      <c r="L170" s="82" t="s">
        <v>1369</v>
      </c>
      <c r="M170" s="82" t="s">
        <v>365</v>
      </c>
      <c r="N170" s="82" t="s">
        <v>1368</v>
      </c>
      <c r="O170" s="82" t="s">
        <v>369</v>
      </c>
      <c r="P170" s="82" t="s">
        <v>369</v>
      </c>
      <c r="Q170" s="82" t="s">
        <v>369</v>
      </c>
      <c r="R170" s="82" t="s">
        <v>369</v>
      </c>
      <c r="S170" s="82" t="s">
        <v>369</v>
      </c>
      <c r="T170" s="82" t="s">
        <v>313</v>
      </c>
      <c r="U170" s="82" t="s">
        <v>274</v>
      </c>
      <c r="V170" s="82" t="s">
        <v>370</v>
      </c>
      <c r="W170" s="82" t="s">
        <v>295</v>
      </c>
      <c r="X170" s="82" t="s">
        <v>293</v>
      </c>
      <c r="Y170" s="82" t="s">
        <v>640</v>
      </c>
      <c r="Z170" s="82" t="s">
        <v>416</v>
      </c>
      <c r="AA170" s="82" t="s">
        <v>426</v>
      </c>
      <c r="AB170" s="82" t="s">
        <v>309</v>
      </c>
      <c r="AC170" s="82" t="s">
        <v>365</v>
      </c>
      <c r="AD170" s="82" t="s">
        <v>1367</v>
      </c>
      <c r="AE170" s="82" t="str">
        <f t="shared" si="228"/>
        <v>Dirección General</v>
      </c>
      <c r="AF170" s="82" t="str">
        <f t="shared" si="229"/>
        <v>Comunicaciones</v>
      </c>
      <c r="AG170" s="82" t="str">
        <f t="shared" si="230"/>
        <v>Gestión de Comunicaciones</v>
      </c>
      <c r="AH170" s="82" t="str">
        <f t="shared" si="231"/>
        <v>Plan de Accion por Dependecias</v>
      </c>
      <c r="AI170" s="82" t="s">
        <v>432</v>
      </c>
      <c r="AJ170" s="61" t="s">
        <v>369</v>
      </c>
      <c r="AK170" s="61" t="s">
        <v>369</v>
      </c>
      <c r="AL170" s="61" t="s">
        <v>369</v>
      </c>
      <c r="AM170" s="61" t="s">
        <v>369</v>
      </c>
      <c r="AN170" s="82" t="s">
        <v>1419</v>
      </c>
      <c r="AO170" s="82" t="s">
        <v>1418</v>
      </c>
      <c r="AP170" s="82">
        <v>0</v>
      </c>
      <c r="AQ170" s="82">
        <f t="shared" si="268"/>
        <v>4</v>
      </c>
      <c r="AR170" s="82">
        <v>1</v>
      </c>
      <c r="AS170" s="82">
        <v>1</v>
      </c>
      <c r="AT170" s="82">
        <v>1</v>
      </c>
      <c r="AU170" s="82">
        <v>1</v>
      </c>
      <c r="AV170" s="82" t="s">
        <v>448</v>
      </c>
      <c r="AW170" s="82" t="s">
        <v>1364</v>
      </c>
      <c r="AX170" s="82" t="s">
        <v>1363</v>
      </c>
      <c r="AY170" s="82" t="s">
        <v>369</v>
      </c>
      <c r="AZ170" s="82" t="s">
        <v>369</v>
      </c>
      <c r="BA170" s="59">
        <v>43101</v>
      </c>
      <c r="BB170" s="59">
        <v>43465</v>
      </c>
      <c r="BC170" s="65">
        <f t="shared" si="269"/>
        <v>364</v>
      </c>
      <c r="BD170" s="82">
        <f t="shared" si="232"/>
        <v>1</v>
      </c>
      <c r="BE170" s="82">
        <v>1</v>
      </c>
      <c r="BF170" s="66">
        <f t="shared" si="274"/>
        <v>1</v>
      </c>
      <c r="BG170" s="62">
        <f t="shared" si="233"/>
        <v>0.25</v>
      </c>
      <c r="BH170" s="59">
        <v>43189</v>
      </c>
      <c r="BI170" s="80">
        <f t="shared" si="234"/>
        <v>276</v>
      </c>
      <c r="BJ170" s="62" t="str">
        <f t="shared" si="270"/>
        <v>100%</v>
      </c>
      <c r="BK170" s="62">
        <f t="shared" si="235"/>
        <v>0.24175824175824176</v>
      </c>
      <c r="BL170" s="59" t="str">
        <f t="shared" si="236"/>
        <v>EN PROCESO</v>
      </c>
      <c r="BM170" s="59" t="str">
        <f t="shared" si="237"/>
        <v>DENTRO DEL TIEMPO</v>
      </c>
      <c r="BN170" s="62" t="s">
        <v>1417</v>
      </c>
      <c r="BO170" s="62" t="s">
        <v>1416</v>
      </c>
      <c r="BP170" s="62"/>
      <c r="BQ170" s="82">
        <f t="shared" si="238"/>
        <v>1</v>
      </c>
      <c r="BR170" s="82">
        <v>0.5</v>
      </c>
      <c r="BS170" s="66">
        <f t="shared" ref="BS170:BS178" si="275">$BR170/$BQ170</f>
        <v>0.5</v>
      </c>
      <c r="BT170" s="62">
        <f t="shared" si="239"/>
        <v>0.375</v>
      </c>
      <c r="BU170" s="59">
        <v>43271</v>
      </c>
      <c r="BV170" s="80">
        <f t="shared" si="240"/>
        <v>194</v>
      </c>
      <c r="BW170" s="62" t="str">
        <f t="shared" si="271"/>
        <v>100%</v>
      </c>
      <c r="BX170" s="62">
        <f t="shared" si="242"/>
        <v>0.46703296703296704</v>
      </c>
      <c r="BY170" s="59" t="str">
        <f t="shared" si="243"/>
        <v>EN PROCESO</v>
      </c>
      <c r="BZ170" s="59" t="str">
        <f t="shared" si="244"/>
        <v>DENTRO DEL TIEMPO</v>
      </c>
      <c r="CA170" s="62" t="s">
        <v>1415</v>
      </c>
      <c r="CB170" s="62" t="s">
        <v>1414</v>
      </c>
      <c r="CC170" s="62"/>
      <c r="CD170" s="62"/>
      <c r="CE170" s="62"/>
      <c r="CF170" s="62"/>
      <c r="CG170" s="82">
        <f t="shared" si="245"/>
        <v>1</v>
      </c>
      <c r="CH170" s="70"/>
      <c r="CI170" s="66">
        <f t="shared" ref="CI170:CI179" si="276">$CH170/$CG170</f>
        <v>0</v>
      </c>
      <c r="CJ170" s="62">
        <f t="shared" si="262"/>
        <v>0.375</v>
      </c>
      <c r="CK170" s="59"/>
      <c r="CL170" s="80">
        <f t="shared" si="257"/>
        <v>43465</v>
      </c>
      <c r="CM170" s="62" t="str">
        <f t="shared" si="272"/>
        <v>100%</v>
      </c>
      <c r="CN170" s="62">
        <f t="shared" si="263"/>
        <v>-118.40934065934066</v>
      </c>
      <c r="CO170" s="59" t="str">
        <f t="shared" si="247"/>
        <v>EN PROCESO</v>
      </c>
      <c r="CP170" s="59" t="str">
        <f t="shared" si="264"/>
        <v>DENTRO DEL TIEMPO</v>
      </c>
      <c r="CQ170" s="97"/>
      <c r="CR170" s="62"/>
      <c r="CS170" s="62"/>
      <c r="CT170" s="62"/>
      <c r="CU170" s="62"/>
      <c r="CV170" s="62"/>
      <c r="CW170" s="62"/>
      <c r="CX170" s="62"/>
      <c r="CY170" s="62"/>
      <c r="CZ170" s="62"/>
      <c r="DA170" s="62"/>
      <c r="DB170" s="62"/>
      <c r="DC170" s="82">
        <f t="shared" si="248"/>
        <v>1</v>
      </c>
      <c r="DD170" s="70"/>
      <c r="DE170" s="66">
        <f t="shared" ref="DE170:DE179" si="277">$DD170/$DC170</f>
        <v>0</v>
      </c>
      <c r="DF170" s="62">
        <f t="shared" si="265"/>
        <v>0.375</v>
      </c>
      <c r="DG170" s="59"/>
      <c r="DH170" s="80">
        <f t="shared" si="258"/>
        <v>43465</v>
      </c>
      <c r="DI170" s="62" t="str">
        <f t="shared" si="273"/>
        <v>100%</v>
      </c>
      <c r="DJ170" s="62">
        <f t="shared" si="266"/>
        <v>-118.40934065934066</v>
      </c>
      <c r="DK170" s="59" t="str">
        <f t="shared" si="250"/>
        <v>EN PROCESO</v>
      </c>
      <c r="DL170" s="59" t="str">
        <f t="shared" si="267"/>
        <v>DENTRO DEL TIEMPO</v>
      </c>
      <c r="DM170" s="62"/>
      <c r="DN170" s="62"/>
      <c r="DO170" s="62"/>
      <c r="DP170" s="62"/>
      <c r="DQ170" s="62"/>
      <c r="DR170" s="62"/>
      <c r="DS170" s="60"/>
      <c r="DT170" s="60"/>
      <c r="DU170" s="60"/>
      <c r="DV170" s="60"/>
      <c r="DW170" s="60"/>
    </row>
    <row r="171" spans="1:127" s="58" customFormat="1" ht="39.950000000000003" hidden="1" customHeight="1" x14ac:dyDescent="0.2">
      <c r="A171" s="82" t="s">
        <v>346</v>
      </c>
      <c r="B171" s="82" t="s">
        <v>344</v>
      </c>
      <c r="C171" s="82" t="s">
        <v>279</v>
      </c>
      <c r="D171" s="82">
        <v>0.1</v>
      </c>
      <c r="E171" s="82">
        <v>0.35</v>
      </c>
      <c r="F171" s="82">
        <v>0.5</v>
      </c>
      <c r="G171" s="82">
        <v>0.8</v>
      </c>
      <c r="H171" s="82">
        <v>0.9</v>
      </c>
      <c r="I171" s="82" t="s">
        <v>281</v>
      </c>
      <c r="J171" s="82" t="s">
        <v>368</v>
      </c>
      <c r="K171" s="82" t="s">
        <v>347</v>
      </c>
      <c r="L171" s="82" t="s">
        <v>1369</v>
      </c>
      <c r="M171" s="82" t="s">
        <v>365</v>
      </c>
      <c r="N171" s="82" t="s">
        <v>1368</v>
      </c>
      <c r="O171" s="82" t="s">
        <v>369</v>
      </c>
      <c r="P171" s="82" t="s">
        <v>369</v>
      </c>
      <c r="Q171" s="82" t="s">
        <v>369</v>
      </c>
      <c r="R171" s="82" t="s">
        <v>369</v>
      </c>
      <c r="S171" s="82" t="s">
        <v>369</v>
      </c>
      <c r="T171" s="82" t="s">
        <v>313</v>
      </c>
      <c r="U171" s="82" t="s">
        <v>274</v>
      </c>
      <c r="V171" s="82" t="s">
        <v>370</v>
      </c>
      <c r="W171" s="82" t="s">
        <v>295</v>
      </c>
      <c r="X171" s="82" t="s">
        <v>293</v>
      </c>
      <c r="Y171" s="82" t="s">
        <v>640</v>
      </c>
      <c r="Z171" s="82" t="s">
        <v>416</v>
      </c>
      <c r="AA171" s="82" t="s">
        <v>1316</v>
      </c>
      <c r="AB171" s="82" t="s">
        <v>309</v>
      </c>
      <c r="AC171" s="82" t="s">
        <v>365</v>
      </c>
      <c r="AD171" s="82" t="s">
        <v>1367</v>
      </c>
      <c r="AE171" s="82" t="str">
        <f t="shared" ref="AE171:AE180" si="278">$AB171</f>
        <v>Dirección General</v>
      </c>
      <c r="AF171" s="82" t="str">
        <f t="shared" ref="AF171:AF180" si="279">$AC171</f>
        <v>Comunicaciones</v>
      </c>
      <c r="AG171" s="82" t="str">
        <f t="shared" ref="AG171:AG180" si="280">$W171</f>
        <v>Gestión de Comunicaciones</v>
      </c>
      <c r="AH171" s="82" t="str">
        <f t="shared" ref="AH171:AH180" si="281">$Y171</f>
        <v>Plan de Accion por Dependecias</v>
      </c>
      <c r="AI171" s="82" t="s">
        <v>389</v>
      </c>
      <c r="AJ171" s="61" t="s">
        <v>369</v>
      </c>
      <c r="AK171" s="61" t="s">
        <v>369</v>
      </c>
      <c r="AL171" s="61" t="s">
        <v>369</v>
      </c>
      <c r="AM171" s="61" t="s">
        <v>369</v>
      </c>
      <c r="AN171" s="58" t="s">
        <v>1413</v>
      </c>
      <c r="AO171" s="102" t="s">
        <v>1412</v>
      </c>
      <c r="AP171" s="82">
        <v>0</v>
      </c>
      <c r="AQ171" s="62">
        <f t="shared" si="268"/>
        <v>1</v>
      </c>
      <c r="AR171" s="62">
        <v>0.25</v>
      </c>
      <c r="AS171" s="62">
        <v>0.25</v>
      </c>
      <c r="AT171" s="62">
        <v>0.25</v>
      </c>
      <c r="AU171" s="62">
        <v>0.25</v>
      </c>
      <c r="AV171" s="82" t="s">
        <v>641</v>
      </c>
      <c r="AW171" s="82" t="s">
        <v>1364</v>
      </c>
      <c r="AX171" s="82" t="s">
        <v>1402</v>
      </c>
      <c r="AY171" s="82" t="s">
        <v>369</v>
      </c>
      <c r="AZ171" s="82" t="s">
        <v>369</v>
      </c>
      <c r="BA171" s="59">
        <v>43101</v>
      </c>
      <c r="BB171" s="59">
        <v>43465</v>
      </c>
      <c r="BC171" s="65">
        <f t="shared" si="269"/>
        <v>364</v>
      </c>
      <c r="BD171" s="62">
        <f t="shared" ref="BD171:BD180" si="282">$AR171</f>
        <v>0.25</v>
      </c>
      <c r="BE171" s="62">
        <v>0.25</v>
      </c>
      <c r="BF171" s="66">
        <f t="shared" si="274"/>
        <v>1</v>
      </c>
      <c r="BG171" s="62">
        <f t="shared" ref="BG171:BG180" si="283">$BE171/$AQ171</f>
        <v>0.25</v>
      </c>
      <c r="BH171" s="59">
        <v>43189</v>
      </c>
      <c r="BI171" s="80">
        <f t="shared" ref="BI171:BI180" si="284">$BB171-$BH171</f>
        <v>276</v>
      </c>
      <c r="BJ171" s="62" t="str">
        <f t="shared" si="270"/>
        <v>100%</v>
      </c>
      <c r="BK171" s="62">
        <f t="shared" ref="BK171:BK180" si="285">($BH171-$BA171)/($BB171-$BA171)</f>
        <v>0.24175824175824176</v>
      </c>
      <c r="BL171" s="59" t="str">
        <f t="shared" ref="BL171:BL180" si="286">IF($BG171&gt;=100%,"TERMINADO",(IF($BG171&gt;0%,"EN PROCESO",(IF($BG171=0%,"SIN INICIAR")))))</f>
        <v>EN PROCESO</v>
      </c>
      <c r="BM171" s="59" t="str">
        <f t="shared" ref="BM171:BM180" si="287">IF($BL171="SIN INICIAR",(IF($BH171&gt;$BA171,"ATRASADO",(IF($BH171&lt;$BA171,"NO PROGRAMADA EN EL PERIODO ")))),IF($BL171="EN PROCESO",(IF($BF171&gt;=$BK171,"DENTRO DEL TIEMPO",(IF($BF171&lt;$BK171,"ATRASADO")))),IF($BL171="TERMINADO",(IF($BK171&lt;=100%,"OPORTUNO",(IF($BK171&gt;100%,"EXTEMPORANEO")))))))</f>
        <v>DENTRO DEL TIEMPO</v>
      </c>
      <c r="BN171" s="62" t="s">
        <v>1411</v>
      </c>
      <c r="BO171" s="62" t="s">
        <v>1410</v>
      </c>
      <c r="BP171" s="62"/>
      <c r="BQ171" s="62">
        <f t="shared" ref="BQ171:BQ180" si="288">$AS171</f>
        <v>0.25</v>
      </c>
      <c r="BR171" s="62">
        <v>0.25</v>
      </c>
      <c r="BS171" s="66">
        <f t="shared" si="275"/>
        <v>1</v>
      </c>
      <c r="BT171" s="62">
        <f t="shared" ref="BT171:BT180" si="289">($BE171+$BR171)/$AQ171</f>
        <v>0.5</v>
      </c>
      <c r="BU171" s="59">
        <v>43271</v>
      </c>
      <c r="BV171" s="80">
        <f t="shared" ref="BV171:BV180" si="290">$BB171-$BU171</f>
        <v>194</v>
      </c>
      <c r="BW171" s="62" t="str">
        <f t="shared" si="271"/>
        <v>100%</v>
      </c>
      <c r="BX171" s="62">
        <f t="shared" ref="BX171:BX180" si="291">($BU171-$BA171)/($BB171-$BA171)</f>
        <v>0.46703296703296704</v>
      </c>
      <c r="BY171" s="59" t="str">
        <f t="shared" ref="BY171:BY180" si="292">IF($BT171&gt;=100%,"TERMINADO",(IF($BT171&gt;0%,"EN PROCESO",(IF($BT171=0%,"SIN INICIAR")))))</f>
        <v>EN PROCESO</v>
      </c>
      <c r="BZ171" s="59" t="str">
        <f t="shared" ref="BZ171:BZ180" si="293">IF($BY171="SIN INICIAR",(IF($BU171&gt;$BA171,"ATRASADO",(IF($BU171&lt;$BA171,"NO PROGRAMADA EN EL PERIODO ")))),IF($BY171="EN PROCESO",(IF($BS171&gt;=$BX171,"DENTRO DEL TIEMPO",(IF($BS171&lt;$BX171,"ATRASADO")))),IF($BY171="TERMINADO",(IF($BX171&lt;=100%,"OPORTUNO",(IF($BX171&gt;100%,"EXTEMPORANEO")))))))</f>
        <v>DENTRO DEL TIEMPO</v>
      </c>
      <c r="CA171" s="62" t="s">
        <v>1629</v>
      </c>
      <c r="CB171" s="62" t="s">
        <v>1409</v>
      </c>
      <c r="CC171" s="62"/>
      <c r="CD171" s="62"/>
      <c r="CE171" s="62"/>
      <c r="CF171" s="62"/>
      <c r="CG171" s="62">
        <f t="shared" ref="CG171:CG180" si="294">$AT171</f>
        <v>0.25</v>
      </c>
      <c r="CH171" s="62">
        <v>0.25</v>
      </c>
      <c r="CI171" s="66">
        <f t="shared" si="276"/>
        <v>1</v>
      </c>
      <c r="CJ171" s="62">
        <f t="shared" si="262"/>
        <v>0.75</v>
      </c>
      <c r="CK171" s="59">
        <v>43342</v>
      </c>
      <c r="CL171" s="80">
        <f t="shared" si="257"/>
        <v>123</v>
      </c>
      <c r="CM171" s="62" t="str">
        <f t="shared" si="272"/>
        <v>100%</v>
      </c>
      <c r="CN171" s="62">
        <f t="shared" si="263"/>
        <v>0.66208791208791207</v>
      </c>
      <c r="CO171" s="59" t="str">
        <f t="shared" ref="CO171:CO180" si="295">IF($CJ171&gt;=100%,"TERMINADO",(IF($CJ171&gt;0%,"EN PROCESO",(IF($CJ171=0%,"SIN INICIAR")))))</f>
        <v>EN PROCESO</v>
      </c>
      <c r="CP171" s="59" t="str">
        <f t="shared" si="264"/>
        <v>DENTRO DEL TIEMPO</v>
      </c>
      <c r="CQ171" s="62" t="s">
        <v>1630</v>
      </c>
      <c r="CR171" s="62" t="s">
        <v>1409</v>
      </c>
      <c r="CS171" s="62"/>
      <c r="CT171" s="62"/>
      <c r="CU171" s="62"/>
      <c r="CV171" s="62"/>
      <c r="CW171" s="62"/>
      <c r="CX171" s="62"/>
      <c r="CY171" s="62"/>
      <c r="CZ171" s="62"/>
      <c r="DA171" s="62"/>
      <c r="DB171" s="62"/>
      <c r="DC171" s="82">
        <f t="shared" ref="DC171:DC180" si="296">$AU171</f>
        <v>0.25</v>
      </c>
      <c r="DD171" s="82"/>
      <c r="DE171" s="66">
        <f t="shared" si="277"/>
        <v>0</v>
      </c>
      <c r="DF171" s="62">
        <f t="shared" si="265"/>
        <v>0.75</v>
      </c>
      <c r="DG171" s="59"/>
      <c r="DH171" s="80">
        <f t="shared" si="258"/>
        <v>43465</v>
      </c>
      <c r="DI171" s="62" t="str">
        <f t="shared" si="273"/>
        <v>100%</v>
      </c>
      <c r="DJ171" s="62">
        <f t="shared" si="266"/>
        <v>-118.40934065934066</v>
      </c>
      <c r="DK171" s="59" t="str">
        <f t="shared" ref="DK171:DK180" si="297">IF($DF171&gt;=100%,"TERMINADO",(IF($DF171&gt;0%,"EN PROCESO",(IF($DF171=0%,"SIN INICIAR")))))</f>
        <v>EN PROCESO</v>
      </c>
      <c r="DL171" s="59" t="str">
        <f t="shared" si="267"/>
        <v>DENTRO DEL TIEMPO</v>
      </c>
      <c r="DM171" s="62"/>
      <c r="DN171" s="62"/>
      <c r="DO171" s="62"/>
      <c r="DP171" s="62"/>
      <c r="DQ171" s="62"/>
      <c r="DR171" s="62"/>
      <c r="DS171" s="60"/>
      <c r="DT171" s="60"/>
      <c r="DU171" s="60"/>
      <c r="DV171" s="60"/>
      <c r="DW171" s="60"/>
    </row>
    <row r="172" spans="1:127" s="58" customFormat="1" ht="39.950000000000003" hidden="1" customHeight="1" x14ac:dyDescent="0.2">
      <c r="A172" s="82" t="s">
        <v>346</v>
      </c>
      <c r="B172" s="82" t="s">
        <v>344</v>
      </c>
      <c r="C172" s="82" t="s">
        <v>279</v>
      </c>
      <c r="D172" s="82">
        <v>0.1</v>
      </c>
      <c r="E172" s="82">
        <v>0.35</v>
      </c>
      <c r="F172" s="82">
        <v>0.5</v>
      </c>
      <c r="G172" s="82">
        <v>0.8</v>
      </c>
      <c r="H172" s="82">
        <v>0.9</v>
      </c>
      <c r="I172" s="82" t="s">
        <v>281</v>
      </c>
      <c r="J172" s="82" t="s">
        <v>368</v>
      </c>
      <c r="K172" s="82" t="s">
        <v>347</v>
      </c>
      <c r="L172" s="82" t="s">
        <v>1369</v>
      </c>
      <c r="M172" s="82" t="s">
        <v>365</v>
      </c>
      <c r="N172" s="82" t="s">
        <v>1368</v>
      </c>
      <c r="O172" s="82" t="s">
        <v>369</v>
      </c>
      <c r="P172" s="82" t="s">
        <v>369</v>
      </c>
      <c r="Q172" s="82" t="s">
        <v>369</v>
      </c>
      <c r="R172" s="82" t="s">
        <v>369</v>
      </c>
      <c r="S172" s="82" t="s">
        <v>369</v>
      </c>
      <c r="T172" s="82" t="s">
        <v>313</v>
      </c>
      <c r="U172" s="82" t="s">
        <v>274</v>
      </c>
      <c r="V172" s="82" t="s">
        <v>370</v>
      </c>
      <c r="W172" s="82" t="s">
        <v>295</v>
      </c>
      <c r="X172" s="82" t="s">
        <v>293</v>
      </c>
      <c r="Y172" s="82" t="s">
        <v>640</v>
      </c>
      <c r="Z172" s="82" t="s">
        <v>416</v>
      </c>
      <c r="AA172" s="82" t="s">
        <v>1316</v>
      </c>
      <c r="AB172" s="82" t="s">
        <v>309</v>
      </c>
      <c r="AC172" s="82" t="s">
        <v>365</v>
      </c>
      <c r="AD172" s="82" t="s">
        <v>1367</v>
      </c>
      <c r="AE172" s="82" t="str">
        <f t="shared" si="278"/>
        <v>Dirección General</v>
      </c>
      <c r="AF172" s="82" t="str">
        <f t="shared" si="279"/>
        <v>Comunicaciones</v>
      </c>
      <c r="AG172" s="82" t="str">
        <f t="shared" si="280"/>
        <v>Gestión de Comunicaciones</v>
      </c>
      <c r="AH172" s="82" t="str">
        <f t="shared" si="281"/>
        <v>Plan de Accion por Dependecias</v>
      </c>
      <c r="AI172" s="82" t="s">
        <v>389</v>
      </c>
      <c r="AJ172" s="61" t="s">
        <v>369</v>
      </c>
      <c r="AK172" s="61" t="s">
        <v>369</v>
      </c>
      <c r="AL172" s="61" t="s">
        <v>369</v>
      </c>
      <c r="AM172" s="61" t="s">
        <v>369</v>
      </c>
      <c r="AN172" s="82" t="s">
        <v>1408</v>
      </c>
      <c r="AO172" s="82" t="s">
        <v>1407</v>
      </c>
      <c r="AP172" s="82">
        <v>0</v>
      </c>
      <c r="AQ172" s="62">
        <f t="shared" si="268"/>
        <v>1</v>
      </c>
      <c r="AR172" s="62">
        <v>0.25</v>
      </c>
      <c r="AS172" s="62">
        <v>0.25</v>
      </c>
      <c r="AT172" s="62">
        <v>0.25</v>
      </c>
      <c r="AU172" s="62">
        <v>0.25</v>
      </c>
      <c r="AV172" s="82" t="s">
        <v>641</v>
      </c>
      <c r="AW172" s="82" t="s">
        <v>1364</v>
      </c>
      <c r="AX172" s="82" t="s">
        <v>1402</v>
      </c>
      <c r="AY172" s="82" t="s">
        <v>369</v>
      </c>
      <c r="AZ172" s="82" t="s">
        <v>369</v>
      </c>
      <c r="BA172" s="59">
        <v>43101</v>
      </c>
      <c r="BB172" s="59">
        <v>43465</v>
      </c>
      <c r="BC172" s="65">
        <f t="shared" si="269"/>
        <v>364</v>
      </c>
      <c r="BD172" s="62">
        <f t="shared" si="282"/>
        <v>0.25</v>
      </c>
      <c r="BE172" s="62">
        <v>0.25</v>
      </c>
      <c r="BF172" s="66">
        <f t="shared" si="274"/>
        <v>1</v>
      </c>
      <c r="BG172" s="62">
        <f t="shared" si="283"/>
        <v>0.25</v>
      </c>
      <c r="BH172" s="59">
        <v>43189</v>
      </c>
      <c r="BI172" s="80">
        <f t="shared" si="284"/>
        <v>276</v>
      </c>
      <c r="BJ172" s="62" t="str">
        <f t="shared" si="270"/>
        <v>100%</v>
      </c>
      <c r="BK172" s="62">
        <f t="shared" si="285"/>
        <v>0.24175824175824176</v>
      </c>
      <c r="BL172" s="59" t="str">
        <f t="shared" si="286"/>
        <v>EN PROCESO</v>
      </c>
      <c r="BM172" s="59" t="str">
        <f t="shared" si="287"/>
        <v>DENTRO DEL TIEMPO</v>
      </c>
      <c r="BN172" s="62" t="s">
        <v>1406</v>
      </c>
      <c r="BO172" s="62" t="s">
        <v>1405</v>
      </c>
      <c r="BP172" s="62"/>
      <c r="BQ172" s="62">
        <f t="shared" si="288"/>
        <v>0.25</v>
      </c>
      <c r="BR172" s="62">
        <v>0.25</v>
      </c>
      <c r="BS172" s="66">
        <f t="shared" si="275"/>
        <v>1</v>
      </c>
      <c r="BT172" s="62">
        <f t="shared" si="289"/>
        <v>0.5</v>
      </c>
      <c r="BU172" s="59">
        <v>43281</v>
      </c>
      <c r="BV172" s="80">
        <f t="shared" si="290"/>
        <v>184</v>
      </c>
      <c r="BW172" s="62" t="str">
        <f t="shared" si="271"/>
        <v>100%</v>
      </c>
      <c r="BX172" s="62">
        <f t="shared" si="291"/>
        <v>0.49450549450549453</v>
      </c>
      <c r="BY172" s="59" t="str">
        <f t="shared" si="292"/>
        <v>EN PROCESO</v>
      </c>
      <c r="BZ172" s="59" t="str">
        <f t="shared" si="293"/>
        <v>DENTRO DEL TIEMPO</v>
      </c>
      <c r="CA172" s="62" t="s">
        <v>1406</v>
      </c>
      <c r="CB172" s="62" t="s">
        <v>1405</v>
      </c>
      <c r="CC172" s="62"/>
      <c r="CD172" s="62"/>
      <c r="CE172" s="62"/>
      <c r="CF172" s="62"/>
      <c r="CG172" s="62">
        <f t="shared" si="294"/>
        <v>0.25</v>
      </c>
      <c r="CH172" s="62">
        <v>0.25</v>
      </c>
      <c r="CI172" s="66">
        <f t="shared" si="276"/>
        <v>1</v>
      </c>
      <c r="CJ172" s="62">
        <f t="shared" si="262"/>
        <v>0.75</v>
      </c>
      <c r="CK172" s="59">
        <v>43342</v>
      </c>
      <c r="CL172" s="80">
        <f t="shared" si="257"/>
        <v>123</v>
      </c>
      <c r="CM172" s="62" t="str">
        <f t="shared" si="272"/>
        <v>100%</v>
      </c>
      <c r="CN172" s="62">
        <f t="shared" si="263"/>
        <v>0.66208791208791207</v>
      </c>
      <c r="CO172" s="59" t="str">
        <f t="shared" si="295"/>
        <v>EN PROCESO</v>
      </c>
      <c r="CP172" s="59" t="str">
        <f t="shared" si="264"/>
        <v>DENTRO DEL TIEMPO</v>
      </c>
      <c r="CQ172" s="62" t="s">
        <v>1406</v>
      </c>
      <c r="CR172" s="62" t="s">
        <v>1405</v>
      </c>
      <c r="CS172" s="62"/>
      <c r="CT172" s="62"/>
      <c r="CU172" s="62"/>
      <c r="CV172" s="62"/>
      <c r="CW172" s="62"/>
      <c r="CX172" s="62"/>
      <c r="CY172" s="62"/>
      <c r="CZ172" s="62"/>
      <c r="DA172" s="62"/>
      <c r="DB172" s="62"/>
      <c r="DC172" s="82">
        <f t="shared" si="296"/>
        <v>0.25</v>
      </c>
      <c r="DD172" s="82"/>
      <c r="DE172" s="66">
        <f t="shared" si="277"/>
        <v>0</v>
      </c>
      <c r="DF172" s="62">
        <f t="shared" si="265"/>
        <v>0.75</v>
      </c>
      <c r="DG172" s="59"/>
      <c r="DH172" s="80">
        <f t="shared" si="258"/>
        <v>43465</v>
      </c>
      <c r="DI172" s="62" t="str">
        <f t="shared" si="273"/>
        <v>100%</v>
      </c>
      <c r="DJ172" s="62">
        <f t="shared" si="266"/>
        <v>-118.40934065934066</v>
      </c>
      <c r="DK172" s="59" t="str">
        <f t="shared" si="297"/>
        <v>EN PROCESO</v>
      </c>
      <c r="DL172" s="59" t="str">
        <f t="shared" si="267"/>
        <v>DENTRO DEL TIEMPO</v>
      </c>
      <c r="DM172" s="62"/>
      <c r="DN172" s="62"/>
      <c r="DO172" s="62"/>
      <c r="DP172" s="62"/>
      <c r="DQ172" s="62"/>
      <c r="DR172" s="62"/>
      <c r="DS172" s="60"/>
      <c r="DT172" s="60"/>
      <c r="DU172" s="60"/>
      <c r="DV172" s="60"/>
      <c r="DW172" s="60"/>
    </row>
    <row r="173" spans="1:127" s="58" customFormat="1" ht="39.950000000000003" hidden="1" customHeight="1" x14ac:dyDescent="0.2">
      <c r="A173" s="82" t="s">
        <v>346</v>
      </c>
      <c r="B173" s="82" t="s">
        <v>344</v>
      </c>
      <c r="C173" s="82" t="s">
        <v>279</v>
      </c>
      <c r="D173" s="82">
        <v>0.1</v>
      </c>
      <c r="E173" s="82">
        <v>0.35</v>
      </c>
      <c r="F173" s="82">
        <v>0.5</v>
      </c>
      <c r="G173" s="82">
        <v>0.8</v>
      </c>
      <c r="H173" s="82">
        <v>0.9</v>
      </c>
      <c r="I173" s="82" t="s">
        <v>281</v>
      </c>
      <c r="J173" s="82" t="s">
        <v>368</v>
      </c>
      <c r="K173" s="82" t="s">
        <v>347</v>
      </c>
      <c r="L173" s="82" t="s">
        <v>1369</v>
      </c>
      <c r="M173" s="82" t="s">
        <v>365</v>
      </c>
      <c r="N173" s="82" t="s">
        <v>1368</v>
      </c>
      <c r="O173" s="82" t="s">
        <v>369</v>
      </c>
      <c r="P173" s="82" t="s">
        <v>369</v>
      </c>
      <c r="Q173" s="82" t="s">
        <v>369</v>
      </c>
      <c r="R173" s="82" t="s">
        <v>369</v>
      </c>
      <c r="S173" s="82" t="s">
        <v>369</v>
      </c>
      <c r="T173" s="82" t="s">
        <v>313</v>
      </c>
      <c r="U173" s="82" t="s">
        <v>274</v>
      </c>
      <c r="V173" s="82" t="s">
        <v>370</v>
      </c>
      <c r="W173" s="82" t="s">
        <v>295</v>
      </c>
      <c r="X173" s="82" t="s">
        <v>293</v>
      </c>
      <c r="Y173" s="82" t="s">
        <v>640</v>
      </c>
      <c r="Z173" s="82" t="s">
        <v>416</v>
      </c>
      <c r="AA173" s="82" t="s">
        <v>1316</v>
      </c>
      <c r="AB173" s="82" t="s">
        <v>309</v>
      </c>
      <c r="AC173" s="82" t="s">
        <v>365</v>
      </c>
      <c r="AD173" s="82" t="s">
        <v>1367</v>
      </c>
      <c r="AE173" s="82" t="str">
        <f t="shared" si="278"/>
        <v>Dirección General</v>
      </c>
      <c r="AF173" s="82" t="str">
        <f t="shared" si="279"/>
        <v>Comunicaciones</v>
      </c>
      <c r="AG173" s="82" t="str">
        <f t="shared" si="280"/>
        <v>Gestión de Comunicaciones</v>
      </c>
      <c r="AH173" s="82" t="str">
        <f t="shared" si="281"/>
        <v>Plan de Accion por Dependecias</v>
      </c>
      <c r="AI173" s="82" t="s">
        <v>389</v>
      </c>
      <c r="AJ173" s="61" t="s">
        <v>369</v>
      </c>
      <c r="AK173" s="61" t="s">
        <v>369</v>
      </c>
      <c r="AL173" s="61" t="s">
        <v>369</v>
      </c>
      <c r="AM173" s="61" t="s">
        <v>369</v>
      </c>
      <c r="AN173" s="82" t="s">
        <v>1404</v>
      </c>
      <c r="AO173" s="82" t="s">
        <v>1403</v>
      </c>
      <c r="AP173" s="82">
        <v>0</v>
      </c>
      <c r="AQ173" s="82">
        <f t="shared" si="268"/>
        <v>12</v>
      </c>
      <c r="AR173" s="82">
        <v>3</v>
      </c>
      <c r="AS173" s="82">
        <v>3</v>
      </c>
      <c r="AT173" s="82">
        <v>3</v>
      </c>
      <c r="AU173" s="82">
        <v>3</v>
      </c>
      <c r="AV173" s="82" t="s">
        <v>448</v>
      </c>
      <c r="AW173" s="82" t="s">
        <v>1364</v>
      </c>
      <c r="AX173" s="82" t="s">
        <v>1402</v>
      </c>
      <c r="AY173" s="82" t="s">
        <v>442</v>
      </c>
      <c r="AZ173" s="82" t="s">
        <v>442</v>
      </c>
      <c r="BA173" s="59">
        <v>43101</v>
      </c>
      <c r="BB173" s="59">
        <v>43465</v>
      </c>
      <c r="BC173" s="65">
        <f t="shared" si="269"/>
        <v>364</v>
      </c>
      <c r="BD173" s="82">
        <f t="shared" si="282"/>
        <v>3</v>
      </c>
      <c r="BE173" s="82">
        <v>3</v>
      </c>
      <c r="BF173" s="66">
        <f t="shared" si="274"/>
        <v>1</v>
      </c>
      <c r="BG173" s="62">
        <f t="shared" si="283"/>
        <v>0.25</v>
      </c>
      <c r="BH173" s="59">
        <v>43189</v>
      </c>
      <c r="BI173" s="80">
        <f t="shared" si="284"/>
        <v>276</v>
      </c>
      <c r="BJ173" s="62" t="str">
        <f t="shared" si="270"/>
        <v>100%</v>
      </c>
      <c r="BK173" s="62">
        <f t="shared" si="285"/>
        <v>0.24175824175824176</v>
      </c>
      <c r="BL173" s="59" t="str">
        <f t="shared" si="286"/>
        <v>EN PROCESO</v>
      </c>
      <c r="BM173" s="59" t="str">
        <f t="shared" si="287"/>
        <v>DENTRO DEL TIEMPO</v>
      </c>
      <c r="BN173" s="62" t="s">
        <v>1401</v>
      </c>
      <c r="BO173" s="62" t="s">
        <v>1400</v>
      </c>
      <c r="BP173" s="62"/>
      <c r="BQ173" s="82">
        <f t="shared" si="288"/>
        <v>3</v>
      </c>
      <c r="BR173" s="82">
        <v>1</v>
      </c>
      <c r="BS173" s="66">
        <f t="shared" si="275"/>
        <v>0.33333333333333331</v>
      </c>
      <c r="BT173" s="62">
        <f t="shared" si="289"/>
        <v>0.33333333333333331</v>
      </c>
      <c r="BU173" s="59">
        <v>43271</v>
      </c>
      <c r="BV173" s="80">
        <f t="shared" si="290"/>
        <v>194</v>
      </c>
      <c r="BW173" s="62" t="str">
        <f t="shared" si="271"/>
        <v>100%</v>
      </c>
      <c r="BX173" s="62">
        <f t="shared" si="291"/>
        <v>0.46703296703296704</v>
      </c>
      <c r="BY173" s="59" t="str">
        <f t="shared" si="292"/>
        <v>EN PROCESO</v>
      </c>
      <c r="BZ173" s="59" t="str">
        <f t="shared" si="293"/>
        <v>ATRASADO</v>
      </c>
      <c r="CA173" s="62" t="s">
        <v>1399</v>
      </c>
      <c r="CB173" s="62" t="s">
        <v>1398</v>
      </c>
      <c r="CC173" s="62"/>
      <c r="CD173" s="62"/>
      <c r="CE173" s="62"/>
      <c r="CF173" s="62"/>
      <c r="CG173" s="82">
        <f t="shared" si="294"/>
        <v>3</v>
      </c>
      <c r="CH173" s="70"/>
      <c r="CI173" s="66">
        <f t="shared" si="276"/>
        <v>0</v>
      </c>
      <c r="CJ173" s="62">
        <f t="shared" si="262"/>
        <v>0.33333333333333331</v>
      </c>
      <c r="CK173" s="59"/>
      <c r="CL173" s="80">
        <f t="shared" si="257"/>
        <v>43465</v>
      </c>
      <c r="CM173" s="62" t="str">
        <f t="shared" si="272"/>
        <v>100%</v>
      </c>
      <c r="CN173" s="62">
        <f t="shared" si="263"/>
        <v>-118.40934065934066</v>
      </c>
      <c r="CO173" s="59" t="str">
        <f t="shared" si="295"/>
        <v>EN PROCESO</v>
      </c>
      <c r="CP173" s="59" t="str">
        <f t="shared" si="264"/>
        <v>DENTRO DEL TIEMPO</v>
      </c>
      <c r="CQ173" s="97"/>
      <c r="CR173" s="62"/>
      <c r="CS173" s="62"/>
      <c r="CT173" s="62"/>
      <c r="CU173" s="62"/>
      <c r="CV173" s="62"/>
      <c r="CW173" s="62"/>
      <c r="CX173" s="62"/>
      <c r="CY173" s="62"/>
      <c r="CZ173" s="62"/>
      <c r="DA173" s="62"/>
      <c r="DB173" s="62"/>
      <c r="DC173" s="82">
        <f t="shared" si="296"/>
        <v>3</v>
      </c>
      <c r="DD173" s="70"/>
      <c r="DE173" s="66">
        <f t="shared" si="277"/>
        <v>0</v>
      </c>
      <c r="DF173" s="62">
        <f t="shared" si="265"/>
        <v>0.33333333333333331</v>
      </c>
      <c r="DG173" s="59"/>
      <c r="DH173" s="80">
        <f t="shared" si="258"/>
        <v>43465</v>
      </c>
      <c r="DI173" s="62" t="str">
        <f t="shared" si="273"/>
        <v>100%</v>
      </c>
      <c r="DJ173" s="62">
        <f t="shared" si="266"/>
        <v>-118.40934065934066</v>
      </c>
      <c r="DK173" s="59" t="str">
        <f t="shared" si="297"/>
        <v>EN PROCESO</v>
      </c>
      <c r="DL173" s="59" t="str">
        <f t="shared" si="267"/>
        <v>DENTRO DEL TIEMPO</v>
      </c>
      <c r="DM173" s="62"/>
      <c r="DN173" s="62"/>
      <c r="DO173" s="62"/>
      <c r="DP173" s="62"/>
      <c r="DQ173" s="62"/>
      <c r="DR173" s="62"/>
      <c r="DS173" s="60"/>
      <c r="DT173" s="60"/>
      <c r="DU173" s="60"/>
      <c r="DV173" s="60"/>
      <c r="DW173" s="60"/>
    </row>
    <row r="174" spans="1:127" s="58" customFormat="1" ht="39.950000000000003" hidden="1" customHeight="1" x14ac:dyDescent="0.2">
      <c r="A174" s="82" t="s">
        <v>346</v>
      </c>
      <c r="B174" s="82" t="s">
        <v>344</v>
      </c>
      <c r="C174" s="82" t="s">
        <v>279</v>
      </c>
      <c r="D174" s="82">
        <v>0.1</v>
      </c>
      <c r="E174" s="82">
        <v>0.35</v>
      </c>
      <c r="F174" s="82">
        <v>0.5</v>
      </c>
      <c r="G174" s="82">
        <v>0.8</v>
      </c>
      <c r="H174" s="82">
        <v>0.9</v>
      </c>
      <c r="I174" s="82" t="s">
        <v>281</v>
      </c>
      <c r="J174" s="82" t="s">
        <v>368</v>
      </c>
      <c r="K174" s="82" t="s">
        <v>347</v>
      </c>
      <c r="L174" s="82" t="s">
        <v>1369</v>
      </c>
      <c r="M174" s="82" t="s">
        <v>365</v>
      </c>
      <c r="N174" s="82" t="s">
        <v>1368</v>
      </c>
      <c r="O174" s="82" t="s">
        <v>369</v>
      </c>
      <c r="P174" s="82" t="s">
        <v>369</v>
      </c>
      <c r="Q174" s="82" t="s">
        <v>369</v>
      </c>
      <c r="R174" s="82" t="s">
        <v>369</v>
      </c>
      <c r="S174" s="82" t="s">
        <v>369</v>
      </c>
      <c r="T174" s="82" t="s">
        <v>313</v>
      </c>
      <c r="U174" s="82" t="s">
        <v>274</v>
      </c>
      <c r="V174" s="82" t="s">
        <v>370</v>
      </c>
      <c r="W174" s="82" t="s">
        <v>295</v>
      </c>
      <c r="X174" s="82" t="s">
        <v>293</v>
      </c>
      <c r="Y174" s="82" t="s">
        <v>640</v>
      </c>
      <c r="Z174" s="82" t="s">
        <v>416</v>
      </c>
      <c r="AA174" s="82" t="s">
        <v>1316</v>
      </c>
      <c r="AB174" s="82" t="s">
        <v>309</v>
      </c>
      <c r="AC174" s="82" t="s">
        <v>365</v>
      </c>
      <c r="AD174" s="82" t="s">
        <v>1367</v>
      </c>
      <c r="AE174" s="82" t="str">
        <f t="shared" si="278"/>
        <v>Dirección General</v>
      </c>
      <c r="AF174" s="82" t="str">
        <f t="shared" si="279"/>
        <v>Comunicaciones</v>
      </c>
      <c r="AG174" s="82" t="str">
        <f t="shared" si="280"/>
        <v>Gestión de Comunicaciones</v>
      </c>
      <c r="AH174" s="82" t="str">
        <f t="shared" si="281"/>
        <v>Plan de Accion por Dependecias</v>
      </c>
      <c r="AI174" s="82" t="s">
        <v>389</v>
      </c>
      <c r="AJ174" s="61" t="s">
        <v>369</v>
      </c>
      <c r="AK174" s="61" t="s">
        <v>369</v>
      </c>
      <c r="AL174" s="61" t="s">
        <v>369</v>
      </c>
      <c r="AM174" s="61" t="s">
        <v>369</v>
      </c>
      <c r="AN174" s="82" t="s">
        <v>1397</v>
      </c>
      <c r="AO174" s="82" t="s">
        <v>1396</v>
      </c>
      <c r="AP174" s="82">
        <v>0</v>
      </c>
      <c r="AQ174" s="62">
        <f t="shared" si="268"/>
        <v>1</v>
      </c>
      <c r="AR174" s="62">
        <v>0.25</v>
      </c>
      <c r="AS174" s="62">
        <v>0.25</v>
      </c>
      <c r="AT174" s="62">
        <v>0.25</v>
      </c>
      <c r="AU174" s="62">
        <v>0.25</v>
      </c>
      <c r="AV174" s="82" t="s">
        <v>641</v>
      </c>
      <c r="AW174" s="82" t="s">
        <v>1364</v>
      </c>
      <c r="AX174" s="82" t="s">
        <v>1395</v>
      </c>
      <c r="AY174" s="82" t="s">
        <v>369</v>
      </c>
      <c r="AZ174" s="82" t="s">
        <v>369</v>
      </c>
      <c r="BA174" s="59">
        <v>43101</v>
      </c>
      <c r="BB174" s="59">
        <v>43465</v>
      </c>
      <c r="BC174" s="65">
        <f t="shared" si="269"/>
        <v>364</v>
      </c>
      <c r="BD174" s="62">
        <f t="shared" si="282"/>
        <v>0.25</v>
      </c>
      <c r="BE174" s="62">
        <v>0.25</v>
      </c>
      <c r="BF174" s="66">
        <f t="shared" si="274"/>
        <v>1</v>
      </c>
      <c r="BG174" s="62">
        <f t="shared" si="283"/>
        <v>0.25</v>
      </c>
      <c r="BH174" s="59">
        <v>43189</v>
      </c>
      <c r="BI174" s="80">
        <f t="shared" si="284"/>
        <v>276</v>
      </c>
      <c r="BJ174" s="62" t="str">
        <f t="shared" si="270"/>
        <v>100%</v>
      </c>
      <c r="BK174" s="62">
        <f t="shared" si="285"/>
        <v>0.24175824175824176</v>
      </c>
      <c r="BL174" s="59" t="str">
        <f t="shared" si="286"/>
        <v>EN PROCESO</v>
      </c>
      <c r="BM174" s="59" t="str">
        <f t="shared" si="287"/>
        <v>DENTRO DEL TIEMPO</v>
      </c>
      <c r="BN174" s="62" t="s">
        <v>1394</v>
      </c>
      <c r="BO174" s="62" t="s">
        <v>1388</v>
      </c>
      <c r="BP174" s="62"/>
      <c r="BQ174" s="62">
        <f t="shared" si="288"/>
        <v>0.25</v>
      </c>
      <c r="BR174" s="62">
        <v>0.25</v>
      </c>
      <c r="BS174" s="66">
        <f t="shared" si="275"/>
        <v>1</v>
      </c>
      <c r="BT174" s="62">
        <f t="shared" si="289"/>
        <v>0.5</v>
      </c>
      <c r="BU174" s="59">
        <v>43271</v>
      </c>
      <c r="BV174" s="80">
        <f t="shared" si="290"/>
        <v>194</v>
      </c>
      <c r="BW174" s="62" t="str">
        <f t="shared" si="271"/>
        <v>100%</v>
      </c>
      <c r="BX174" s="62">
        <f t="shared" si="291"/>
        <v>0.46703296703296704</v>
      </c>
      <c r="BY174" s="59" t="str">
        <f t="shared" si="292"/>
        <v>EN PROCESO</v>
      </c>
      <c r="BZ174" s="59" t="str">
        <f t="shared" si="293"/>
        <v>DENTRO DEL TIEMPO</v>
      </c>
      <c r="CA174" s="62" t="s">
        <v>1389</v>
      </c>
      <c r="CB174" s="62" t="s">
        <v>1388</v>
      </c>
      <c r="CC174" s="62"/>
      <c r="CD174" s="62"/>
      <c r="CE174" s="62"/>
      <c r="CF174" s="62"/>
      <c r="CG174" s="82">
        <f t="shared" si="294"/>
        <v>0.25</v>
      </c>
      <c r="CH174" s="82"/>
      <c r="CI174" s="66">
        <f t="shared" si="276"/>
        <v>0</v>
      </c>
      <c r="CJ174" s="62">
        <f t="shared" si="262"/>
        <v>0.5</v>
      </c>
      <c r="CK174" s="59"/>
      <c r="CL174" s="80">
        <f t="shared" si="257"/>
        <v>43465</v>
      </c>
      <c r="CM174" s="62" t="str">
        <f t="shared" si="272"/>
        <v>100%</v>
      </c>
      <c r="CN174" s="62">
        <f t="shared" si="263"/>
        <v>-118.40934065934066</v>
      </c>
      <c r="CO174" s="59" t="str">
        <f t="shared" si="295"/>
        <v>EN PROCESO</v>
      </c>
      <c r="CP174" s="59" t="str">
        <f t="shared" si="264"/>
        <v>DENTRO DEL TIEMPO</v>
      </c>
      <c r="CQ174" s="97"/>
      <c r="CR174" s="62"/>
      <c r="CS174" s="62"/>
      <c r="CT174" s="62"/>
      <c r="CU174" s="62"/>
      <c r="CV174" s="62"/>
      <c r="CW174" s="62"/>
      <c r="CX174" s="62"/>
      <c r="CY174" s="62"/>
      <c r="CZ174" s="62"/>
      <c r="DA174" s="62"/>
      <c r="DB174" s="62"/>
      <c r="DC174" s="82">
        <f t="shared" si="296"/>
        <v>0.25</v>
      </c>
      <c r="DD174" s="82"/>
      <c r="DE174" s="66">
        <f t="shared" si="277"/>
        <v>0</v>
      </c>
      <c r="DF174" s="62">
        <f t="shared" si="265"/>
        <v>0.5</v>
      </c>
      <c r="DG174" s="59"/>
      <c r="DH174" s="80">
        <f t="shared" si="258"/>
        <v>43465</v>
      </c>
      <c r="DI174" s="62" t="str">
        <f t="shared" si="273"/>
        <v>100%</v>
      </c>
      <c r="DJ174" s="62">
        <f t="shared" si="266"/>
        <v>-118.40934065934066</v>
      </c>
      <c r="DK174" s="59" t="str">
        <f t="shared" si="297"/>
        <v>EN PROCESO</v>
      </c>
      <c r="DL174" s="59" t="str">
        <f t="shared" si="267"/>
        <v>DENTRO DEL TIEMPO</v>
      </c>
      <c r="DM174" s="62"/>
      <c r="DN174" s="62"/>
      <c r="DO174" s="62"/>
      <c r="DP174" s="62"/>
      <c r="DQ174" s="62"/>
      <c r="DR174" s="62"/>
      <c r="DS174" s="60"/>
      <c r="DT174" s="60"/>
      <c r="DU174" s="60"/>
      <c r="DV174" s="60"/>
      <c r="DW174" s="60"/>
    </row>
    <row r="175" spans="1:127" s="58" customFormat="1" ht="39.950000000000003" hidden="1" customHeight="1" x14ac:dyDescent="0.2">
      <c r="A175" s="82" t="s">
        <v>346</v>
      </c>
      <c r="B175" s="82" t="s">
        <v>344</v>
      </c>
      <c r="C175" s="82" t="s">
        <v>279</v>
      </c>
      <c r="D175" s="82">
        <v>0.1</v>
      </c>
      <c r="E175" s="82">
        <v>0.35</v>
      </c>
      <c r="F175" s="82">
        <v>0.5</v>
      </c>
      <c r="G175" s="82">
        <v>0.8</v>
      </c>
      <c r="H175" s="82">
        <v>0.9</v>
      </c>
      <c r="I175" s="82" t="s">
        <v>281</v>
      </c>
      <c r="J175" s="82" t="s">
        <v>368</v>
      </c>
      <c r="K175" s="82" t="s">
        <v>347</v>
      </c>
      <c r="L175" s="82" t="s">
        <v>1369</v>
      </c>
      <c r="M175" s="82" t="s">
        <v>365</v>
      </c>
      <c r="N175" s="82" t="s">
        <v>1368</v>
      </c>
      <c r="O175" s="82" t="s">
        <v>369</v>
      </c>
      <c r="P175" s="82" t="s">
        <v>369</v>
      </c>
      <c r="Q175" s="82" t="s">
        <v>369</v>
      </c>
      <c r="R175" s="82" t="s">
        <v>369</v>
      </c>
      <c r="S175" s="82" t="s">
        <v>369</v>
      </c>
      <c r="T175" s="82" t="s">
        <v>313</v>
      </c>
      <c r="U175" s="82" t="s">
        <v>274</v>
      </c>
      <c r="V175" s="82" t="s">
        <v>370</v>
      </c>
      <c r="W175" s="82" t="s">
        <v>295</v>
      </c>
      <c r="X175" s="82" t="s">
        <v>293</v>
      </c>
      <c r="Y175" s="82" t="s">
        <v>640</v>
      </c>
      <c r="Z175" s="82" t="s">
        <v>416</v>
      </c>
      <c r="AA175" s="82" t="s">
        <v>1316</v>
      </c>
      <c r="AB175" s="82" t="s">
        <v>309</v>
      </c>
      <c r="AC175" s="82" t="s">
        <v>365</v>
      </c>
      <c r="AD175" s="82" t="s">
        <v>1367</v>
      </c>
      <c r="AE175" s="82" t="str">
        <f t="shared" si="278"/>
        <v>Dirección General</v>
      </c>
      <c r="AF175" s="82" t="str">
        <f t="shared" si="279"/>
        <v>Comunicaciones</v>
      </c>
      <c r="AG175" s="82" t="str">
        <f t="shared" si="280"/>
        <v>Gestión de Comunicaciones</v>
      </c>
      <c r="AH175" s="82" t="str">
        <f t="shared" si="281"/>
        <v>Plan de Accion por Dependecias</v>
      </c>
      <c r="AI175" s="82" t="s">
        <v>433</v>
      </c>
      <c r="AJ175" s="61" t="s">
        <v>369</v>
      </c>
      <c r="AK175" s="61" t="s">
        <v>369</v>
      </c>
      <c r="AL175" s="61" t="s">
        <v>369</v>
      </c>
      <c r="AM175" s="61" t="s">
        <v>369</v>
      </c>
      <c r="AN175" s="82" t="s">
        <v>1393</v>
      </c>
      <c r="AO175" s="82" t="s">
        <v>1392</v>
      </c>
      <c r="AP175" s="82">
        <v>0</v>
      </c>
      <c r="AQ175" s="62">
        <f t="shared" si="268"/>
        <v>1</v>
      </c>
      <c r="AR175" s="62">
        <v>0.25</v>
      </c>
      <c r="AS175" s="62">
        <v>0.25</v>
      </c>
      <c r="AT175" s="62">
        <v>0.25</v>
      </c>
      <c r="AU175" s="62">
        <v>0.25</v>
      </c>
      <c r="AV175" s="82" t="s">
        <v>641</v>
      </c>
      <c r="AW175" s="82" t="s">
        <v>1364</v>
      </c>
      <c r="AX175" s="82" t="s">
        <v>1391</v>
      </c>
      <c r="AY175" s="82" t="s">
        <v>369</v>
      </c>
      <c r="AZ175" s="82" t="s">
        <v>369</v>
      </c>
      <c r="BA175" s="59">
        <v>43101</v>
      </c>
      <c r="BB175" s="59">
        <v>43465</v>
      </c>
      <c r="BC175" s="65">
        <f t="shared" si="269"/>
        <v>364</v>
      </c>
      <c r="BD175" s="62">
        <f t="shared" si="282"/>
        <v>0.25</v>
      </c>
      <c r="BE175" s="62">
        <v>0.25</v>
      </c>
      <c r="BF175" s="66">
        <f t="shared" si="274"/>
        <v>1</v>
      </c>
      <c r="BG175" s="62">
        <f t="shared" si="283"/>
        <v>0.25</v>
      </c>
      <c r="BH175" s="59">
        <v>43189</v>
      </c>
      <c r="BI175" s="80">
        <f t="shared" si="284"/>
        <v>276</v>
      </c>
      <c r="BJ175" s="62" t="str">
        <f t="shared" si="270"/>
        <v>100%</v>
      </c>
      <c r="BK175" s="62">
        <f t="shared" si="285"/>
        <v>0.24175824175824176</v>
      </c>
      <c r="BL175" s="59" t="str">
        <f t="shared" si="286"/>
        <v>EN PROCESO</v>
      </c>
      <c r="BM175" s="59" t="str">
        <f t="shared" si="287"/>
        <v>DENTRO DEL TIEMPO</v>
      </c>
      <c r="BN175" s="62" t="s">
        <v>1390</v>
      </c>
      <c r="BO175" s="62" t="s">
        <v>1388</v>
      </c>
      <c r="BP175" s="62"/>
      <c r="BQ175" s="62">
        <f t="shared" si="288"/>
        <v>0.25</v>
      </c>
      <c r="BR175" s="62">
        <f>(0.25/3)*2</f>
        <v>0.16666666666666666</v>
      </c>
      <c r="BS175" s="66">
        <f t="shared" si="275"/>
        <v>0.66666666666666663</v>
      </c>
      <c r="BT175" s="62">
        <f t="shared" si="289"/>
        <v>0.41666666666666663</v>
      </c>
      <c r="BU175" s="59">
        <v>43271</v>
      </c>
      <c r="BV175" s="80">
        <f t="shared" si="290"/>
        <v>194</v>
      </c>
      <c r="BW175" s="62" t="str">
        <f t="shared" si="271"/>
        <v>100%</v>
      </c>
      <c r="BX175" s="62">
        <f t="shared" si="291"/>
        <v>0.46703296703296704</v>
      </c>
      <c r="BY175" s="59" t="str">
        <f t="shared" si="292"/>
        <v>EN PROCESO</v>
      </c>
      <c r="BZ175" s="59" t="str">
        <f t="shared" si="293"/>
        <v>DENTRO DEL TIEMPO</v>
      </c>
      <c r="CA175" s="62" t="s">
        <v>1389</v>
      </c>
      <c r="CB175" s="62" t="s">
        <v>1388</v>
      </c>
      <c r="CC175" s="62"/>
      <c r="CD175" s="62"/>
      <c r="CE175" s="62"/>
      <c r="CF175" s="62"/>
      <c r="CG175" s="82">
        <f t="shared" si="294"/>
        <v>0.25</v>
      </c>
      <c r="CH175" s="82"/>
      <c r="CI175" s="66">
        <f t="shared" si="276"/>
        <v>0</v>
      </c>
      <c r="CJ175" s="62">
        <f t="shared" si="262"/>
        <v>0.41666666666666663</v>
      </c>
      <c r="CK175" s="59"/>
      <c r="CL175" s="80">
        <f t="shared" si="257"/>
        <v>43465</v>
      </c>
      <c r="CM175" s="62" t="str">
        <f t="shared" si="272"/>
        <v>100%</v>
      </c>
      <c r="CN175" s="62">
        <f t="shared" si="263"/>
        <v>-118.40934065934066</v>
      </c>
      <c r="CO175" s="59" t="str">
        <f t="shared" si="295"/>
        <v>EN PROCESO</v>
      </c>
      <c r="CP175" s="59" t="str">
        <f t="shared" si="264"/>
        <v>DENTRO DEL TIEMPO</v>
      </c>
      <c r="CQ175" s="62"/>
      <c r="CR175" s="62"/>
      <c r="CS175" s="62"/>
      <c r="CT175" s="62"/>
      <c r="CU175" s="62"/>
      <c r="CV175" s="62"/>
      <c r="CW175" s="62"/>
      <c r="CX175" s="62"/>
      <c r="CY175" s="62"/>
      <c r="CZ175" s="62"/>
      <c r="DA175" s="62"/>
      <c r="DB175" s="62"/>
      <c r="DC175" s="82">
        <f t="shared" si="296"/>
        <v>0.25</v>
      </c>
      <c r="DD175" s="82"/>
      <c r="DE175" s="66">
        <f t="shared" si="277"/>
        <v>0</v>
      </c>
      <c r="DF175" s="62">
        <f t="shared" si="265"/>
        <v>0.41666666666666663</v>
      </c>
      <c r="DG175" s="59"/>
      <c r="DH175" s="80">
        <f t="shared" si="258"/>
        <v>43465</v>
      </c>
      <c r="DI175" s="62" t="str">
        <f t="shared" si="273"/>
        <v>100%</v>
      </c>
      <c r="DJ175" s="62">
        <f t="shared" si="266"/>
        <v>-118.40934065934066</v>
      </c>
      <c r="DK175" s="59" t="str">
        <f t="shared" si="297"/>
        <v>EN PROCESO</v>
      </c>
      <c r="DL175" s="59" t="str">
        <f t="shared" si="267"/>
        <v>DENTRO DEL TIEMPO</v>
      </c>
      <c r="DM175" s="62"/>
      <c r="DN175" s="62"/>
      <c r="DO175" s="62"/>
      <c r="DP175" s="62"/>
      <c r="DQ175" s="62"/>
      <c r="DR175" s="62"/>
      <c r="DS175" s="60"/>
      <c r="DT175" s="60"/>
      <c r="DU175" s="60"/>
      <c r="DV175" s="60"/>
      <c r="DW175" s="60"/>
    </row>
    <row r="176" spans="1:127" s="58" customFormat="1" ht="39.950000000000003" hidden="1" customHeight="1" x14ac:dyDescent="0.2">
      <c r="A176" s="82" t="s">
        <v>346</v>
      </c>
      <c r="B176" s="82" t="s">
        <v>344</v>
      </c>
      <c r="C176" s="82" t="s">
        <v>279</v>
      </c>
      <c r="D176" s="82">
        <v>0.1</v>
      </c>
      <c r="E176" s="82">
        <v>0.35</v>
      </c>
      <c r="F176" s="82">
        <v>0.5</v>
      </c>
      <c r="G176" s="82">
        <v>0.8</v>
      </c>
      <c r="H176" s="82">
        <v>0.9</v>
      </c>
      <c r="I176" s="82" t="s">
        <v>281</v>
      </c>
      <c r="J176" s="82" t="s">
        <v>368</v>
      </c>
      <c r="K176" s="82" t="s">
        <v>347</v>
      </c>
      <c r="L176" s="82" t="s">
        <v>1369</v>
      </c>
      <c r="M176" s="82" t="s">
        <v>365</v>
      </c>
      <c r="N176" s="82" t="s">
        <v>1368</v>
      </c>
      <c r="O176" s="82" t="s">
        <v>369</v>
      </c>
      <c r="P176" s="82" t="s">
        <v>369</v>
      </c>
      <c r="Q176" s="82" t="s">
        <v>369</v>
      </c>
      <c r="R176" s="82" t="s">
        <v>369</v>
      </c>
      <c r="S176" s="82" t="s">
        <v>369</v>
      </c>
      <c r="T176" s="82" t="s">
        <v>313</v>
      </c>
      <c r="U176" s="82" t="s">
        <v>274</v>
      </c>
      <c r="V176" s="82" t="s">
        <v>370</v>
      </c>
      <c r="W176" s="82" t="s">
        <v>295</v>
      </c>
      <c r="X176" s="82" t="s">
        <v>293</v>
      </c>
      <c r="Y176" s="82" t="s">
        <v>640</v>
      </c>
      <c r="Z176" s="82" t="s">
        <v>416</v>
      </c>
      <c r="AA176" s="82" t="s">
        <v>1316</v>
      </c>
      <c r="AB176" s="82" t="s">
        <v>309</v>
      </c>
      <c r="AC176" s="82" t="s">
        <v>365</v>
      </c>
      <c r="AD176" s="82" t="s">
        <v>1367</v>
      </c>
      <c r="AE176" s="82" t="str">
        <f t="shared" si="278"/>
        <v>Dirección General</v>
      </c>
      <c r="AF176" s="82" t="str">
        <f t="shared" si="279"/>
        <v>Comunicaciones</v>
      </c>
      <c r="AG176" s="82" t="str">
        <f t="shared" si="280"/>
        <v>Gestión de Comunicaciones</v>
      </c>
      <c r="AH176" s="82" t="str">
        <f t="shared" si="281"/>
        <v>Plan de Accion por Dependecias</v>
      </c>
      <c r="AI176" s="82" t="s">
        <v>433</v>
      </c>
      <c r="AJ176" s="61" t="s">
        <v>369</v>
      </c>
      <c r="AK176" s="61" t="s">
        <v>369</v>
      </c>
      <c r="AL176" s="61" t="s">
        <v>369</v>
      </c>
      <c r="AM176" s="61" t="s">
        <v>369</v>
      </c>
      <c r="AN176" s="82" t="s">
        <v>1384</v>
      </c>
      <c r="AO176" s="82" t="s">
        <v>1387</v>
      </c>
      <c r="AP176" s="82">
        <v>0</v>
      </c>
      <c r="AQ176" s="82">
        <f t="shared" si="268"/>
        <v>12</v>
      </c>
      <c r="AR176" s="82">
        <v>3</v>
      </c>
      <c r="AS176" s="82">
        <v>3</v>
      </c>
      <c r="AT176" s="82">
        <v>3</v>
      </c>
      <c r="AU176" s="82">
        <v>3</v>
      </c>
      <c r="AV176" s="82" t="s">
        <v>448</v>
      </c>
      <c r="AW176" s="82" t="s">
        <v>1364</v>
      </c>
      <c r="AX176" s="82" t="s">
        <v>1382</v>
      </c>
      <c r="AY176" s="82" t="s">
        <v>369</v>
      </c>
      <c r="AZ176" s="82" t="s">
        <v>369</v>
      </c>
      <c r="BA176" s="59">
        <v>43101</v>
      </c>
      <c r="BB176" s="59">
        <v>43465</v>
      </c>
      <c r="BC176" s="65">
        <f t="shared" si="269"/>
        <v>364</v>
      </c>
      <c r="BD176" s="82">
        <f t="shared" si="282"/>
        <v>3</v>
      </c>
      <c r="BE176" s="82">
        <v>3</v>
      </c>
      <c r="BF176" s="66">
        <f t="shared" si="274"/>
        <v>1</v>
      </c>
      <c r="BG176" s="62">
        <f t="shared" si="283"/>
        <v>0.25</v>
      </c>
      <c r="BH176" s="59">
        <v>43189</v>
      </c>
      <c r="BI176" s="80">
        <f t="shared" si="284"/>
        <v>276</v>
      </c>
      <c r="BJ176" s="62" t="str">
        <f t="shared" si="270"/>
        <v>100%</v>
      </c>
      <c r="BK176" s="62">
        <f t="shared" si="285"/>
        <v>0.24175824175824176</v>
      </c>
      <c r="BL176" s="59" t="str">
        <f t="shared" si="286"/>
        <v>EN PROCESO</v>
      </c>
      <c r="BM176" s="59" t="str">
        <f t="shared" si="287"/>
        <v>DENTRO DEL TIEMPO</v>
      </c>
      <c r="BN176" s="62" t="s">
        <v>1386</v>
      </c>
      <c r="BO176" s="62" t="s">
        <v>1379</v>
      </c>
      <c r="BP176" s="62"/>
      <c r="BQ176" s="82">
        <f t="shared" si="288"/>
        <v>3</v>
      </c>
      <c r="BR176" s="82">
        <v>2</v>
      </c>
      <c r="BS176" s="66">
        <f t="shared" si="275"/>
        <v>0.66666666666666663</v>
      </c>
      <c r="BT176" s="62">
        <f t="shared" si="289"/>
        <v>0.41666666666666669</v>
      </c>
      <c r="BU176" s="59">
        <v>43271</v>
      </c>
      <c r="BV176" s="80">
        <f t="shared" si="290"/>
        <v>194</v>
      </c>
      <c r="BW176" s="62" t="str">
        <f t="shared" si="271"/>
        <v>100%</v>
      </c>
      <c r="BX176" s="62">
        <f t="shared" si="291"/>
        <v>0.46703296703296704</v>
      </c>
      <c r="BY176" s="59" t="str">
        <f t="shared" si="292"/>
        <v>EN PROCESO</v>
      </c>
      <c r="BZ176" s="59" t="str">
        <f t="shared" si="293"/>
        <v>DENTRO DEL TIEMPO</v>
      </c>
      <c r="CA176" s="62" t="s">
        <v>1385</v>
      </c>
      <c r="CB176" s="62" t="s">
        <v>1379</v>
      </c>
      <c r="CC176" s="62"/>
      <c r="CD176" s="62"/>
      <c r="CE176" s="62"/>
      <c r="CF176" s="62"/>
      <c r="CG176" s="82">
        <f t="shared" si="294"/>
        <v>3</v>
      </c>
      <c r="CH176" s="70"/>
      <c r="CI176" s="66">
        <f t="shared" si="276"/>
        <v>0</v>
      </c>
      <c r="CJ176" s="62">
        <f t="shared" si="262"/>
        <v>0.41666666666666669</v>
      </c>
      <c r="CK176" s="59"/>
      <c r="CL176" s="80">
        <f t="shared" si="257"/>
        <v>43465</v>
      </c>
      <c r="CM176" s="62" t="str">
        <f t="shared" si="272"/>
        <v>100%</v>
      </c>
      <c r="CN176" s="62">
        <f t="shared" si="263"/>
        <v>-118.40934065934066</v>
      </c>
      <c r="CO176" s="59" t="str">
        <f t="shared" si="295"/>
        <v>EN PROCESO</v>
      </c>
      <c r="CP176" s="59" t="str">
        <f t="shared" si="264"/>
        <v>DENTRO DEL TIEMPO</v>
      </c>
      <c r="CQ176" s="62"/>
      <c r="CR176" s="62"/>
      <c r="CS176" s="62"/>
      <c r="CT176" s="62"/>
      <c r="CU176" s="62"/>
      <c r="CV176" s="62"/>
      <c r="CW176" s="62"/>
      <c r="CX176" s="62"/>
      <c r="CY176" s="62"/>
      <c r="CZ176" s="62"/>
      <c r="DA176" s="62"/>
      <c r="DB176" s="62"/>
      <c r="DC176" s="82">
        <f t="shared" si="296"/>
        <v>3</v>
      </c>
      <c r="DD176" s="70"/>
      <c r="DE176" s="66">
        <f t="shared" si="277"/>
        <v>0</v>
      </c>
      <c r="DF176" s="62">
        <f t="shared" si="265"/>
        <v>0.41666666666666669</v>
      </c>
      <c r="DG176" s="59"/>
      <c r="DH176" s="80">
        <f t="shared" si="258"/>
        <v>43465</v>
      </c>
      <c r="DI176" s="62" t="str">
        <f t="shared" si="273"/>
        <v>100%</v>
      </c>
      <c r="DJ176" s="62">
        <f t="shared" si="266"/>
        <v>-118.40934065934066</v>
      </c>
      <c r="DK176" s="59" t="str">
        <f t="shared" si="297"/>
        <v>EN PROCESO</v>
      </c>
      <c r="DL176" s="59" t="str">
        <f t="shared" si="267"/>
        <v>DENTRO DEL TIEMPO</v>
      </c>
      <c r="DM176" s="62"/>
      <c r="DN176" s="62"/>
      <c r="DO176" s="62"/>
      <c r="DP176" s="62"/>
      <c r="DQ176" s="62"/>
      <c r="DR176" s="62"/>
      <c r="DS176" s="60"/>
      <c r="DT176" s="60"/>
      <c r="DU176" s="60"/>
      <c r="DV176" s="60"/>
      <c r="DW176" s="60"/>
    </row>
    <row r="177" spans="1:127" s="58" customFormat="1" ht="39.950000000000003" hidden="1" customHeight="1" x14ac:dyDescent="0.2">
      <c r="A177" s="82" t="s">
        <v>346</v>
      </c>
      <c r="B177" s="82" t="s">
        <v>344</v>
      </c>
      <c r="C177" s="82" t="s">
        <v>279</v>
      </c>
      <c r="D177" s="82">
        <v>0.1</v>
      </c>
      <c r="E177" s="82">
        <v>0.35</v>
      </c>
      <c r="F177" s="82">
        <v>0.5</v>
      </c>
      <c r="G177" s="82">
        <v>0.8</v>
      </c>
      <c r="H177" s="82">
        <v>0.9</v>
      </c>
      <c r="I177" s="82" t="s">
        <v>281</v>
      </c>
      <c r="J177" s="82" t="s">
        <v>368</v>
      </c>
      <c r="K177" s="82" t="s">
        <v>347</v>
      </c>
      <c r="L177" s="82" t="s">
        <v>1369</v>
      </c>
      <c r="M177" s="82" t="s">
        <v>365</v>
      </c>
      <c r="N177" s="82" t="s">
        <v>1368</v>
      </c>
      <c r="O177" s="82" t="s">
        <v>369</v>
      </c>
      <c r="P177" s="82" t="s">
        <v>369</v>
      </c>
      <c r="Q177" s="82" t="s">
        <v>369</v>
      </c>
      <c r="R177" s="82" t="s">
        <v>369</v>
      </c>
      <c r="S177" s="82" t="s">
        <v>369</v>
      </c>
      <c r="T177" s="82" t="s">
        <v>313</v>
      </c>
      <c r="U177" s="82" t="s">
        <v>274</v>
      </c>
      <c r="V177" s="82" t="s">
        <v>370</v>
      </c>
      <c r="W177" s="82" t="s">
        <v>295</v>
      </c>
      <c r="X177" s="82" t="s">
        <v>293</v>
      </c>
      <c r="Y177" s="82" t="s">
        <v>640</v>
      </c>
      <c r="Z177" s="82" t="s">
        <v>416</v>
      </c>
      <c r="AA177" s="82" t="s">
        <v>1316</v>
      </c>
      <c r="AB177" s="82" t="s">
        <v>309</v>
      </c>
      <c r="AC177" s="82" t="s">
        <v>365</v>
      </c>
      <c r="AD177" s="82" t="s">
        <v>1367</v>
      </c>
      <c r="AE177" s="82" t="str">
        <f t="shared" si="278"/>
        <v>Dirección General</v>
      </c>
      <c r="AF177" s="82" t="str">
        <f t="shared" si="279"/>
        <v>Comunicaciones</v>
      </c>
      <c r="AG177" s="82" t="str">
        <f t="shared" si="280"/>
        <v>Gestión de Comunicaciones</v>
      </c>
      <c r="AH177" s="82" t="str">
        <f t="shared" si="281"/>
        <v>Plan de Accion por Dependecias</v>
      </c>
      <c r="AI177" s="82" t="s">
        <v>433</v>
      </c>
      <c r="AJ177" s="61" t="s">
        <v>369</v>
      </c>
      <c r="AK177" s="61" t="s">
        <v>369</v>
      </c>
      <c r="AL177" s="61" t="s">
        <v>369</v>
      </c>
      <c r="AM177" s="61" t="s">
        <v>369</v>
      </c>
      <c r="AN177" s="82" t="s">
        <v>1384</v>
      </c>
      <c r="AO177" s="82" t="s">
        <v>1383</v>
      </c>
      <c r="AP177" s="82">
        <v>0</v>
      </c>
      <c r="AQ177" s="62">
        <f t="shared" si="268"/>
        <v>1</v>
      </c>
      <c r="AR177" s="62">
        <v>0.25</v>
      </c>
      <c r="AS177" s="62">
        <v>0.25</v>
      </c>
      <c r="AT177" s="62">
        <v>0.25</v>
      </c>
      <c r="AU177" s="62">
        <v>0.25</v>
      </c>
      <c r="AV177" s="82" t="s">
        <v>641</v>
      </c>
      <c r="AW177" s="82" t="s">
        <v>1364</v>
      </c>
      <c r="AX177" s="82" t="s">
        <v>1382</v>
      </c>
      <c r="AY177" s="82" t="s">
        <v>369</v>
      </c>
      <c r="AZ177" s="82" t="s">
        <v>369</v>
      </c>
      <c r="BA177" s="59">
        <v>43101</v>
      </c>
      <c r="BB177" s="59">
        <v>43465</v>
      </c>
      <c r="BC177" s="65">
        <f t="shared" si="269"/>
        <v>364</v>
      </c>
      <c r="BD177" s="62">
        <f t="shared" si="282"/>
        <v>0.25</v>
      </c>
      <c r="BE177" s="62">
        <v>0.25</v>
      </c>
      <c r="BF177" s="66">
        <f t="shared" si="274"/>
        <v>1</v>
      </c>
      <c r="BG177" s="62">
        <f t="shared" si="283"/>
        <v>0.25</v>
      </c>
      <c r="BH177" s="59">
        <v>43189</v>
      </c>
      <c r="BI177" s="80">
        <f t="shared" si="284"/>
        <v>276</v>
      </c>
      <c r="BJ177" s="62" t="str">
        <f t="shared" si="270"/>
        <v>100%</v>
      </c>
      <c r="BK177" s="62">
        <f t="shared" si="285"/>
        <v>0.24175824175824176</v>
      </c>
      <c r="BL177" s="59" t="str">
        <f t="shared" si="286"/>
        <v>EN PROCESO</v>
      </c>
      <c r="BM177" s="59" t="str">
        <f t="shared" si="287"/>
        <v>DENTRO DEL TIEMPO</v>
      </c>
      <c r="BN177" s="62" t="s">
        <v>1381</v>
      </c>
      <c r="BO177" s="62" t="s">
        <v>1379</v>
      </c>
      <c r="BP177" s="62"/>
      <c r="BQ177" s="62">
        <f t="shared" si="288"/>
        <v>0.25</v>
      </c>
      <c r="BR177" s="62">
        <f>(0.25/3)*2</f>
        <v>0.16666666666666666</v>
      </c>
      <c r="BS177" s="66">
        <f t="shared" si="275"/>
        <v>0.66666666666666663</v>
      </c>
      <c r="BT177" s="62">
        <f t="shared" si="289"/>
        <v>0.41666666666666663</v>
      </c>
      <c r="BU177" s="59">
        <v>43271</v>
      </c>
      <c r="BV177" s="80">
        <f t="shared" si="290"/>
        <v>194</v>
      </c>
      <c r="BW177" s="62" t="str">
        <f t="shared" si="271"/>
        <v>100%</v>
      </c>
      <c r="BX177" s="62">
        <f t="shared" si="291"/>
        <v>0.46703296703296704</v>
      </c>
      <c r="BY177" s="59" t="str">
        <f t="shared" si="292"/>
        <v>EN PROCESO</v>
      </c>
      <c r="BZ177" s="59" t="str">
        <f t="shared" si="293"/>
        <v>DENTRO DEL TIEMPO</v>
      </c>
      <c r="CA177" s="62" t="s">
        <v>1380</v>
      </c>
      <c r="CB177" s="62" t="s">
        <v>1379</v>
      </c>
      <c r="CC177" s="62"/>
      <c r="CD177" s="62"/>
      <c r="CE177" s="62"/>
      <c r="CF177" s="62"/>
      <c r="CG177" s="82">
        <f t="shared" si="294"/>
        <v>0.25</v>
      </c>
      <c r="CH177" s="70"/>
      <c r="CI177" s="66">
        <f t="shared" si="276"/>
        <v>0</v>
      </c>
      <c r="CJ177" s="62">
        <f t="shared" si="262"/>
        <v>0.41666666666666663</v>
      </c>
      <c r="CK177" s="59"/>
      <c r="CL177" s="80">
        <f t="shared" si="257"/>
        <v>43465</v>
      </c>
      <c r="CM177" s="62" t="str">
        <f t="shared" si="272"/>
        <v>100%</v>
      </c>
      <c r="CN177" s="62">
        <f t="shared" si="263"/>
        <v>-118.40934065934066</v>
      </c>
      <c r="CO177" s="59" t="str">
        <f t="shared" si="295"/>
        <v>EN PROCESO</v>
      </c>
      <c r="CP177" s="59" t="str">
        <f t="shared" si="264"/>
        <v>DENTRO DEL TIEMPO</v>
      </c>
      <c r="CQ177" s="62"/>
      <c r="CR177" s="62"/>
      <c r="CS177" s="62"/>
      <c r="CT177" s="62"/>
      <c r="CU177" s="62"/>
      <c r="CV177" s="62"/>
      <c r="CW177" s="62"/>
      <c r="CX177" s="62"/>
      <c r="CY177" s="62"/>
      <c r="CZ177" s="62"/>
      <c r="DA177" s="62"/>
      <c r="DB177" s="62"/>
      <c r="DC177" s="82">
        <f t="shared" si="296"/>
        <v>0.25</v>
      </c>
      <c r="DD177" s="70"/>
      <c r="DE177" s="66">
        <f t="shared" si="277"/>
        <v>0</v>
      </c>
      <c r="DF177" s="62">
        <f t="shared" si="265"/>
        <v>0.41666666666666663</v>
      </c>
      <c r="DG177" s="59"/>
      <c r="DH177" s="80">
        <f t="shared" si="258"/>
        <v>43465</v>
      </c>
      <c r="DI177" s="62" t="str">
        <f t="shared" si="273"/>
        <v>100%</v>
      </c>
      <c r="DJ177" s="62">
        <f t="shared" si="266"/>
        <v>-118.40934065934066</v>
      </c>
      <c r="DK177" s="59" t="str">
        <f t="shared" si="297"/>
        <v>EN PROCESO</v>
      </c>
      <c r="DL177" s="59" t="str">
        <f t="shared" si="267"/>
        <v>DENTRO DEL TIEMPO</v>
      </c>
      <c r="DM177" s="62"/>
      <c r="DN177" s="62"/>
      <c r="DO177" s="62"/>
      <c r="DP177" s="62"/>
      <c r="DQ177" s="62"/>
      <c r="DR177" s="62"/>
      <c r="DS177" s="60"/>
      <c r="DT177" s="60"/>
      <c r="DU177" s="60"/>
      <c r="DV177" s="60"/>
      <c r="DW177" s="60"/>
    </row>
    <row r="178" spans="1:127" s="58" customFormat="1" ht="39.950000000000003" hidden="1" customHeight="1" x14ac:dyDescent="0.2">
      <c r="A178" s="82" t="s">
        <v>346</v>
      </c>
      <c r="B178" s="82" t="s">
        <v>344</v>
      </c>
      <c r="C178" s="82" t="s">
        <v>279</v>
      </c>
      <c r="D178" s="82">
        <v>0.1</v>
      </c>
      <c r="E178" s="82">
        <v>0.35</v>
      </c>
      <c r="F178" s="82">
        <v>0.5</v>
      </c>
      <c r="G178" s="82">
        <v>0.8</v>
      </c>
      <c r="H178" s="82">
        <v>0.9</v>
      </c>
      <c r="I178" s="82" t="s">
        <v>281</v>
      </c>
      <c r="J178" s="82" t="s">
        <v>368</v>
      </c>
      <c r="K178" s="82" t="s">
        <v>347</v>
      </c>
      <c r="L178" s="82" t="s">
        <v>1369</v>
      </c>
      <c r="M178" s="82" t="s">
        <v>365</v>
      </c>
      <c r="N178" s="82" t="s">
        <v>1368</v>
      </c>
      <c r="O178" s="82" t="s">
        <v>369</v>
      </c>
      <c r="P178" s="82" t="s">
        <v>369</v>
      </c>
      <c r="Q178" s="82" t="s">
        <v>369</v>
      </c>
      <c r="R178" s="82" t="s">
        <v>369</v>
      </c>
      <c r="S178" s="82" t="s">
        <v>369</v>
      </c>
      <c r="T178" s="82" t="s">
        <v>313</v>
      </c>
      <c r="U178" s="82" t="s">
        <v>274</v>
      </c>
      <c r="V178" s="82" t="s">
        <v>370</v>
      </c>
      <c r="W178" s="82" t="s">
        <v>295</v>
      </c>
      <c r="X178" s="82" t="s">
        <v>293</v>
      </c>
      <c r="Y178" s="82" t="s">
        <v>640</v>
      </c>
      <c r="Z178" s="82" t="s">
        <v>416</v>
      </c>
      <c r="AA178" s="82" t="s">
        <v>1316</v>
      </c>
      <c r="AB178" s="82" t="s">
        <v>309</v>
      </c>
      <c r="AC178" s="82" t="s">
        <v>365</v>
      </c>
      <c r="AD178" s="82" t="s">
        <v>1367</v>
      </c>
      <c r="AE178" s="82" t="str">
        <f t="shared" si="278"/>
        <v>Dirección General</v>
      </c>
      <c r="AF178" s="82" t="str">
        <f t="shared" si="279"/>
        <v>Comunicaciones</v>
      </c>
      <c r="AG178" s="82" t="str">
        <f t="shared" si="280"/>
        <v>Gestión de Comunicaciones</v>
      </c>
      <c r="AH178" s="82" t="str">
        <f t="shared" si="281"/>
        <v>Plan de Accion por Dependecias</v>
      </c>
      <c r="AI178" s="82" t="s">
        <v>433</v>
      </c>
      <c r="AJ178" s="61" t="s">
        <v>369</v>
      </c>
      <c r="AK178" s="61" t="s">
        <v>369</v>
      </c>
      <c r="AL178" s="61" t="s">
        <v>369</v>
      </c>
      <c r="AM178" s="61" t="s">
        <v>369</v>
      </c>
      <c r="AN178" s="82" t="s">
        <v>1378</v>
      </c>
      <c r="AO178" s="82" t="s">
        <v>1377</v>
      </c>
      <c r="AP178" s="82">
        <v>0</v>
      </c>
      <c r="AQ178" s="82">
        <f t="shared" si="268"/>
        <v>96000</v>
      </c>
      <c r="AR178" s="82">
        <v>24000</v>
      </c>
      <c r="AS178" s="82">
        <v>24000</v>
      </c>
      <c r="AT178" s="82">
        <v>24000</v>
      </c>
      <c r="AU178" s="82">
        <v>24000</v>
      </c>
      <c r="AV178" s="82" t="s">
        <v>448</v>
      </c>
      <c r="AW178" s="82" t="s">
        <v>1364</v>
      </c>
      <c r="AX178" s="82" t="s">
        <v>1376</v>
      </c>
      <c r="AY178" s="82" t="s">
        <v>442</v>
      </c>
      <c r="AZ178" s="82" t="s">
        <v>442</v>
      </c>
      <c r="BA178" s="59">
        <v>43101</v>
      </c>
      <c r="BB178" s="59">
        <v>43465</v>
      </c>
      <c r="BC178" s="65">
        <f t="shared" si="269"/>
        <v>364</v>
      </c>
      <c r="BD178" s="82">
        <f t="shared" si="282"/>
        <v>24000</v>
      </c>
      <c r="BE178" s="82">
        <v>24000</v>
      </c>
      <c r="BF178" s="66">
        <f t="shared" si="274"/>
        <v>1</v>
      </c>
      <c r="BG178" s="62">
        <f t="shared" si="283"/>
        <v>0.25</v>
      </c>
      <c r="BH178" s="59">
        <v>43189</v>
      </c>
      <c r="BI178" s="80">
        <f t="shared" si="284"/>
        <v>276</v>
      </c>
      <c r="BJ178" s="62" t="str">
        <f t="shared" si="270"/>
        <v>100%</v>
      </c>
      <c r="BK178" s="62">
        <f t="shared" si="285"/>
        <v>0.24175824175824176</v>
      </c>
      <c r="BL178" s="59" t="str">
        <f t="shared" si="286"/>
        <v>EN PROCESO</v>
      </c>
      <c r="BM178" s="59" t="str">
        <f t="shared" si="287"/>
        <v>DENTRO DEL TIEMPO</v>
      </c>
      <c r="BN178" s="62" t="s">
        <v>1375</v>
      </c>
      <c r="BO178" s="62" t="s">
        <v>1373</v>
      </c>
      <c r="BP178" s="62"/>
      <c r="BQ178" s="82">
        <f t="shared" si="288"/>
        <v>24000</v>
      </c>
      <c r="BR178" s="82">
        <f>8000*3</f>
        <v>24000</v>
      </c>
      <c r="BS178" s="66">
        <f t="shared" si="275"/>
        <v>1</v>
      </c>
      <c r="BT178" s="62">
        <f t="shared" si="289"/>
        <v>0.5</v>
      </c>
      <c r="BU178" s="59">
        <v>43271</v>
      </c>
      <c r="BV178" s="80">
        <f t="shared" si="290"/>
        <v>194</v>
      </c>
      <c r="BW178" s="62" t="str">
        <f t="shared" si="271"/>
        <v>100%</v>
      </c>
      <c r="BX178" s="62">
        <f t="shared" si="291"/>
        <v>0.46703296703296704</v>
      </c>
      <c r="BY178" s="59" t="str">
        <f t="shared" si="292"/>
        <v>EN PROCESO</v>
      </c>
      <c r="BZ178" s="59" t="str">
        <f t="shared" si="293"/>
        <v>DENTRO DEL TIEMPO</v>
      </c>
      <c r="CA178" s="62" t="s">
        <v>1374</v>
      </c>
      <c r="CB178" s="62" t="s">
        <v>1373</v>
      </c>
      <c r="CC178" s="62"/>
      <c r="CD178" s="62"/>
      <c r="CE178" s="62"/>
      <c r="CF178" s="62"/>
      <c r="CG178" s="82">
        <f t="shared" si="294"/>
        <v>24000</v>
      </c>
      <c r="CH178" s="70"/>
      <c r="CI178" s="66">
        <f t="shared" si="276"/>
        <v>0</v>
      </c>
      <c r="CJ178" s="62">
        <f t="shared" si="262"/>
        <v>0.5</v>
      </c>
      <c r="CK178" s="59"/>
      <c r="CL178" s="80">
        <f t="shared" si="257"/>
        <v>43465</v>
      </c>
      <c r="CM178" s="62" t="str">
        <f t="shared" si="272"/>
        <v>100%</v>
      </c>
      <c r="CN178" s="62">
        <f t="shared" si="263"/>
        <v>-118.40934065934066</v>
      </c>
      <c r="CO178" s="59" t="str">
        <f t="shared" si="295"/>
        <v>EN PROCESO</v>
      </c>
      <c r="CP178" s="59" t="str">
        <f t="shared" si="264"/>
        <v>DENTRO DEL TIEMPO</v>
      </c>
      <c r="CQ178" s="62"/>
      <c r="CR178" s="62"/>
      <c r="CS178" s="62"/>
      <c r="CT178" s="62"/>
      <c r="CU178" s="62"/>
      <c r="CV178" s="62"/>
      <c r="CW178" s="62"/>
      <c r="CX178" s="62"/>
      <c r="CY178" s="62"/>
      <c r="CZ178" s="62"/>
      <c r="DA178" s="62"/>
      <c r="DB178" s="62"/>
      <c r="DC178" s="82">
        <f t="shared" si="296"/>
        <v>24000</v>
      </c>
      <c r="DD178" s="70"/>
      <c r="DE178" s="66">
        <f t="shared" si="277"/>
        <v>0</v>
      </c>
      <c r="DF178" s="62">
        <f t="shared" si="265"/>
        <v>0.5</v>
      </c>
      <c r="DG178" s="59"/>
      <c r="DH178" s="80">
        <f t="shared" si="258"/>
        <v>43465</v>
      </c>
      <c r="DI178" s="62" t="str">
        <f t="shared" si="273"/>
        <v>100%</v>
      </c>
      <c r="DJ178" s="62">
        <f t="shared" si="266"/>
        <v>-118.40934065934066</v>
      </c>
      <c r="DK178" s="59" t="str">
        <f t="shared" si="297"/>
        <v>EN PROCESO</v>
      </c>
      <c r="DL178" s="59" t="str">
        <f t="shared" si="267"/>
        <v>DENTRO DEL TIEMPO</v>
      </c>
      <c r="DM178" s="62"/>
      <c r="DN178" s="62"/>
      <c r="DO178" s="62"/>
      <c r="DP178" s="62"/>
      <c r="DQ178" s="62"/>
      <c r="DR178" s="62"/>
      <c r="DS178" s="60"/>
      <c r="DT178" s="60"/>
      <c r="DU178" s="60"/>
      <c r="DV178" s="60"/>
      <c r="DW178" s="60"/>
    </row>
    <row r="179" spans="1:127" s="58" customFormat="1" ht="39.950000000000003" hidden="1" customHeight="1" x14ac:dyDescent="0.2">
      <c r="A179" s="82" t="s">
        <v>346</v>
      </c>
      <c r="B179" s="82" t="s">
        <v>344</v>
      </c>
      <c r="C179" s="82" t="s">
        <v>279</v>
      </c>
      <c r="D179" s="82">
        <v>0.1</v>
      </c>
      <c r="E179" s="82">
        <v>0.35</v>
      </c>
      <c r="F179" s="82">
        <v>0.5</v>
      </c>
      <c r="G179" s="82">
        <v>0.8</v>
      </c>
      <c r="H179" s="82">
        <v>0.9</v>
      </c>
      <c r="I179" s="82" t="s">
        <v>281</v>
      </c>
      <c r="J179" s="82" t="s">
        <v>368</v>
      </c>
      <c r="K179" s="82" t="s">
        <v>347</v>
      </c>
      <c r="L179" s="82" t="s">
        <v>1369</v>
      </c>
      <c r="M179" s="82" t="s">
        <v>365</v>
      </c>
      <c r="N179" s="82" t="s">
        <v>1368</v>
      </c>
      <c r="O179" s="82" t="s">
        <v>369</v>
      </c>
      <c r="P179" s="82" t="s">
        <v>369</v>
      </c>
      <c r="Q179" s="82" t="s">
        <v>369</v>
      </c>
      <c r="R179" s="82" t="s">
        <v>369</v>
      </c>
      <c r="S179" s="82" t="s">
        <v>369</v>
      </c>
      <c r="T179" s="82" t="s">
        <v>313</v>
      </c>
      <c r="U179" s="82" t="s">
        <v>274</v>
      </c>
      <c r="V179" s="82" t="s">
        <v>370</v>
      </c>
      <c r="W179" s="82" t="s">
        <v>295</v>
      </c>
      <c r="X179" s="82" t="s">
        <v>293</v>
      </c>
      <c r="Y179" s="82" t="s">
        <v>640</v>
      </c>
      <c r="Z179" s="82" t="s">
        <v>416</v>
      </c>
      <c r="AA179" s="82" t="s">
        <v>1316</v>
      </c>
      <c r="AB179" s="82" t="s">
        <v>309</v>
      </c>
      <c r="AC179" s="82" t="s">
        <v>365</v>
      </c>
      <c r="AD179" s="82" t="s">
        <v>1367</v>
      </c>
      <c r="AE179" s="82" t="str">
        <f t="shared" si="278"/>
        <v>Dirección General</v>
      </c>
      <c r="AF179" s="82" t="str">
        <f t="shared" si="279"/>
        <v>Comunicaciones</v>
      </c>
      <c r="AG179" s="82" t="str">
        <f t="shared" si="280"/>
        <v>Gestión de Comunicaciones</v>
      </c>
      <c r="AH179" s="82" t="str">
        <f t="shared" si="281"/>
        <v>Plan de Accion por Dependecias</v>
      </c>
      <c r="AI179" s="82" t="s">
        <v>433</v>
      </c>
      <c r="AJ179" s="61" t="s">
        <v>369</v>
      </c>
      <c r="AK179" s="61" t="s">
        <v>369</v>
      </c>
      <c r="AL179" s="61" t="s">
        <v>369</v>
      </c>
      <c r="AM179" s="61" t="s">
        <v>369</v>
      </c>
      <c r="AN179" s="82" t="s">
        <v>1372</v>
      </c>
      <c r="AO179" s="82" t="s">
        <v>1371</v>
      </c>
      <c r="AP179" s="82">
        <v>0</v>
      </c>
      <c r="AQ179" s="62">
        <f t="shared" si="268"/>
        <v>1</v>
      </c>
      <c r="AR179" s="62">
        <v>0</v>
      </c>
      <c r="AS179" s="62">
        <v>0</v>
      </c>
      <c r="AT179" s="62">
        <v>0</v>
      </c>
      <c r="AU179" s="62">
        <v>1</v>
      </c>
      <c r="AV179" s="82" t="s">
        <v>641</v>
      </c>
      <c r="AW179" s="82" t="s">
        <v>1364</v>
      </c>
      <c r="AX179" s="82" t="s">
        <v>1363</v>
      </c>
      <c r="AY179" s="82" t="s">
        <v>909</v>
      </c>
      <c r="AZ179" s="82" t="s">
        <v>369</v>
      </c>
      <c r="BA179" s="59">
        <v>43374</v>
      </c>
      <c r="BB179" s="59">
        <v>43465</v>
      </c>
      <c r="BC179" s="65">
        <f t="shared" si="269"/>
        <v>91</v>
      </c>
      <c r="BD179" s="62">
        <f t="shared" si="282"/>
        <v>0</v>
      </c>
      <c r="BE179" s="62">
        <v>0</v>
      </c>
      <c r="BF179" s="66">
        <v>0</v>
      </c>
      <c r="BG179" s="62">
        <f t="shared" si="283"/>
        <v>0</v>
      </c>
      <c r="BH179" s="59">
        <v>43189</v>
      </c>
      <c r="BI179" s="80">
        <f t="shared" si="284"/>
        <v>276</v>
      </c>
      <c r="BJ179" s="62" t="str">
        <f t="shared" si="270"/>
        <v>100%</v>
      </c>
      <c r="BK179" s="62">
        <f t="shared" si="285"/>
        <v>-2.0329670329670328</v>
      </c>
      <c r="BL179" s="59" t="str">
        <f t="shared" si="286"/>
        <v>SIN INICIAR</v>
      </c>
      <c r="BM179" s="59" t="str">
        <f t="shared" si="287"/>
        <v xml:space="preserve">NO PROGRAMADA EN EL PERIODO </v>
      </c>
      <c r="BN179" s="62" t="s">
        <v>1362</v>
      </c>
      <c r="BO179" s="62" t="s">
        <v>416</v>
      </c>
      <c r="BP179" s="62"/>
      <c r="BQ179" s="62">
        <f t="shared" si="288"/>
        <v>0</v>
      </c>
      <c r="BR179" s="62">
        <v>0</v>
      </c>
      <c r="BS179" s="66">
        <v>0</v>
      </c>
      <c r="BT179" s="62">
        <f t="shared" si="289"/>
        <v>0</v>
      </c>
      <c r="BU179" s="59">
        <v>43271</v>
      </c>
      <c r="BV179" s="80">
        <f t="shared" si="290"/>
        <v>194</v>
      </c>
      <c r="BW179" s="62" t="str">
        <f t="shared" si="271"/>
        <v>100%</v>
      </c>
      <c r="BX179" s="62">
        <f t="shared" si="291"/>
        <v>-1.1318681318681318</v>
      </c>
      <c r="BY179" s="59" t="str">
        <f t="shared" si="292"/>
        <v>SIN INICIAR</v>
      </c>
      <c r="BZ179" s="59" t="str">
        <f t="shared" si="293"/>
        <v xml:space="preserve">NO PROGRAMADA EN EL PERIODO </v>
      </c>
      <c r="CA179" s="62" t="s">
        <v>1370</v>
      </c>
      <c r="CB179" s="62" t="s">
        <v>416</v>
      </c>
      <c r="CC179" s="62"/>
      <c r="CD179" s="62"/>
      <c r="CE179" s="62"/>
      <c r="CF179" s="62"/>
      <c r="CG179" s="82">
        <f t="shared" si="294"/>
        <v>0</v>
      </c>
      <c r="CH179" s="70"/>
      <c r="CI179" s="66" t="e">
        <f t="shared" si="276"/>
        <v>#DIV/0!</v>
      </c>
      <c r="CJ179" s="62">
        <f t="shared" si="262"/>
        <v>0</v>
      </c>
      <c r="CK179" s="59"/>
      <c r="CL179" s="80">
        <f t="shared" si="257"/>
        <v>43465</v>
      </c>
      <c r="CM179" s="62" t="str">
        <f t="shared" si="272"/>
        <v>100%</v>
      </c>
      <c r="CN179" s="62">
        <f t="shared" si="263"/>
        <v>-476.63736263736263</v>
      </c>
      <c r="CO179" s="59" t="str">
        <f t="shared" si="295"/>
        <v>SIN INICIAR</v>
      </c>
      <c r="CP179" s="59" t="str">
        <f t="shared" si="264"/>
        <v xml:space="preserve">NO PROGRAMADA EN EL PERIODO </v>
      </c>
      <c r="CQ179" s="62"/>
      <c r="CR179" s="62"/>
      <c r="CS179" s="62"/>
      <c r="CT179" s="62"/>
      <c r="CU179" s="62"/>
      <c r="CV179" s="62"/>
      <c r="CW179" s="62"/>
      <c r="CX179" s="62"/>
      <c r="CY179" s="62"/>
      <c r="CZ179" s="62"/>
      <c r="DA179" s="62"/>
      <c r="DB179" s="62"/>
      <c r="DC179" s="82">
        <f t="shared" si="296"/>
        <v>1</v>
      </c>
      <c r="DD179" s="70"/>
      <c r="DE179" s="66">
        <f t="shared" si="277"/>
        <v>0</v>
      </c>
      <c r="DF179" s="62">
        <f t="shared" si="265"/>
        <v>0</v>
      </c>
      <c r="DG179" s="59"/>
      <c r="DH179" s="80">
        <f t="shared" si="258"/>
        <v>43465</v>
      </c>
      <c r="DI179" s="62" t="str">
        <f t="shared" si="273"/>
        <v>100%</v>
      </c>
      <c r="DJ179" s="62">
        <f t="shared" si="266"/>
        <v>-476.63736263736263</v>
      </c>
      <c r="DK179" s="59" t="str">
        <f t="shared" si="297"/>
        <v>SIN INICIAR</v>
      </c>
      <c r="DL179" s="59" t="str">
        <f t="shared" si="267"/>
        <v xml:space="preserve">NO PROGRAMADA EN EL PERIODO </v>
      </c>
      <c r="DM179" s="62"/>
      <c r="DN179" s="62"/>
      <c r="DO179" s="62"/>
      <c r="DP179" s="62"/>
      <c r="DQ179" s="62"/>
      <c r="DR179" s="62"/>
      <c r="DS179" s="60"/>
      <c r="DT179" s="60"/>
      <c r="DU179" s="60"/>
      <c r="DV179" s="60"/>
      <c r="DW179" s="60"/>
    </row>
    <row r="180" spans="1:127" s="58" customFormat="1" ht="39.950000000000003" hidden="1" customHeight="1" x14ac:dyDescent="0.2">
      <c r="A180" s="82" t="s">
        <v>346</v>
      </c>
      <c r="B180" s="82" t="s">
        <v>344</v>
      </c>
      <c r="C180" s="82" t="s">
        <v>279</v>
      </c>
      <c r="D180" s="82">
        <v>0.1</v>
      </c>
      <c r="E180" s="82">
        <v>0.35</v>
      </c>
      <c r="F180" s="82">
        <v>0.5</v>
      </c>
      <c r="G180" s="82">
        <v>0.8</v>
      </c>
      <c r="H180" s="82">
        <v>0.9</v>
      </c>
      <c r="I180" s="82" t="s">
        <v>281</v>
      </c>
      <c r="J180" s="82" t="s">
        <v>368</v>
      </c>
      <c r="K180" s="82" t="s">
        <v>347</v>
      </c>
      <c r="L180" s="82" t="s">
        <v>1369</v>
      </c>
      <c r="M180" s="82" t="s">
        <v>365</v>
      </c>
      <c r="N180" s="82" t="s">
        <v>1368</v>
      </c>
      <c r="O180" s="82" t="s">
        <v>369</v>
      </c>
      <c r="P180" s="82" t="s">
        <v>369</v>
      </c>
      <c r="Q180" s="82" t="s">
        <v>369</v>
      </c>
      <c r="R180" s="82" t="s">
        <v>369</v>
      </c>
      <c r="S180" s="82" t="s">
        <v>369</v>
      </c>
      <c r="T180" s="82" t="s">
        <v>313</v>
      </c>
      <c r="U180" s="82" t="s">
        <v>274</v>
      </c>
      <c r="V180" s="82" t="s">
        <v>370</v>
      </c>
      <c r="W180" s="82" t="s">
        <v>295</v>
      </c>
      <c r="X180" s="82" t="s">
        <v>293</v>
      </c>
      <c r="Y180" s="82" t="s">
        <v>640</v>
      </c>
      <c r="Z180" s="82" t="s">
        <v>416</v>
      </c>
      <c r="AA180" s="82" t="s">
        <v>1316</v>
      </c>
      <c r="AB180" s="82" t="s">
        <v>309</v>
      </c>
      <c r="AC180" s="82" t="s">
        <v>365</v>
      </c>
      <c r="AD180" s="82" t="s">
        <v>1367</v>
      </c>
      <c r="AE180" s="82" t="str">
        <f t="shared" si="278"/>
        <v>Dirección General</v>
      </c>
      <c r="AF180" s="82" t="str">
        <f t="shared" si="279"/>
        <v>Comunicaciones</v>
      </c>
      <c r="AG180" s="82" t="str">
        <f t="shared" si="280"/>
        <v>Gestión de Comunicaciones</v>
      </c>
      <c r="AH180" s="82" t="str">
        <f t="shared" si="281"/>
        <v>Plan de Accion por Dependecias</v>
      </c>
      <c r="AI180" s="82" t="s">
        <v>433</v>
      </c>
      <c r="AJ180" s="61" t="s">
        <v>369</v>
      </c>
      <c r="AK180" s="61" t="s">
        <v>369</v>
      </c>
      <c r="AL180" s="61" t="s">
        <v>369</v>
      </c>
      <c r="AM180" s="61" t="s">
        <v>369</v>
      </c>
      <c r="AN180" s="82" t="s">
        <v>1366</v>
      </c>
      <c r="AO180" s="82" t="s">
        <v>1365</v>
      </c>
      <c r="AP180" s="82">
        <v>0</v>
      </c>
      <c r="AQ180" s="62">
        <f t="shared" si="268"/>
        <v>1</v>
      </c>
      <c r="AR180" s="62">
        <v>0</v>
      </c>
      <c r="AS180" s="62">
        <v>1</v>
      </c>
      <c r="AT180" s="62">
        <v>0</v>
      </c>
      <c r="AU180" s="62">
        <v>0</v>
      </c>
      <c r="AV180" s="82" t="s">
        <v>641</v>
      </c>
      <c r="AW180" s="82" t="s">
        <v>1364</v>
      </c>
      <c r="AX180" s="82" t="s">
        <v>1363</v>
      </c>
      <c r="AY180" s="82" t="s">
        <v>909</v>
      </c>
      <c r="AZ180" s="82" t="s">
        <v>369</v>
      </c>
      <c r="BA180" s="59">
        <v>43191</v>
      </c>
      <c r="BB180" s="59">
        <v>43281</v>
      </c>
      <c r="BC180" s="65">
        <f t="shared" si="269"/>
        <v>90</v>
      </c>
      <c r="BD180" s="62">
        <f t="shared" si="282"/>
        <v>0</v>
      </c>
      <c r="BE180" s="62">
        <v>0</v>
      </c>
      <c r="BF180" s="66">
        <v>0</v>
      </c>
      <c r="BG180" s="62">
        <f t="shared" si="283"/>
        <v>0</v>
      </c>
      <c r="BH180" s="59">
        <v>43189</v>
      </c>
      <c r="BI180" s="80">
        <f t="shared" si="284"/>
        <v>92</v>
      </c>
      <c r="BJ180" s="62" t="str">
        <f t="shared" si="270"/>
        <v>100%</v>
      </c>
      <c r="BK180" s="62">
        <f t="shared" si="285"/>
        <v>-2.2222222222222223E-2</v>
      </c>
      <c r="BL180" s="59" t="str">
        <f t="shared" si="286"/>
        <v>SIN INICIAR</v>
      </c>
      <c r="BM180" s="59" t="str">
        <f t="shared" si="287"/>
        <v xml:space="preserve">NO PROGRAMADA EN EL PERIODO </v>
      </c>
      <c r="BN180" s="62" t="s">
        <v>1362</v>
      </c>
      <c r="BO180" s="62" t="s">
        <v>416</v>
      </c>
      <c r="BP180" s="62"/>
      <c r="BQ180" s="62">
        <f t="shared" si="288"/>
        <v>1</v>
      </c>
      <c r="BR180" s="62">
        <v>1</v>
      </c>
      <c r="BS180" s="66">
        <f>$BR180/$BQ180</f>
        <v>1</v>
      </c>
      <c r="BT180" s="62">
        <f t="shared" si="289"/>
        <v>1</v>
      </c>
      <c r="BU180" s="59">
        <v>43271</v>
      </c>
      <c r="BV180" s="80">
        <f t="shared" si="290"/>
        <v>10</v>
      </c>
      <c r="BW180" s="62" t="str">
        <f t="shared" si="271"/>
        <v>100%</v>
      </c>
      <c r="BX180" s="62">
        <f t="shared" si="291"/>
        <v>0.88888888888888884</v>
      </c>
      <c r="BY180" s="59" t="str">
        <f t="shared" si="292"/>
        <v>TERMINADO</v>
      </c>
      <c r="BZ180" s="59" t="str">
        <f t="shared" si="293"/>
        <v>OPORTUNO</v>
      </c>
      <c r="CA180" s="62" t="s">
        <v>1361</v>
      </c>
      <c r="CB180" s="62" t="s">
        <v>1360</v>
      </c>
      <c r="CC180" s="62"/>
      <c r="CD180" s="62"/>
      <c r="CE180" s="62"/>
      <c r="CF180" s="62"/>
      <c r="CG180" s="100">
        <f t="shared" si="294"/>
        <v>0</v>
      </c>
      <c r="CH180" s="100">
        <v>0</v>
      </c>
      <c r="CI180" s="76">
        <v>0</v>
      </c>
      <c r="CJ180" s="77">
        <f t="shared" si="262"/>
        <v>1</v>
      </c>
      <c r="CK180" s="78">
        <v>43271</v>
      </c>
      <c r="CL180" s="81">
        <f t="shared" si="257"/>
        <v>10</v>
      </c>
      <c r="CM180" s="77" t="str">
        <f t="shared" si="272"/>
        <v>100%</v>
      </c>
      <c r="CN180" s="77">
        <f t="shared" si="263"/>
        <v>0.88888888888888884</v>
      </c>
      <c r="CO180" s="78" t="str">
        <f t="shared" si="295"/>
        <v>TERMINADO</v>
      </c>
      <c r="CP180" s="78" t="str">
        <f t="shared" si="264"/>
        <v>OPORTUNO</v>
      </c>
      <c r="CQ180" s="77" t="s">
        <v>1359</v>
      </c>
      <c r="CR180" s="77" t="s">
        <v>416</v>
      </c>
      <c r="CS180" s="77"/>
      <c r="CT180" s="77"/>
      <c r="CU180" s="77"/>
      <c r="CV180" s="77"/>
      <c r="CW180" s="77"/>
      <c r="CX180" s="77"/>
      <c r="CY180" s="77"/>
      <c r="CZ180" s="77"/>
      <c r="DA180" s="77"/>
      <c r="DB180" s="77"/>
      <c r="DC180" s="75">
        <f t="shared" si="296"/>
        <v>0</v>
      </c>
      <c r="DD180" s="100">
        <v>0</v>
      </c>
      <c r="DE180" s="76">
        <v>0</v>
      </c>
      <c r="DF180" s="77">
        <f t="shared" si="265"/>
        <v>1</v>
      </c>
      <c r="DG180" s="78">
        <v>43271</v>
      </c>
      <c r="DH180" s="81">
        <f t="shared" si="258"/>
        <v>10</v>
      </c>
      <c r="DI180" s="77" t="str">
        <f t="shared" si="273"/>
        <v>100%</v>
      </c>
      <c r="DJ180" s="77">
        <f t="shared" si="266"/>
        <v>0.88888888888888884</v>
      </c>
      <c r="DK180" s="78" t="str">
        <f t="shared" si="297"/>
        <v>TERMINADO</v>
      </c>
      <c r="DL180" s="78" t="str">
        <f t="shared" si="267"/>
        <v>OPORTUNO</v>
      </c>
      <c r="DM180" s="77" t="s">
        <v>1359</v>
      </c>
      <c r="DN180" s="77" t="s">
        <v>416</v>
      </c>
      <c r="DO180" s="77"/>
      <c r="DP180" s="77"/>
      <c r="DQ180" s="77"/>
      <c r="DR180" s="77"/>
      <c r="DS180" s="60"/>
      <c r="DT180" s="60"/>
      <c r="DU180" s="60"/>
      <c r="DV180" s="60"/>
      <c r="DW180" s="60"/>
    </row>
    <row r="181" spans="1:127" s="58" customFormat="1" ht="39.950000000000003" hidden="1" customHeight="1" x14ac:dyDescent="0.2">
      <c r="A181" s="82" t="s">
        <v>346</v>
      </c>
      <c r="B181" s="82" t="s">
        <v>344</v>
      </c>
      <c r="C181" s="82" t="s">
        <v>279</v>
      </c>
      <c r="D181" s="82">
        <v>0.1</v>
      </c>
      <c r="E181" s="82">
        <v>0.35</v>
      </c>
      <c r="F181" s="82">
        <v>0.5</v>
      </c>
      <c r="G181" s="82">
        <v>0.8</v>
      </c>
      <c r="H181" s="82">
        <v>0.9</v>
      </c>
      <c r="I181" s="82" t="s">
        <v>281</v>
      </c>
      <c r="J181" s="82" t="s">
        <v>368</v>
      </c>
      <c r="K181" s="82" t="s">
        <v>347</v>
      </c>
      <c r="L181" s="82" t="s">
        <v>1369</v>
      </c>
      <c r="M181" s="82" t="s">
        <v>365</v>
      </c>
      <c r="N181" s="82" t="s">
        <v>1368</v>
      </c>
      <c r="O181" s="82" t="s">
        <v>1432</v>
      </c>
      <c r="P181" s="82" t="s">
        <v>369</v>
      </c>
      <c r="Q181" s="82" t="s">
        <v>369</v>
      </c>
      <c r="R181" s="82" t="s">
        <v>369</v>
      </c>
      <c r="S181" s="82" t="s">
        <v>369</v>
      </c>
      <c r="T181" s="82" t="s">
        <v>313</v>
      </c>
      <c r="U181" s="82" t="s">
        <v>274</v>
      </c>
      <c r="V181" s="82" t="s">
        <v>370</v>
      </c>
      <c r="W181" s="82" t="s">
        <v>295</v>
      </c>
      <c r="X181" s="82" t="s">
        <v>293</v>
      </c>
      <c r="Y181" s="82" t="s">
        <v>642</v>
      </c>
      <c r="Z181" s="82" t="s">
        <v>416</v>
      </c>
      <c r="AA181" s="82" t="s">
        <v>416</v>
      </c>
      <c r="AB181" s="82" t="s">
        <v>309</v>
      </c>
      <c r="AC181" s="82" t="s">
        <v>365</v>
      </c>
      <c r="AD181" s="82" t="s">
        <v>1367</v>
      </c>
      <c r="AE181" s="82" t="str">
        <f t="shared" ref="AE181:AE187" si="298">$AB181</f>
        <v>Dirección General</v>
      </c>
      <c r="AF181" s="82" t="str">
        <f t="shared" ref="AF181:AF187" si="299">$AC181</f>
        <v>Comunicaciones</v>
      </c>
      <c r="AG181" s="82" t="str">
        <f t="shared" ref="AG181:AG187" si="300">$W181</f>
        <v>Gestión de Comunicaciones</v>
      </c>
      <c r="AH181" s="82" t="str">
        <f t="shared" ref="AH181:AH187" si="301">$Y181</f>
        <v>Plan Estrategico FUGA</v>
      </c>
      <c r="AI181" s="82" t="s">
        <v>430</v>
      </c>
      <c r="AJ181" s="61" t="s">
        <v>369</v>
      </c>
      <c r="AK181" s="61" t="s">
        <v>369</v>
      </c>
      <c r="AL181" s="61" t="s">
        <v>369</v>
      </c>
      <c r="AM181" s="61" t="s">
        <v>369</v>
      </c>
      <c r="AN181" s="82" t="s">
        <v>1427</v>
      </c>
      <c r="AO181" s="82" t="s">
        <v>1431</v>
      </c>
      <c r="AP181" s="82">
        <v>0</v>
      </c>
      <c r="AQ181" s="62">
        <f>SUM(AR181:AU181)</f>
        <v>1</v>
      </c>
      <c r="AR181" s="62">
        <v>0</v>
      </c>
      <c r="AS181" s="62">
        <v>0.25</v>
      </c>
      <c r="AT181" s="62">
        <v>0.5</v>
      </c>
      <c r="AU181" s="62">
        <v>0.25</v>
      </c>
      <c r="AV181" s="62" t="s">
        <v>641</v>
      </c>
      <c r="AW181" s="82" t="s">
        <v>1364</v>
      </c>
      <c r="AX181" s="82" t="s">
        <v>1422</v>
      </c>
      <c r="AY181" s="82" t="s">
        <v>909</v>
      </c>
      <c r="AZ181" s="82" t="s">
        <v>442</v>
      </c>
      <c r="BA181" s="59">
        <v>43191</v>
      </c>
      <c r="BB181" s="59">
        <v>43404</v>
      </c>
      <c r="BC181" s="65">
        <f t="shared" ref="BC181:BC186" si="302">BB181-BA181</f>
        <v>213</v>
      </c>
      <c r="BD181" s="82">
        <f t="shared" ref="BD181:BD186" si="303">$AR181</f>
        <v>0</v>
      </c>
      <c r="BE181" s="82">
        <v>0</v>
      </c>
      <c r="BF181" s="66">
        <v>0</v>
      </c>
      <c r="BG181" s="62">
        <f t="shared" ref="BG181:BG187" si="304">$BE181/$AQ181</f>
        <v>0</v>
      </c>
      <c r="BH181" s="59">
        <v>43189</v>
      </c>
      <c r="BI181" s="80">
        <f t="shared" ref="BI181:BI187" si="305">$BB181-$BH181</f>
        <v>215</v>
      </c>
      <c r="BJ181" s="62" t="str">
        <f>IF($BI181&gt;=0,("100%"),IF($BI181&lt;-31,("70%"),IF($BI181&lt;0,((100-(-$BI181))%))))</f>
        <v>100%</v>
      </c>
      <c r="BK181" s="62">
        <f t="shared" ref="BK181:BK187" si="306">($BH181-$BA181)/($BB181-$BA181)</f>
        <v>-9.3896713615023476E-3</v>
      </c>
      <c r="BL181" s="59" t="str">
        <f t="shared" ref="BL181:BL187" si="307">IF($BG181&gt;=100%,"TERMINADO",(IF($BG181&gt;0%,"EN PROCESO",(IF($BG181=0%,"SIN INICIAR")))))</f>
        <v>SIN INICIAR</v>
      </c>
      <c r="BM181" s="59" t="str">
        <f t="shared" ref="BM181:BM187" si="308">IF($BL181="SIN INICIAR",(IF($BH181&gt;$BA181,"ATRASADO",(IF($BH181&lt;$BA181,"NO PROGRAMADA EN EL PERIODO ")))),IF($BL181="EN PROCESO",(IF($BF181&gt;=$BK181,"DENTRO DEL TIEMPO",(IF($BF181&lt;$BK181,"ATRASADO")))),IF($BL181="TERMINADO",(IF($BK181&lt;=100%,"OPORTUNO",(IF($BK181&gt;100%,"EXTEMPORANEO")))))))</f>
        <v xml:space="preserve">NO PROGRAMADA EN EL PERIODO </v>
      </c>
      <c r="BN181" s="62" t="s">
        <v>1362</v>
      </c>
      <c r="BO181" s="62" t="s">
        <v>416</v>
      </c>
      <c r="BP181" s="62"/>
      <c r="BQ181" s="62">
        <f t="shared" ref="BQ181:BQ187" si="309">$AS181</f>
        <v>0.25</v>
      </c>
      <c r="BR181" s="62">
        <v>0.25</v>
      </c>
      <c r="BS181" s="66">
        <f>$BR181/$BQ181</f>
        <v>1</v>
      </c>
      <c r="BT181" s="62">
        <f t="shared" ref="BT181:BT187" si="310">($BE181+$BR181)/$AQ181</f>
        <v>0.25</v>
      </c>
      <c r="BU181" s="59">
        <v>43271</v>
      </c>
      <c r="BV181" s="80">
        <f t="shared" ref="BV181:BV187" si="311">$BB181-$BU181</f>
        <v>133</v>
      </c>
      <c r="BW181" s="62" t="str">
        <f>IF($BV181&gt;=0,("100%"),IF($BV181&lt;-31,("70%"),IF($BV181&lt;0,((100-(-$BV181))%))))</f>
        <v>100%</v>
      </c>
      <c r="BX181" s="62">
        <f t="shared" ref="BX181:BX187" si="312">($BU181-$BA181)/($BB181-$BA181)</f>
        <v>0.37558685446009388</v>
      </c>
      <c r="BY181" s="59" t="str">
        <f t="shared" ref="BY181:BY187" si="313">IF($BT181&gt;=100%,"TERMINADO",(IF($BT181&gt;0%,"EN PROCESO",(IF($BT181=0%,"SIN INICIAR")))))</f>
        <v>EN PROCESO</v>
      </c>
      <c r="BZ181" s="59" t="str">
        <f t="shared" ref="BZ181:BZ187" si="314">IF($BY181="SIN INICIAR",(IF($BU181&gt;$BA181,"ATRASADO",(IF($BU181&lt;$BA181,"NO PROGRAMADA EN EL PERIODO ")))),IF($BY181="EN PROCESO",(IF($BS181&gt;=$BX181,"DENTRO DEL TIEMPO",(IF($BS181&lt;$BX181,"ATRASADO")))),IF($BY181="TERMINADO",(IF($BX181&lt;=100%,"OPORTUNO",(IF($BX181&gt;100%,"EXTEMPORANEO")))))))</f>
        <v>DENTRO DEL TIEMPO</v>
      </c>
      <c r="CA181" s="62" t="s">
        <v>1430</v>
      </c>
      <c r="CB181" s="97" t="s">
        <v>1429</v>
      </c>
      <c r="CC181" s="97"/>
      <c r="CD181" s="97"/>
      <c r="CE181" s="97"/>
      <c r="CF181" s="62"/>
      <c r="CG181" s="82">
        <f t="shared" ref="CG181:CG187" si="315">$AT181</f>
        <v>0.5</v>
      </c>
      <c r="CH181" s="82"/>
      <c r="CI181" s="66">
        <f t="shared" ref="CI181:CI187" si="316">$CH181/$CG181</f>
        <v>0</v>
      </c>
      <c r="CJ181" s="62">
        <f t="shared" si="262"/>
        <v>0.25</v>
      </c>
      <c r="CK181" s="59"/>
      <c r="CL181" s="80">
        <f t="shared" si="257"/>
        <v>43404</v>
      </c>
      <c r="CM181" s="62" t="str">
        <f>IF($CL181&gt;=0,("100%"),IF($CL181&lt;-31,("70%"),IF($CL181&lt;0,((100-(-$CL181))%))))</f>
        <v>100%</v>
      </c>
      <c r="CN181" s="62">
        <f t="shared" si="263"/>
        <v>-202.77464788732394</v>
      </c>
      <c r="CO181" s="59" t="str">
        <f t="shared" ref="CO181:CO187" si="317">IF($CJ181&gt;=100%,"TERMINADO",(IF($CJ181&gt;0%,"EN PROCESO",(IF($CJ181=0%,"SIN INICIAR")))))</f>
        <v>EN PROCESO</v>
      </c>
      <c r="CP181" s="59" t="str">
        <f t="shared" si="264"/>
        <v>DENTRO DEL TIEMPO</v>
      </c>
      <c r="CQ181" s="62"/>
      <c r="CR181" s="62"/>
      <c r="CS181" s="62"/>
      <c r="CT181" s="62"/>
      <c r="CU181" s="62"/>
      <c r="CV181" s="62"/>
      <c r="CW181" s="62"/>
      <c r="CX181" s="62"/>
      <c r="CY181" s="62"/>
      <c r="CZ181" s="62"/>
      <c r="DA181" s="62"/>
      <c r="DB181" s="62"/>
      <c r="DC181" s="82">
        <f t="shared" ref="DC181:DC187" si="318">$AU181</f>
        <v>0.25</v>
      </c>
      <c r="DD181" s="82"/>
      <c r="DE181" s="66">
        <f t="shared" ref="DE181:DE187" si="319">$DD181/$DC181</f>
        <v>0</v>
      </c>
      <c r="DF181" s="62">
        <f t="shared" si="265"/>
        <v>0.25</v>
      </c>
      <c r="DG181" s="59"/>
      <c r="DH181" s="80">
        <f t="shared" si="258"/>
        <v>43404</v>
      </c>
      <c r="DI181" s="62" t="str">
        <f>IF($DH181&gt;=0,("100%"),IF($DH181&lt;-31,("70%"),IF($DH181&lt;0,((100-(-$DH181))%))))</f>
        <v>100%</v>
      </c>
      <c r="DJ181" s="62">
        <f t="shared" si="266"/>
        <v>-202.77464788732394</v>
      </c>
      <c r="DK181" s="59" t="str">
        <f t="shared" ref="DK181:DK187" si="320">IF($DF181&gt;=100%,"TERMINADO",(IF($DF181&gt;0%,"EN PROCESO",(IF($DF181=0%,"SIN INICIAR")))))</f>
        <v>EN PROCESO</v>
      </c>
      <c r="DL181" s="59" t="str">
        <f t="shared" si="267"/>
        <v>DENTRO DEL TIEMPO</v>
      </c>
      <c r="DM181" s="62"/>
      <c r="DN181" s="62"/>
      <c r="DO181" s="62"/>
      <c r="DP181" s="62"/>
      <c r="DQ181" s="62"/>
      <c r="DR181" s="62"/>
      <c r="DS181" s="60"/>
      <c r="DT181" s="60"/>
      <c r="DU181" s="60"/>
      <c r="DV181" s="60"/>
      <c r="DW181" s="60"/>
    </row>
    <row r="182" spans="1:127" s="58" customFormat="1" ht="39.950000000000003" hidden="1" customHeight="1" x14ac:dyDescent="0.2">
      <c r="A182" s="82" t="s">
        <v>346</v>
      </c>
      <c r="B182" s="82" t="s">
        <v>344</v>
      </c>
      <c r="C182" s="82" t="s">
        <v>279</v>
      </c>
      <c r="D182" s="82">
        <v>0.1</v>
      </c>
      <c r="E182" s="82">
        <v>0.35</v>
      </c>
      <c r="F182" s="82">
        <v>0.5</v>
      </c>
      <c r="G182" s="82">
        <v>0.8</v>
      </c>
      <c r="H182" s="82">
        <v>0.9</v>
      </c>
      <c r="I182" s="82" t="s">
        <v>281</v>
      </c>
      <c r="J182" s="82" t="s">
        <v>368</v>
      </c>
      <c r="K182" s="82" t="s">
        <v>347</v>
      </c>
      <c r="L182" s="82" t="s">
        <v>1369</v>
      </c>
      <c r="M182" s="82" t="s">
        <v>365</v>
      </c>
      <c r="N182" s="82" t="s">
        <v>1368</v>
      </c>
      <c r="O182" s="82" t="s">
        <v>1428</v>
      </c>
      <c r="P182" s="82" t="s">
        <v>369</v>
      </c>
      <c r="Q182" s="82" t="s">
        <v>369</v>
      </c>
      <c r="R182" s="82" t="s">
        <v>369</v>
      </c>
      <c r="S182" s="82" t="s">
        <v>369</v>
      </c>
      <c r="T182" s="82" t="s">
        <v>313</v>
      </c>
      <c r="U182" s="82" t="s">
        <v>274</v>
      </c>
      <c r="V182" s="82" t="s">
        <v>370</v>
      </c>
      <c r="W182" s="82" t="s">
        <v>295</v>
      </c>
      <c r="X182" s="82" t="s">
        <v>293</v>
      </c>
      <c r="Y182" s="82" t="s">
        <v>642</v>
      </c>
      <c r="Z182" s="82" t="s">
        <v>416</v>
      </c>
      <c r="AA182" s="82" t="s">
        <v>416</v>
      </c>
      <c r="AB182" s="82" t="s">
        <v>309</v>
      </c>
      <c r="AC182" s="82" t="s">
        <v>365</v>
      </c>
      <c r="AD182" s="82" t="s">
        <v>1367</v>
      </c>
      <c r="AE182" s="82" t="str">
        <f t="shared" si="298"/>
        <v>Dirección General</v>
      </c>
      <c r="AF182" s="82" t="str">
        <f t="shared" si="299"/>
        <v>Comunicaciones</v>
      </c>
      <c r="AG182" s="82" t="str">
        <f t="shared" si="300"/>
        <v>Gestión de Comunicaciones</v>
      </c>
      <c r="AH182" s="82" t="str">
        <f t="shared" si="301"/>
        <v>Plan Estrategico FUGA</v>
      </c>
      <c r="AI182" s="82" t="s">
        <v>430</v>
      </c>
      <c r="AJ182" s="61" t="s">
        <v>369</v>
      </c>
      <c r="AK182" s="61" t="s">
        <v>369</v>
      </c>
      <c r="AL182" s="61" t="s">
        <v>369</v>
      </c>
      <c r="AM182" s="61" t="s">
        <v>369</v>
      </c>
      <c r="AN182" s="82" t="s">
        <v>1427</v>
      </c>
      <c r="AO182" s="82" t="s">
        <v>1426</v>
      </c>
      <c r="AP182" s="82">
        <v>0</v>
      </c>
      <c r="AQ182" s="62">
        <f>SUM(AR182:AU182)</f>
        <v>1</v>
      </c>
      <c r="AR182" s="62">
        <v>0</v>
      </c>
      <c r="AS182" s="62">
        <v>0</v>
      </c>
      <c r="AT182" s="62">
        <v>0.5</v>
      </c>
      <c r="AU182" s="62">
        <v>0.5</v>
      </c>
      <c r="AV182" s="82" t="s">
        <v>641</v>
      </c>
      <c r="AW182" s="82" t="s">
        <v>1364</v>
      </c>
      <c r="AX182" s="82" t="s">
        <v>1422</v>
      </c>
      <c r="AY182" s="82" t="s">
        <v>909</v>
      </c>
      <c r="AZ182" s="82" t="s">
        <v>442</v>
      </c>
      <c r="BA182" s="59">
        <v>43282</v>
      </c>
      <c r="BB182" s="59">
        <v>43465</v>
      </c>
      <c r="BC182" s="65">
        <f t="shared" si="302"/>
        <v>183</v>
      </c>
      <c r="BD182" s="82">
        <f t="shared" si="303"/>
        <v>0</v>
      </c>
      <c r="BE182" s="82">
        <v>0</v>
      </c>
      <c r="BF182" s="66">
        <v>0</v>
      </c>
      <c r="BG182" s="62">
        <f t="shared" si="304"/>
        <v>0</v>
      </c>
      <c r="BH182" s="59">
        <v>43189</v>
      </c>
      <c r="BI182" s="80">
        <f t="shared" si="305"/>
        <v>276</v>
      </c>
      <c r="BJ182" s="62" t="str">
        <f>IF($BI182&gt;=0,("100%"),IF($BI182&lt;-31,("70%"),IF($BI182&lt;0,((100-(-$BI182))%))))</f>
        <v>100%</v>
      </c>
      <c r="BK182" s="62">
        <f t="shared" si="306"/>
        <v>-0.50819672131147542</v>
      </c>
      <c r="BL182" s="59" t="str">
        <f t="shared" si="307"/>
        <v>SIN INICIAR</v>
      </c>
      <c r="BM182" s="59" t="str">
        <f t="shared" si="308"/>
        <v xml:space="preserve">NO PROGRAMADA EN EL PERIODO </v>
      </c>
      <c r="BN182" s="62" t="s">
        <v>1362</v>
      </c>
      <c r="BO182" s="62" t="s">
        <v>416</v>
      </c>
      <c r="BP182" s="62"/>
      <c r="BQ182" s="82">
        <f t="shared" si="309"/>
        <v>0</v>
      </c>
      <c r="BR182" s="82">
        <v>0</v>
      </c>
      <c r="BS182" s="66">
        <v>0</v>
      </c>
      <c r="BT182" s="62">
        <f t="shared" si="310"/>
        <v>0</v>
      </c>
      <c r="BU182" s="59">
        <v>43271</v>
      </c>
      <c r="BV182" s="80">
        <f t="shared" si="311"/>
        <v>194</v>
      </c>
      <c r="BW182" s="62" t="str">
        <f>IF($BV182&gt;=0,("100%"),IF($BV182&lt;-31,("70%"),IF($BV182&lt;0,((100-(-$BV182))%))))</f>
        <v>100%</v>
      </c>
      <c r="BX182" s="62">
        <f t="shared" si="312"/>
        <v>-6.0109289617486336E-2</v>
      </c>
      <c r="BY182" s="59" t="str">
        <f t="shared" si="313"/>
        <v>SIN INICIAR</v>
      </c>
      <c r="BZ182" s="59" t="str">
        <f t="shared" si="314"/>
        <v xml:space="preserve">NO PROGRAMADA EN EL PERIODO </v>
      </c>
      <c r="CA182" s="62" t="s">
        <v>1370</v>
      </c>
      <c r="CB182" s="62" t="s">
        <v>416</v>
      </c>
      <c r="CC182" s="62"/>
      <c r="CD182" s="62"/>
      <c r="CE182" s="62"/>
      <c r="CF182" s="62"/>
      <c r="CG182" s="82">
        <f t="shared" si="315"/>
        <v>0.5</v>
      </c>
      <c r="CH182" s="82"/>
      <c r="CI182" s="66">
        <f t="shared" si="316"/>
        <v>0</v>
      </c>
      <c r="CJ182" s="62">
        <f t="shared" si="262"/>
        <v>0</v>
      </c>
      <c r="CK182" s="59"/>
      <c r="CL182" s="80">
        <f t="shared" si="257"/>
        <v>43465</v>
      </c>
      <c r="CM182" s="62" t="str">
        <f>IF($CL182&gt;=0,("100%"),IF($CL182&lt;-31,("70%"),IF($CL182&lt;0,((100-(-$CL182))%))))</f>
        <v>100%</v>
      </c>
      <c r="CN182" s="62">
        <f t="shared" si="263"/>
        <v>-236.5136612021858</v>
      </c>
      <c r="CO182" s="59" t="str">
        <f t="shared" si="317"/>
        <v>SIN INICIAR</v>
      </c>
      <c r="CP182" s="59" t="str">
        <f t="shared" si="264"/>
        <v xml:space="preserve">NO PROGRAMADA EN EL PERIODO </v>
      </c>
      <c r="CQ182" s="62"/>
      <c r="CR182" s="62"/>
      <c r="CS182" s="62"/>
      <c r="CT182" s="62"/>
      <c r="CU182" s="62"/>
      <c r="CV182" s="62"/>
      <c r="CW182" s="62"/>
      <c r="CX182" s="62"/>
      <c r="CY182" s="62"/>
      <c r="CZ182" s="62"/>
      <c r="DA182" s="62"/>
      <c r="DB182" s="62"/>
      <c r="DC182" s="82">
        <f t="shared" si="318"/>
        <v>0.5</v>
      </c>
      <c r="DD182" s="82"/>
      <c r="DE182" s="66">
        <f t="shared" si="319"/>
        <v>0</v>
      </c>
      <c r="DF182" s="62">
        <f t="shared" si="265"/>
        <v>0</v>
      </c>
      <c r="DG182" s="59"/>
      <c r="DH182" s="80">
        <f t="shared" si="258"/>
        <v>43465</v>
      </c>
      <c r="DI182" s="62" t="str">
        <f>IF($DH182&gt;=0,("100%"),IF($DH182&lt;-31,("70%"),IF($DH182&lt;0,((100-(-$DH182))%))))</f>
        <v>100%</v>
      </c>
      <c r="DJ182" s="62">
        <f t="shared" si="266"/>
        <v>-236.5136612021858</v>
      </c>
      <c r="DK182" s="59" t="str">
        <f t="shared" si="320"/>
        <v>SIN INICIAR</v>
      </c>
      <c r="DL182" s="59" t="str">
        <f t="shared" si="267"/>
        <v xml:space="preserve">NO PROGRAMADA EN EL PERIODO </v>
      </c>
      <c r="DM182" s="62"/>
      <c r="DN182" s="62"/>
      <c r="DO182" s="62"/>
      <c r="DP182" s="62"/>
      <c r="DQ182" s="62"/>
      <c r="DR182" s="62"/>
      <c r="DS182" s="60"/>
      <c r="DT182" s="60"/>
      <c r="DU182" s="60"/>
      <c r="DV182" s="60"/>
      <c r="DW182" s="60"/>
    </row>
    <row r="183" spans="1:127" s="58" customFormat="1" ht="39.950000000000003" hidden="1" customHeight="1" x14ac:dyDescent="0.2">
      <c r="A183" s="82" t="s">
        <v>1198</v>
      </c>
      <c r="B183" s="82" t="s">
        <v>1197</v>
      </c>
      <c r="C183" s="82" t="s">
        <v>1196</v>
      </c>
      <c r="D183" s="82">
        <v>711</v>
      </c>
      <c r="E183" s="82">
        <v>423</v>
      </c>
      <c r="F183" s="82">
        <v>541</v>
      </c>
      <c r="G183" s="82">
        <v>301</v>
      </c>
      <c r="H183" s="82">
        <v>87</v>
      </c>
      <c r="I183" s="82" t="s">
        <v>1222</v>
      </c>
      <c r="J183" s="82" t="e">
        <v>#N/A</v>
      </c>
      <c r="K183" s="82" t="s">
        <v>1184</v>
      </c>
      <c r="L183" s="82" t="s">
        <v>1193</v>
      </c>
      <c r="M183" s="82" t="s">
        <v>1192</v>
      </c>
      <c r="N183" s="82" t="s">
        <v>1221</v>
      </c>
      <c r="O183" s="82" t="s">
        <v>1220</v>
      </c>
      <c r="P183" s="82" t="s">
        <v>369</v>
      </c>
      <c r="Q183" s="82" t="s">
        <v>369</v>
      </c>
      <c r="R183" s="82" t="s">
        <v>369</v>
      </c>
      <c r="S183" s="82" t="s">
        <v>369</v>
      </c>
      <c r="T183" s="82" t="s">
        <v>313</v>
      </c>
      <c r="U183" s="82" t="s">
        <v>274</v>
      </c>
      <c r="V183" s="82" t="s">
        <v>370</v>
      </c>
      <c r="W183" s="82" t="s">
        <v>1189</v>
      </c>
      <c r="X183" s="82" t="s">
        <v>1188</v>
      </c>
      <c r="Y183" s="82" t="s">
        <v>642</v>
      </c>
      <c r="Z183" s="82" t="s">
        <v>416</v>
      </c>
      <c r="AA183" s="82" t="s">
        <v>426</v>
      </c>
      <c r="AB183" s="82" t="s">
        <v>1187</v>
      </c>
      <c r="AC183" s="82" t="s">
        <v>369</v>
      </c>
      <c r="AD183" s="82" t="s">
        <v>1210</v>
      </c>
      <c r="AE183" s="82" t="str">
        <f t="shared" si="298"/>
        <v>Subdirección Artística y Cultural</v>
      </c>
      <c r="AF183" s="82" t="str">
        <f t="shared" si="299"/>
        <v>No aplica</v>
      </c>
      <c r="AG183" s="82" t="str">
        <f t="shared" si="300"/>
        <v xml:space="preserve">Arte y Cultura </v>
      </c>
      <c r="AH183" s="82" t="str">
        <f t="shared" si="301"/>
        <v>Plan Estrategico FUGA</v>
      </c>
      <c r="AI183" s="82" t="s">
        <v>430</v>
      </c>
      <c r="AJ183" s="61" t="s">
        <v>369</v>
      </c>
      <c r="AK183" s="61" t="s">
        <v>369</v>
      </c>
      <c r="AL183" s="61" t="s">
        <v>369</v>
      </c>
      <c r="AM183" s="61" t="s">
        <v>369</v>
      </c>
      <c r="AN183" s="82" t="s">
        <v>1219</v>
      </c>
      <c r="AO183" s="82" t="s">
        <v>1673</v>
      </c>
      <c r="AP183" s="109">
        <v>0</v>
      </c>
      <c r="AQ183" s="109">
        <f>SUM(AR183:AU183)</f>
        <v>58</v>
      </c>
      <c r="AR183" s="109">
        <v>0</v>
      </c>
      <c r="AS183" s="109">
        <f>4+5+5+3+2+10+2+4+4+2+4</f>
        <v>45</v>
      </c>
      <c r="AT183" s="109">
        <v>3</v>
      </c>
      <c r="AU183" s="109">
        <f>4+6</f>
        <v>10</v>
      </c>
      <c r="AV183" s="82" t="s">
        <v>448</v>
      </c>
      <c r="AW183" s="82" t="s">
        <v>1184</v>
      </c>
      <c r="AX183" s="82"/>
      <c r="AY183" s="82" t="s">
        <v>1207</v>
      </c>
      <c r="AZ183" s="82" t="s">
        <v>419</v>
      </c>
      <c r="BA183" s="59">
        <v>43191</v>
      </c>
      <c r="BB183" s="59">
        <v>43465</v>
      </c>
      <c r="BC183" s="65">
        <f t="shared" si="302"/>
        <v>274</v>
      </c>
      <c r="BD183" s="65">
        <f>$AR183</f>
        <v>0</v>
      </c>
      <c r="BE183" s="82">
        <v>0</v>
      </c>
      <c r="BF183" s="66">
        <v>0</v>
      </c>
      <c r="BG183" s="62">
        <f t="shared" si="304"/>
        <v>0</v>
      </c>
      <c r="BH183" s="59">
        <v>43189</v>
      </c>
      <c r="BI183" s="80">
        <f t="shared" si="305"/>
        <v>276</v>
      </c>
      <c r="BJ183" s="62" t="str">
        <f>IF($BI183&gt;0,("100%"),IF($BI183&lt;-31,("70%"),IF($BI183&lt;0,((100-(-$BI183))%))))</f>
        <v>100%</v>
      </c>
      <c r="BK183" s="62">
        <f t="shared" si="306"/>
        <v>-7.2992700729927005E-3</v>
      </c>
      <c r="BL183" s="59" t="str">
        <f t="shared" si="307"/>
        <v>SIN INICIAR</v>
      </c>
      <c r="BM183" s="59" t="str">
        <f t="shared" si="308"/>
        <v xml:space="preserve">NO PROGRAMADA EN EL PERIODO </v>
      </c>
      <c r="BN183" s="62" t="s">
        <v>1206</v>
      </c>
      <c r="BO183" s="62"/>
      <c r="BP183" s="62"/>
      <c r="BQ183" s="82">
        <f t="shared" si="309"/>
        <v>45</v>
      </c>
      <c r="BR183" s="82">
        <v>45</v>
      </c>
      <c r="BS183" s="66">
        <f>$BR183/$BQ183</f>
        <v>1</v>
      </c>
      <c r="BT183" s="62">
        <f t="shared" si="310"/>
        <v>0.77586206896551724</v>
      </c>
      <c r="BU183" s="59">
        <v>43281</v>
      </c>
      <c r="BV183" s="80">
        <f t="shared" si="311"/>
        <v>184</v>
      </c>
      <c r="BW183" s="62" t="str">
        <f>IF($BV183&gt;0,("100%"),IF($BV183&lt;-31,("70%"),IF($BV183&lt;0,((100-(-$BV183))%))))</f>
        <v>100%</v>
      </c>
      <c r="BX183" s="62">
        <f t="shared" si="312"/>
        <v>0.32846715328467152</v>
      </c>
      <c r="BY183" s="59" t="str">
        <f t="shared" si="313"/>
        <v>EN PROCESO</v>
      </c>
      <c r="BZ183" s="59" t="str">
        <f t="shared" si="314"/>
        <v>DENTRO DEL TIEMPO</v>
      </c>
      <c r="CA183" s="62" t="s">
        <v>1674</v>
      </c>
      <c r="CB183" s="62"/>
      <c r="CC183" s="62"/>
      <c r="CD183" s="62"/>
      <c r="CE183" s="62"/>
      <c r="CF183" s="62"/>
      <c r="CG183" s="82">
        <f t="shared" si="315"/>
        <v>3</v>
      </c>
      <c r="CH183" s="82">
        <v>3</v>
      </c>
      <c r="CI183" s="66">
        <f t="shared" si="316"/>
        <v>1</v>
      </c>
      <c r="CJ183" s="62">
        <f t="shared" si="262"/>
        <v>0.82758620689655171</v>
      </c>
      <c r="CK183" s="59">
        <v>43342</v>
      </c>
      <c r="CL183" s="80">
        <f t="shared" si="257"/>
        <v>123</v>
      </c>
      <c r="CM183" s="62" t="str">
        <f>IF($CL183&gt;0,("100%"),IF($CL183&lt;-31,("70%"),IF($CL183&lt;0,((100-(-$CL183))%))))</f>
        <v>100%</v>
      </c>
      <c r="CN183" s="62">
        <f t="shared" si="263"/>
        <v>0.55109489051094895</v>
      </c>
      <c r="CO183" s="59" t="str">
        <f t="shared" si="317"/>
        <v>EN PROCESO</v>
      </c>
      <c r="CP183" s="59" t="str">
        <f t="shared" si="264"/>
        <v>DENTRO DEL TIEMPO</v>
      </c>
      <c r="CQ183" s="62" t="s">
        <v>1675</v>
      </c>
      <c r="CR183" s="62"/>
      <c r="CS183" s="62"/>
      <c r="CT183" s="62"/>
      <c r="CU183" s="62"/>
      <c r="CV183" s="62"/>
      <c r="CW183" s="62"/>
      <c r="CX183" s="62"/>
      <c r="CY183" s="62"/>
      <c r="CZ183" s="62"/>
      <c r="DA183" s="62"/>
      <c r="DB183" s="62"/>
      <c r="DC183" s="82">
        <f t="shared" si="318"/>
        <v>10</v>
      </c>
      <c r="DD183" s="82"/>
      <c r="DE183" s="66">
        <f t="shared" si="319"/>
        <v>0</v>
      </c>
      <c r="DF183" s="62">
        <f t="shared" si="265"/>
        <v>0.82758620689655171</v>
      </c>
      <c r="DG183" s="59"/>
      <c r="DH183" s="80">
        <f t="shared" si="258"/>
        <v>43465</v>
      </c>
      <c r="DI183" s="62" t="str">
        <f>IF($DH183&gt;0,("100%"),IF($DH183&lt;-31,("70%"),IF($DH183&lt;0,((100-(-$DH183))%))))</f>
        <v>100%</v>
      </c>
      <c r="DJ183" s="62">
        <f t="shared" si="266"/>
        <v>-157.63138686131387</v>
      </c>
      <c r="DK183" s="59" t="str">
        <f t="shared" si="320"/>
        <v>EN PROCESO</v>
      </c>
      <c r="DL183" s="59" t="str">
        <f t="shared" si="267"/>
        <v>DENTRO DEL TIEMPO</v>
      </c>
      <c r="DM183" s="62" t="s">
        <v>1676</v>
      </c>
      <c r="DN183" s="62"/>
      <c r="DO183" s="62"/>
      <c r="DP183" s="62"/>
      <c r="DQ183" s="62"/>
      <c r="DR183" s="62"/>
      <c r="DS183" s="60"/>
      <c r="DT183" s="60"/>
      <c r="DU183" s="60"/>
      <c r="DV183" s="60"/>
      <c r="DW183" s="60"/>
    </row>
    <row r="184" spans="1:127" s="58" customFormat="1" ht="39.950000000000003" hidden="1" customHeight="1" x14ac:dyDescent="0.2">
      <c r="A184" s="82" t="s">
        <v>1198</v>
      </c>
      <c r="B184" s="82" t="s">
        <v>1197</v>
      </c>
      <c r="C184" s="82" t="s">
        <v>1196</v>
      </c>
      <c r="D184" s="82">
        <v>711</v>
      </c>
      <c r="E184" s="82">
        <v>423</v>
      </c>
      <c r="F184" s="82">
        <v>541</v>
      </c>
      <c r="G184" s="82">
        <v>301</v>
      </c>
      <c r="H184" s="82">
        <v>87</v>
      </c>
      <c r="I184" s="82" t="s">
        <v>1218</v>
      </c>
      <c r="J184" s="82" t="e">
        <v>#N/A</v>
      </c>
      <c r="K184" s="82" t="s">
        <v>1184</v>
      </c>
      <c r="L184" s="82" t="s">
        <v>1193</v>
      </c>
      <c r="M184" s="82" t="s">
        <v>1192</v>
      </c>
      <c r="N184" s="82" t="s">
        <v>1216</v>
      </c>
      <c r="O184" s="82" t="s">
        <v>1215</v>
      </c>
      <c r="P184" s="82" t="s">
        <v>369</v>
      </c>
      <c r="Q184" s="82" t="s">
        <v>369</v>
      </c>
      <c r="R184" s="82" t="s">
        <v>369</v>
      </c>
      <c r="S184" s="82" t="s">
        <v>369</v>
      </c>
      <c r="T184" s="82" t="s">
        <v>313</v>
      </c>
      <c r="U184" s="82" t="s">
        <v>274</v>
      </c>
      <c r="V184" s="82" t="s">
        <v>370</v>
      </c>
      <c r="W184" s="82" t="s">
        <v>1189</v>
      </c>
      <c r="X184" s="82" t="s">
        <v>1188</v>
      </c>
      <c r="Y184" s="82" t="s">
        <v>642</v>
      </c>
      <c r="Z184" s="82" t="s">
        <v>416</v>
      </c>
      <c r="AA184" s="82" t="s">
        <v>426</v>
      </c>
      <c r="AB184" s="82" t="s">
        <v>1187</v>
      </c>
      <c r="AC184" s="82" t="s">
        <v>369</v>
      </c>
      <c r="AD184" s="82" t="s">
        <v>1210</v>
      </c>
      <c r="AE184" s="82" t="str">
        <f t="shared" si="298"/>
        <v>Subdirección Artística y Cultural</v>
      </c>
      <c r="AF184" s="82" t="str">
        <f t="shared" si="299"/>
        <v>No aplica</v>
      </c>
      <c r="AG184" s="82" t="str">
        <f t="shared" si="300"/>
        <v xml:space="preserve">Arte y Cultura </v>
      </c>
      <c r="AH184" s="82" t="str">
        <f t="shared" si="301"/>
        <v>Plan Estrategico FUGA</v>
      </c>
      <c r="AI184" s="82" t="s">
        <v>430</v>
      </c>
      <c r="AJ184" s="61" t="s">
        <v>369</v>
      </c>
      <c r="AK184" s="61" t="s">
        <v>369</v>
      </c>
      <c r="AL184" s="61" t="s">
        <v>369</v>
      </c>
      <c r="AM184" s="61" t="s">
        <v>369</v>
      </c>
      <c r="AN184" s="82" t="s">
        <v>1214</v>
      </c>
      <c r="AO184" s="82" t="s">
        <v>1190</v>
      </c>
      <c r="AP184" s="109">
        <v>0</v>
      </c>
      <c r="AQ184" s="109">
        <f>SUM(AR184:AU184)</f>
        <v>173</v>
      </c>
      <c r="AR184" s="109">
        <v>52</v>
      </c>
      <c r="AS184" s="109">
        <v>31</v>
      </c>
      <c r="AT184" s="109">
        <v>50</v>
      </c>
      <c r="AU184" s="109">
        <v>40</v>
      </c>
      <c r="AV184" s="82" t="s">
        <v>448</v>
      </c>
      <c r="AW184" s="82" t="s">
        <v>1184</v>
      </c>
      <c r="AX184" s="82"/>
      <c r="AY184" s="82" t="s">
        <v>1207</v>
      </c>
      <c r="AZ184" s="82" t="s">
        <v>419</v>
      </c>
      <c r="BA184" s="59">
        <v>43101</v>
      </c>
      <c r="BB184" s="59">
        <v>43465</v>
      </c>
      <c r="BC184" s="65">
        <f t="shared" si="302"/>
        <v>364</v>
      </c>
      <c r="BD184" s="82">
        <f t="shared" si="303"/>
        <v>52</v>
      </c>
      <c r="BE184" s="82">
        <v>54</v>
      </c>
      <c r="BF184" s="66">
        <f>BE184/BD184</f>
        <v>1.0384615384615385</v>
      </c>
      <c r="BG184" s="62">
        <f t="shared" si="304"/>
        <v>0.31213872832369943</v>
      </c>
      <c r="BH184" s="59">
        <v>43189</v>
      </c>
      <c r="BI184" s="80">
        <f t="shared" si="305"/>
        <v>276</v>
      </c>
      <c r="BJ184" s="62" t="str">
        <f>IF($BI184&gt;0,("100%"),IF($BI184&lt;-31,("70%"),IF($BI184&lt;0,((100-(-$BI184))%))))</f>
        <v>100%</v>
      </c>
      <c r="BK184" s="62">
        <f t="shared" si="306"/>
        <v>0.24175824175824176</v>
      </c>
      <c r="BL184" s="59" t="str">
        <f t="shared" si="307"/>
        <v>EN PROCESO</v>
      </c>
      <c r="BM184" s="59" t="str">
        <f t="shared" si="308"/>
        <v>DENTRO DEL TIEMPO</v>
      </c>
      <c r="BN184" s="62" t="s">
        <v>1680</v>
      </c>
      <c r="BO184" s="62"/>
      <c r="BP184" s="62"/>
      <c r="BQ184" s="82">
        <f t="shared" si="309"/>
        <v>31</v>
      </c>
      <c r="BR184" s="82">
        <v>24</v>
      </c>
      <c r="BS184" s="66">
        <f>$BR184/$BQ184</f>
        <v>0.77419354838709675</v>
      </c>
      <c r="BT184" s="62">
        <f t="shared" si="310"/>
        <v>0.45086705202312138</v>
      </c>
      <c r="BU184" s="59">
        <v>43281</v>
      </c>
      <c r="BV184" s="80">
        <f t="shared" si="311"/>
        <v>184</v>
      </c>
      <c r="BW184" s="62" t="str">
        <f>IF($BV184&gt;0,("100%"),IF($BV184&lt;-31,("70%"),IF($BV184&lt;0,((100-(-$BV184))%))))</f>
        <v>100%</v>
      </c>
      <c r="BX184" s="62">
        <f t="shared" si="312"/>
        <v>0.49450549450549453</v>
      </c>
      <c r="BY184" s="59" t="str">
        <f t="shared" si="313"/>
        <v>EN PROCESO</v>
      </c>
      <c r="BZ184" s="59" t="str">
        <f t="shared" si="314"/>
        <v>DENTRO DEL TIEMPO</v>
      </c>
      <c r="CA184" s="62" t="s">
        <v>1681</v>
      </c>
      <c r="CB184" s="62"/>
      <c r="CC184" s="62"/>
      <c r="CD184" s="62"/>
      <c r="CE184" s="62"/>
      <c r="CF184" s="62"/>
      <c r="CG184" s="82">
        <f t="shared" si="315"/>
        <v>50</v>
      </c>
      <c r="CH184" s="82">
        <v>37</v>
      </c>
      <c r="CI184" s="66">
        <f t="shared" si="316"/>
        <v>0.74</v>
      </c>
      <c r="CJ184" s="62">
        <f t="shared" si="262"/>
        <v>0.66473988439306353</v>
      </c>
      <c r="CK184" s="59">
        <v>43342</v>
      </c>
      <c r="CL184" s="80">
        <f t="shared" si="257"/>
        <v>123</v>
      </c>
      <c r="CM184" s="62" t="str">
        <f>IF($CL184&gt;0,("100%"),IF($CL184&lt;-31,("70%"),IF($CL184&lt;0,((100-(-$CL184))%))))</f>
        <v>100%</v>
      </c>
      <c r="CN184" s="62">
        <f t="shared" si="263"/>
        <v>0.66208791208791207</v>
      </c>
      <c r="CO184" s="59" t="str">
        <f t="shared" si="317"/>
        <v>EN PROCESO</v>
      </c>
      <c r="CP184" s="59" t="str">
        <f t="shared" si="264"/>
        <v>DENTRO DEL TIEMPO</v>
      </c>
      <c r="CQ184" s="62" t="s">
        <v>1682</v>
      </c>
      <c r="CR184" s="62"/>
      <c r="CS184" s="62"/>
      <c r="CT184" s="62"/>
      <c r="CU184" s="62"/>
      <c r="CV184" s="62"/>
      <c r="CW184" s="62"/>
      <c r="CX184" s="62"/>
      <c r="CY184" s="62"/>
      <c r="CZ184" s="62"/>
      <c r="DA184" s="62"/>
      <c r="DB184" s="62"/>
      <c r="DC184" s="82">
        <f t="shared" si="318"/>
        <v>40</v>
      </c>
      <c r="DD184" s="82"/>
      <c r="DE184" s="66">
        <f t="shared" si="319"/>
        <v>0</v>
      </c>
      <c r="DF184" s="62">
        <f t="shared" si="265"/>
        <v>0.66473988439306353</v>
      </c>
      <c r="DG184" s="59"/>
      <c r="DH184" s="80">
        <f t="shared" si="258"/>
        <v>43465</v>
      </c>
      <c r="DI184" s="62" t="str">
        <f>IF($DH184&gt;0,("100%"),IF($DH184&lt;-31,("70%"),IF($DH184&lt;0,((100-(-$DH184))%))))</f>
        <v>100%</v>
      </c>
      <c r="DJ184" s="62">
        <f t="shared" si="266"/>
        <v>-118.40934065934066</v>
      </c>
      <c r="DK184" s="59" t="str">
        <f t="shared" si="320"/>
        <v>EN PROCESO</v>
      </c>
      <c r="DL184" s="59" t="str">
        <f t="shared" si="267"/>
        <v>DENTRO DEL TIEMPO</v>
      </c>
      <c r="DM184" s="62"/>
      <c r="DN184" s="62"/>
      <c r="DO184" s="62"/>
      <c r="DP184" s="62"/>
      <c r="DQ184" s="62"/>
      <c r="DR184" s="62"/>
      <c r="DS184" s="60"/>
      <c r="DT184" s="60"/>
      <c r="DU184" s="60"/>
      <c r="DV184" s="60"/>
      <c r="DW184" s="60"/>
    </row>
    <row r="185" spans="1:127" s="58" customFormat="1" ht="39.950000000000003" hidden="1" customHeight="1" x14ac:dyDescent="0.2">
      <c r="A185" s="82" t="s">
        <v>1198</v>
      </c>
      <c r="B185" s="82" t="s">
        <v>1197</v>
      </c>
      <c r="C185" s="82" t="s">
        <v>1196</v>
      </c>
      <c r="D185" s="82">
        <v>711</v>
      </c>
      <c r="E185" s="82">
        <v>423</v>
      </c>
      <c r="F185" s="82">
        <v>541</v>
      </c>
      <c r="G185" s="82">
        <v>301</v>
      </c>
      <c r="H185" s="82">
        <v>87</v>
      </c>
      <c r="I185" s="82" t="s">
        <v>1217</v>
      </c>
      <c r="J185" s="82" t="e">
        <v>#N/A</v>
      </c>
      <c r="K185" s="82" t="s">
        <v>1184</v>
      </c>
      <c r="L185" s="82" t="s">
        <v>1193</v>
      </c>
      <c r="M185" s="82" t="s">
        <v>1192</v>
      </c>
      <c r="N185" s="82" t="s">
        <v>1216</v>
      </c>
      <c r="O185" s="82" t="s">
        <v>1215</v>
      </c>
      <c r="P185" s="82" t="s">
        <v>369</v>
      </c>
      <c r="Q185" s="82" t="s">
        <v>369</v>
      </c>
      <c r="R185" s="82" t="s">
        <v>369</v>
      </c>
      <c r="S185" s="82" t="s">
        <v>369</v>
      </c>
      <c r="T185" s="82" t="s">
        <v>313</v>
      </c>
      <c r="U185" s="82" t="s">
        <v>274</v>
      </c>
      <c r="V185" s="82" t="s">
        <v>370</v>
      </c>
      <c r="W185" s="82" t="s">
        <v>1189</v>
      </c>
      <c r="X185" s="82" t="s">
        <v>1188</v>
      </c>
      <c r="Y185" s="82" t="s">
        <v>642</v>
      </c>
      <c r="Z185" s="82" t="s">
        <v>416</v>
      </c>
      <c r="AA185" s="82" t="s">
        <v>426</v>
      </c>
      <c r="AB185" s="82" t="s">
        <v>1187</v>
      </c>
      <c r="AC185" s="82" t="s">
        <v>369</v>
      </c>
      <c r="AD185" s="82" t="s">
        <v>1210</v>
      </c>
      <c r="AE185" s="82" t="str">
        <f t="shared" si="298"/>
        <v>Subdirección Artística y Cultural</v>
      </c>
      <c r="AF185" s="82" t="str">
        <f t="shared" si="299"/>
        <v>No aplica</v>
      </c>
      <c r="AG185" s="82" t="str">
        <f t="shared" si="300"/>
        <v xml:space="preserve">Arte y Cultura </v>
      </c>
      <c r="AH185" s="82" t="str">
        <f t="shared" si="301"/>
        <v>Plan Estrategico FUGA</v>
      </c>
      <c r="AI185" s="82" t="s">
        <v>430</v>
      </c>
      <c r="AJ185" s="61" t="s">
        <v>369</v>
      </c>
      <c r="AK185" s="61" t="s">
        <v>369</v>
      </c>
      <c r="AL185" s="61" t="s">
        <v>369</v>
      </c>
      <c r="AM185" s="61" t="s">
        <v>369</v>
      </c>
      <c r="AN185" s="82" t="s">
        <v>1214</v>
      </c>
      <c r="AO185" s="82" t="s">
        <v>1213</v>
      </c>
      <c r="AP185" s="109">
        <v>0</v>
      </c>
      <c r="AQ185" s="109">
        <f t="shared" ref="AQ185" si="321">SUM(AR185:AU185)</f>
        <v>11988</v>
      </c>
      <c r="AR185" s="109">
        <v>10208</v>
      </c>
      <c r="AS185" s="109">
        <v>527</v>
      </c>
      <c r="AT185" s="109">
        <v>732</v>
      </c>
      <c r="AU185" s="109">
        <v>521</v>
      </c>
      <c r="AV185" s="82" t="s">
        <v>448</v>
      </c>
      <c r="AW185" s="82" t="s">
        <v>1184</v>
      </c>
      <c r="AX185" s="82"/>
      <c r="AY185" s="82" t="s">
        <v>1207</v>
      </c>
      <c r="AZ185" s="82" t="s">
        <v>419</v>
      </c>
      <c r="BA185" s="59">
        <v>43101</v>
      </c>
      <c r="BB185" s="59">
        <v>43465</v>
      </c>
      <c r="BC185" s="65">
        <f t="shared" si="302"/>
        <v>364</v>
      </c>
      <c r="BD185" s="82">
        <f t="shared" si="303"/>
        <v>10208</v>
      </c>
      <c r="BE185" s="82">
        <v>11284</v>
      </c>
      <c r="BF185" s="66">
        <f>BE185/BD185</f>
        <v>1.1054075235109717</v>
      </c>
      <c r="BG185" s="62">
        <f t="shared" si="304"/>
        <v>0.9412746079412746</v>
      </c>
      <c r="BH185" s="59">
        <v>43189</v>
      </c>
      <c r="BI185" s="80">
        <f t="shared" si="305"/>
        <v>276</v>
      </c>
      <c r="BJ185" s="62" t="str">
        <f>IF($BI185&gt;0,("100%"),IF($BI185&lt;-31,("70%"),IF($BI185&lt;0,((100-(-$BI185))%))))</f>
        <v>100%</v>
      </c>
      <c r="BK185" s="62">
        <f t="shared" si="306"/>
        <v>0.24175824175824176</v>
      </c>
      <c r="BL185" s="59" t="str">
        <f t="shared" si="307"/>
        <v>EN PROCESO</v>
      </c>
      <c r="BM185" s="59" t="str">
        <f t="shared" si="308"/>
        <v>DENTRO DEL TIEMPO</v>
      </c>
      <c r="BN185" s="62" t="s">
        <v>1683</v>
      </c>
      <c r="BO185" s="62"/>
      <c r="BP185" s="62"/>
      <c r="BQ185" s="82">
        <f t="shared" si="309"/>
        <v>527</v>
      </c>
      <c r="BR185" s="82">
        <v>2458</v>
      </c>
      <c r="BS185" s="66">
        <f>$BR185/$BQ185</f>
        <v>4.6641366223908918</v>
      </c>
      <c r="BT185" s="62">
        <f t="shared" si="310"/>
        <v>1.146312979646313</v>
      </c>
      <c r="BU185" s="59">
        <v>43281</v>
      </c>
      <c r="BV185" s="80">
        <f t="shared" si="311"/>
        <v>184</v>
      </c>
      <c r="BW185" s="62" t="str">
        <f>IF($BV185&gt;0,("100%"),IF($BV185&lt;-31,("70%"),IF($BV185&lt;0,((100-(-$BV185))%))))</f>
        <v>100%</v>
      </c>
      <c r="BX185" s="62">
        <f t="shared" si="312"/>
        <v>0.49450549450549453</v>
      </c>
      <c r="BY185" s="59" t="str">
        <f t="shared" si="313"/>
        <v>TERMINADO</v>
      </c>
      <c r="BZ185" s="59" t="str">
        <f t="shared" si="314"/>
        <v>OPORTUNO</v>
      </c>
      <c r="CA185" s="62" t="s">
        <v>1684</v>
      </c>
      <c r="CB185" s="62"/>
      <c r="CC185" s="62"/>
      <c r="CD185" s="62"/>
      <c r="CE185" s="62"/>
      <c r="CF185" s="62"/>
      <c r="CG185" s="82">
        <f t="shared" si="315"/>
        <v>732</v>
      </c>
      <c r="CH185" s="82">
        <v>2100</v>
      </c>
      <c r="CI185" s="66">
        <f t="shared" si="316"/>
        <v>2.8688524590163933</v>
      </c>
      <c r="CJ185" s="62">
        <f t="shared" si="262"/>
        <v>1.3214881548214881</v>
      </c>
      <c r="CK185" s="59">
        <v>43342</v>
      </c>
      <c r="CL185" s="80">
        <f t="shared" si="257"/>
        <v>123</v>
      </c>
      <c r="CM185" s="62" t="str">
        <f>IF($CL185&gt;0,("100%"),IF($CL185&lt;-31,("70%"),IF($CL185&lt;0,((100-(-$CL185))%))))</f>
        <v>100%</v>
      </c>
      <c r="CN185" s="62">
        <f t="shared" si="263"/>
        <v>0.66208791208791207</v>
      </c>
      <c r="CO185" s="59" t="str">
        <f t="shared" si="317"/>
        <v>TERMINADO</v>
      </c>
      <c r="CP185" s="59" t="str">
        <f t="shared" si="264"/>
        <v>OPORTUNO</v>
      </c>
      <c r="CQ185" s="62" t="s">
        <v>1685</v>
      </c>
      <c r="CR185" s="62"/>
      <c r="CS185" s="62"/>
      <c r="CT185" s="62"/>
      <c r="CU185" s="62"/>
      <c r="CV185" s="62"/>
      <c r="CW185" s="62"/>
      <c r="CX185" s="62"/>
      <c r="CY185" s="62"/>
      <c r="CZ185" s="62"/>
      <c r="DA185" s="62"/>
      <c r="DB185" s="62"/>
      <c r="DC185" s="82">
        <f t="shared" si="318"/>
        <v>521</v>
      </c>
      <c r="DD185" s="82"/>
      <c r="DE185" s="66">
        <f t="shared" si="319"/>
        <v>0</v>
      </c>
      <c r="DF185" s="62">
        <f t="shared" si="265"/>
        <v>1.3214881548214881</v>
      </c>
      <c r="DG185" s="59"/>
      <c r="DH185" s="80">
        <f t="shared" si="258"/>
        <v>43465</v>
      </c>
      <c r="DI185" s="62" t="str">
        <f>IF($DH185&gt;0,("100%"),IF($DH185&lt;-31,("70%"),IF($DH185&lt;0,((100-(-$DH185))%))))</f>
        <v>100%</v>
      </c>
      <c r="DJ185" s="62">
        <f t="shared" si="266"/>
        <v>-118.40934065934066</v>
      </c>
      <c r="DK185" s="59" t="str">
        <f t="shared" si="320"/>
        <v>TERMINADO</v>
      </c>
      <c r="DL185" s="59" t="str">
        <f t="shared" si="267"/>
        <v>OPORTUNO</v>
      </c>
      <c r="DM185" s="62"/>
      <c r="DN185" s="62"/>
      <c r="DO185" s="62"/>
      <c r="DP185" s="62"/>
      <c r="DQ185" s="62"/>
      <c r="DR185" s="62"/>
      <c r="DS185" s="60"/>
      <c r="DT185" s="60"/>
      <c r="DU185" s="60"/>
      <c r="DV185" s="60"/>
      <c r="DW185" s="60"/>
    </row>
    <row r="186" spans="1:127" s="58" customFormat="1" ht="39.950000000000003" hidden="1" customHeight="1" x14ac:dyDescent="0.2">
      <c r="A186" s="82" t="s">
        <v>1198</v>
      </c>
      <c r="B186" s="82" t="s">
        <v>1197</v>
      </c>
      <c r="C186" s="82" t="s">
        <v>1196</v>
      </c>
      <c r="D186" s="82">
        <v>711</v>
      </c>
      <c r="E186" s="82">
        <v>423</v>
      </c>
      <c r="F186" s="82">
        <v>541</v>
      </c>
      <c r="G186" s="82">
        <v>301</v>
      </c>
      <c r="H186" s="82">
        <v>87</v>
      </c>
      <c r="I186" s="82" t="s">
        <v>1212</v>
      </c>
      <c r="J186" s="82" t="e">
        <v>#N/A</v>
      </c>
      <c r="K186" s="82" t="s">
        <v>1184</v>
      </c>
      <c r="L186" s="82" t="s">
        <v>1193</v>
      </c>
      <c r="M186" s="82" t="s">
        <v>1192</v>
      </c>
      <c r="N186" s="82" t="s">
        <v>1211</v>
      </c>
      <c r="O186" s="82" t="s">
        <v>1208</v>
      </c>
      <c r="P186" s="82" t="s">
        <v>369</v>
      </c>
      <c r="Q186" s="82" t="s">
        <v>369</v>
      </c>
      <c r="R186" s="82" t="s">
        <v>369</v>
      </c>
      <c r="S186" s="82" t="s">
        <v>369</v>
      </c>
      <c r="T186" s="82" t="s">
        <v>313</v>
      </c>
      <c r="U186" s="82" t="s">
        <v>274</v>
      </c>
      <c r="V186" s="82" t="s">
        <v>370</v>
      </c>
      <c r="W186" s="82" t="s">
        <v>1189</v>
      </c>
      <c r="X186" s="82" t="s">
        <v>1188</v>
      </c>
      <c r="Y186" s="82" t="s">
        <v>642</v>
      </c>
      <c r="Z186" s="82" t="s">
        <v>416</v>
      </c>
      <c r="AA186" s="82" t="s">
        <v>426</v>
      </c>
      <c r="AB186" s="82" t="s">
        <v>1187</v>
      </c>
      <c r="AC186" s="82" t="s">
        <v>369</v>
      </c>
      <c r="AD186" s="82" t="s">
        <v>1210</v>
      </c>
      <c r="AE186" s="82" t="str">
        <f t="shared" si="298"/>
        <v>Subdirección Artística y Cultural</v>
      </c>
      <c r="AF186" s="82" t="str">
        <f t="shared" si="299"/>
        <v>No aplica</v>
      </c>
      <c r="AG186" s="82" t="str">
        <f t="shared" si="300"/>
        <v xml:space="preserve">Arte y Cultura </v>
      </c>
      <c r="AH186" s="82" t="str">
        <f t="shared" si="301"/>
        <v>Plan Estrategico FUGA</v>
      </c>
      <c r="AI186" s="82" t="s">
        <v>430</v>
      </c>
      <c r="AJ186" s="61" t="s">
        <v>369</v>
      </c>
      <c r="AK186" s="61" t="s">
        <v>369</v>
      </c>
      <c r="AL186" s="61" t="s">
        <v>369</v>
      </c>
      <c r="AM186" s="61" t="s">
        <v>369</v>
      </c>
      <c r="AN186" s="82" t="s">
        <v>1209</v>
      </c>
      <c r="AO186" s="82" t="s">
        <v>1208</v>
      </c>
      <c r="AP186" s="109">
        <v>0</v>
      </c>
      <c r="AQ186" s="109">
        <f t="shared" ref="AQ186" si="322">SUM(AR186:AU186)</f>
        <v>10</v>
      </c>
      <c r="AR186" s="109">
        <v>1</v>
      </c>
      <c r="AS186" s="109">
        <v>3</v>
      </c>
      <c r="AT186" s="109">
        <v>3</v>
      </c>
      <c r="AU186" s="109">
        <v>3</v>
      </c>
      <c r="AV186" s="82" t="s">
        <v>448</v>
      </c>
      <c r="AW186" s="82" t="s">
        <v>1184</v>
      </c>
      <c r="AX186" s="82"/>
      <c r="AY186" s="82" t="s">
        <v>1207</v>
      </c>
      <c r="AZ186" s="82" t="s">
        <v>419</v>
      </c>
      <c r="BA186" s="59">
        <v>43101</v>
      </c>
      <c r="BB186" s="59">
        <v>43465</v>
      </c>
      <c r="BC186" s="65">
        <f t="shared" si="302"/>
        <v>364</v>
      </c>
      <c r="BD186" s="82">
        <f t="shared" si="303"/>
        <v>1</v>
      </c>
      <c r="BE186" s="82">
        <v>11</v>
      </c>
      <c r="BF186" s="66">
        <f>BE186/BD186</f>
        <v>11</v>
      </c>
      <c r="BG186" s="62">
        <f>$BE186/$AQ186</f>
        <v>1.1000000000000001</v>
      </c>
      <c r="BH186" s="59">
        <v>43189</v>
      </c>
      <c r="BI186" s="80">
        <f>$BB186-$BH186</f>
        <v>276</v>
      </c>
      <c r="BJ186" s="62" t="str">
        <f>IF($BI186&gt;0,("100%"),IF($BI186&lt;-31,("70%"),IF($BI186&lt;0,((100-(-$BI186))%))))</f>
        <v>100%</v>
      </c>
      <c r="BK186" s="62">
        <f t="shared" si="306"/>
        <v>0.24175824175824176</v>
      </c>
      <c r="BL186" s="59" t="str">
        <f t="shared" si="307"/>
        <v>TERMINADO</v>
      </c>
      <c r="BM186" s="59" t="str">
        <f t="shared" si="308"/>
        <v>OPORTUNO</v>
      </c>
      <c r="BN186" s="62" t="s">
        <v>1677</v>
      </c>
      <c r="BO186" s="62"/>
      <c r="BP186" s="62"/>
      <c r="BQ186" s="82">
        <f t="shared" si="309"/>
        <v>3</v>
      </c>
      <c r="BR186" s="82">
        <v>30</v>
      </c>
      <c r="BS186" s="66">
        <f>$BR186/$BQ186</f>
        <v>10</v>
      </c>
      <c r="BT186" s="62">
        <f t="shared" si="310"/>
        <v>4.0999999999999996</v>
      </c>
      <c r="BU186" s="59">
        <v>43281</v>
      </c>
      <c r="BV186" s="80">
        <f t="shared" si="311"/>
        <v>184</v>
      </c>
      <c r="BW186" s="62" t="str">
        <f>IF($BV186&gt;0,("100%"),IF($BV186&lt;-31,("70%"),IF($BV186&lt;0,((100-(-$BV186))%))))</f>
        <v>100%</v>
      </c>
      <c r="BX186" s="62">
        <f t="shared" si="312"/>
        <v>0.49450549450549453</v>
      </c>
      <c r="BY186" s="59" t="str">
        <f t="shared" si="313"/>
        <v>TERMINADO</v>
      </c>
      <c r="BZ186" s="59" t="str">
        <f t="shared" si="314"/>
        <v>OPORTUNO</v>
      </c>
      <c r="CA186" s="62" t="s">
        <v>1678</v>
      </c>
      <c r="CB186" s="62"/>
      <c r="CC186" s="62"/>
      <c r="CD186" s="62"/>
      <c r="CE186" s="62"/>
      <c r="CF186" s="62"/>
      <c r="CG186" s="82">
        <f t="shared" si="315"/>
        <v>3</v>
      </c>
      <c r="CH186" s="82">
        <v>12</v>
      </c>
      <c r="CI186" s="66">
        <f t="shared" si="316"/>
        <v>4</v>
      </c>
      <c r="CJ186" s="62">
        <f t="shared" si="262"/>
        <v>5.3</v>
      </c>
      <c r="CK186" s="59">
        <v>43342</v>
      </c>
      <c r="CL186" s="80">
        <f t="shared" si="257"/>
        <v>123</v>
      </c>
      <c r="CM186" s="62" t="str">
        <f>IF($CL186&gt;0,("100%"),IF($CL186&lt;-31,("70%"),IF($CL186&lt;0,((100-(-$CL186))%))))</f>
        <v>100%</v>
      </c>
      <c r="CN186" s="62">
        <f t="shared" si="263"/>
        <v>0.66208791208791207</v>
      </c>
      <c r="CO186" s="59" t="str">
        <f t="shared" si="317"/>
        <v>TERMINADO</v>
      </c>
      <c r="CP186" s="59" t="str">
        <f t="shared" si="264"/>
        <v>OPORTUNO</v>
      </c>
      <c r="CQ186" s="62" t="s">
        <v>1679</v>
      </c>
      <c r="CR186" s="62"/>
      <c r="CS186" s="62"/>
      <c r="CT186" s="62"/>
      <c r="CU186" s="62"/>
      <c r="CV186" s="62"/>
      <c r="CW186" s="62"/>
      <c r="CX186" s="62"/>
      <c r="CY186" s="62"/>
      <c r="CZ186" s="62"/>
      <c r="DA186" s="62"/>
      <c r="DB186" s="62"/>
      <c r="DC186" s="82">
        <f t="shared" si="318"/>
        <v>3</v>
      </c>
      <c r="DD186" s="82"/>
      <c r="DE186" s="66">
        <f t="shared" si="319"/>
        <v>0</v>
      </c>
      <c r="DF186" s="62">
        <f t="shared" si="265"/>
        <v>5.3</v>
      </c>
      <c r="DG186" s="59"/>
      <c r="DH186" s="80">
        <f t="shared" si="258"/>
        <v>43465</v>
      </c>
      <c r="DI186" s="62" t="str">
        <f>IF($DH186&gt;0,("100%"),IF($DH186&lt;-31,("70%"),IF($DH186&lt;0,((100-(-$DH186))%))))</f>
        <v>100%</v>
      </c>
      <c r="DJ186" s="62">
        <f t="shared" si="266"/>
        <v>-118.40934065934066</v>
      </c>
      <c r="DK186" s="59" t="str">
        <f t="shared" si="320"/>
        <v>TERMINADO</v>
      </c>
      <c r="DL186" s="59" t="str">
        <f t="shared" si="267"/>
        <v>OPORTUNO</v>
      </c>
      <c r="DM186" s="62"/>
      <c r="DN186" s="62"/>
      <c r="DO186" s="62"/>
      <c r="DP186" s="62"/>
      <c r="DQ186" s="62"/>
      <c r="DR186" s="62"/>
      <c r="DS186" s="60"/>
      <c r="DT186" s="60"/>
      <c r="DU186" s="60"/>
      <c r="DV186" s="60"/>
      <c r="DW186" s="60"/>
    </row>
    <row r="187" spans="1:127" s="58" customFormat="1" ht="39.950000000000003" hidden="1" customHeight="1" x14ac:dyDescent="0.2">
      <c r="A187" s="82" t="s">
        <v>1198</v>
      </c>
      <c r="B187" s="82" t="s">
        <v>1197</v>
      </c>
      <c r="C187" s="82" t="s">
        <v>1196</v>
      </c>
      <c r="D187" s="82">
        <v>711</v>
      </c>
      <c r="E187" s="82">
        <v>423</v>
      </c>
      <c r="F187" s="82">
        <v>541</v>
      </c>
      <c r="G187" s="82">
        <v>301</v>
      </c>
      <c r="H187" s="82">
        <v>87</v>
      </c>
      <c r="I187" s="82" t="s">
        <v>1308</v>
      </c>
      <c r="J187" s="82" t="s">
        <v>1207</v>
      </c>
      <c r="K187" s="82" t="s">
        <v>1249</v>
      </c>
      <c r="L187" s="82" t="s">
        <v>1307</v>
      </c>
      <c r="M187" s="82" t="s">
        <v>1306</v>
      </c>
      <c r="N187" s="82" t="s">
        <v>1305</v>
      </c>
      <c r="O187" s="82" t="s">
        <v>1304</v>
      </c>
      <c r="P187" s="82" t="s">
        <v>369</v>
      </c>
      <c r="Q187" s="82" t="s">
        <v>369</v>
      </c>
      <c r="R187" s="82" t="s">
        <v>369</v>
      </c>
      <c r="S187" s="82" t="s">
        <v>369</v>
      </c>
      <c r="T187" s="82" t="s">
        <v>313</v>
      </c>
      <c r="U187" s="82" t="s">
        <v>274</v>
      </c>
      <c r="V187" s="82" t="s">
        <v>370</v>
      </c>
      <c r="W187" s="82" t="s">
        <v>1303</v>
      </c>
      <c r="X187" s="82" t="s">
        <v>1302</v>
      </c>
      <c r="Y187" s="82" t="s">
        <v>642</v>
      </c>
      <c r="Z187" s="82" t="s">
        <v>416</v>
      </c>
      <c r="AA187" s="82" t="s">
        <v>1316</v>
      </c>
      <c r="AB187" s="82" t="s">
        <v>1207</v>
      </c>
      <c r="AC187" s="82" t="s">
        <v>369</v>
      </c>
      <c r="AD187" s="82" t="s">
        <v>1205</v>
      </c>
      <c r="AE187" s="82" t="str">
        <f t="shared" si="298"/>
        <v>Subdirección para la Gestión del Centro de Bogotá</v>
      </c>
      <c r="AF187" s="82" t="str">
        <f t="shared" si="299"/>
        <v>No aplica</v>
      </c>
      <c r="AG187" s="82" t="str">
        <f t="shared" si="300"/>
        <v>Transformación Cultural del Centro</v>
      </c>
      <c r="AH187" s="82" t="str">
        <f t="shared" si="301"/>
        <v>Plan Estrategico FUGA</v>
      </c>
      <c r="AI187" s="82" t="s">
        <v>430</v>
      </c>
      <c r="AJ187" s="61" t="s">
        <v>369</v>
      </c>
      <c r="AK187" s="61" t="s">
        <v>369</v>
      </c>
      <c r="AL187" s="61" t="s">
        <v>369</v>
      </c>
      <c r="AM187" s="61" t="s">
        <v>369</v>
      </c>
      <c r="AN187" s="82" t="s">
        <v>1315</v>
      </c>
      <c r="AO187" s="82" t="s">
        <v>1304</v>
      </c>
      <c r="AP187" s="82">
        <v>0</v>
      </c>
      <c r="AQ187" s="82">
        <f>SUM(AR187:AU187)</f>
        <v>22</v>
      </c>
      <c r="AR187" s="82">
        <v>4</v>
      </c>
      <c r="AS187" s="82">
        <v>6</v>
      </c>
      <c r="AT187" s="82">
        <v>6</v>
      </c>
      <c r="AU187" s="82">
        <v>6</v>
      </c>
      <c r="AV187" s="82" t="s">
        <v>448</v>
      </c>
      <c r="AW187" s="82" t="s">
        <v>1249</v>
      </c>
      <c r="AX187" s="82" t="s">
        <v>1249</v>
      </c>
      <c r="AY187" s="82" t="s">
        <v>1187</v>
      </c>
      <c r="AZ187" s="82" t="s">
        <v>1314</v>
      </c>
      <c r="BA187" s="59">
        <v>43101</v>
      </c>
      <c r="BB187" s="59">
        <v>43465</v>
      </c>
      <c r="BC187" s="65">
        <f>+BB187-BA187</f>
        <v>364</v>
      </c>
      <c r="BD187" s="82">
        <f>AR187</f>
        <v>4</v>
      </c>
      <c r="BE187" s="82">
        <v>5</v>
      </c>
      <c r="BF187" s="66">
        <f>$BE187/$BD187</f>
        <v>1.25</v>
      </c>
      <c r="BG187" s="62">
        <f t="shared" si="304"/>
        <v>0.22727272727272727</v>
      </c>
      <c r="BH187" s="59">
        <v>43189</v>
      </c>
      <c r="BI187" s="80">
        <f t="shared" si="305"/>
        <v>276</v>
      </c>
      <c r="BJ187" s="62" t="str">
        <f>IF($BI187&gt;0,("100%"),IF($BI187&lt;-31,("70%"),IF($BI187&lt;0,((100-(-$BI187))%))))</f>
        <v>100%</v>
      </c>
      <c r="BK187" s="62">
        <f t="shared" si="306"/>
        <v>0.24175824175824176</v>
      </c>
      <c r="BL187" s="59" t="str">
        <f t="shared" si="307"/>
        <v>EN PROCESO</v>
      </c>
      <c r="BM187" s="59" t="str">
        <f t="shared" si="308"/>
        <v>DENTRO DEL TIEMPO</v>
      </c>
      <c r="BN187" s="62" t="s">
        <v>1313</v>
      </c>
      <c r="BO187" s="83" t="s">
        <v>1312</v>
      </c>
      <c r="BP187" s="62"/>
      <c r="BQ187" s="82">
        <f t="shared" si="309"/>
        <v>6</v>
      </c>
      <c r="BR187" s="70"/>
      <c r="BS187" s="66">
        <f>$BR187/$BQ187</f>
        <v>0</v>
      </c>
      <c r="BT187" s="62">
        <f t="shared" si="310"/>
        <v>0.22727272727272727</v>
      </c>
      <c r="BU187" s="59"/>
      <c r="BV187" s="80">
        <f t="shared" si="311"/>
        <v>43465</v>
      </c>
      <c r="BW187" s="62" t="str">
        <f>IF($BV187&gt;0,("100%"),IF($BV187&lt;-31,("70%"),IF($BV187&lt;0,((100-(-$BV187))%))))</f>
        <v>100%</v>
      </c>
      <c r="BX187" s="62">
        <f t="shared" si="312"/>
        <v>-118.40934065934066</v>
      </c>
      <c r="BY187" s="59" t="str">
        <f t="shared" si="313"/>
        <v>EN PROCESO</v>
      </c>
      <c r="BZ187" s="59" t="str">
        <f t="shared" si="314"/>
        <v>DENTRO DEL TIEMPO</v>
      </c>
      <c r="CA187" s="62"/>
      <c r="CB187" s="62"/>
      <c r="CC187" s="62"/>
      <c r="CD187" s="62"/>
      <c r="CE187" s="62"/>
      <c r="CF187" s="62"/>
      <c r="CG187" s="82">
        <f t="shared" si="315"/>
        <v>6</v>
      </c>
      <c r="CH187" s="70"/>
      <c r="CI187" s="66">
        <f t="shared" si="316"/>
        <v>0</v>
      </c>
      <c r="CJ187" s="62">
        <f t="shared" si="262"/>
        <v>0.22727272727272727</v>
      </c>
      <c r="CK187" s="59"/>
      <c r="CL187" s="80">
        <f t="shared" si="257"/>
        <v>43465</v>
      </c>
      <c r="CM187" s="62" t="str">
        <f>IF($CL187&gt;0,("100%"),IF($CL187&lt;-31,("70%"),IF($CL187&lt;0,((100-(-$CL187))%))))</f>
        <v>100%</v>
      </c>
      <c r="CN187" s="62">
        <f t="shared" si="263"/>
        <v>-118.40934065934066</v>
      </c>
      <c r="CO187" s="59" t="str">
        <f t="shared" si="317"/>
        <v>EN PROCESO</v>
      </c>
      <c r="CP187" s="59" t="str">
        <f t="shared" si="264"/>
        <v>DENTRO DEL TIEMPO</v>
      </c>
      <c r="CQ187" s="62"/>
      <c r="CR187" s="62"/>
      <c r="CS187" s="62"/>
      <c r="CT187" s="62"/>
      <c r="CU187" s="62"/>
      <c r="CV187" s="62"/>
      <c r="CW187" s="62"/>
      <c r="CX187" s="62"/>
      <c r="CY187" s="62"/>
      <c r="CZ187" s="62"/>
      <c r="DA187" s="62"/>
      <c r="DB187" s="62"/>
      <c r="DC187" s="82">
        <f t="shared" si="318"/>
        <v>6</v>
      </c>
      <c r="DD187" s="70"/>
      <c r="DE187" s="66">
        <f t="shared" si="319"/>
        <v>0</v>
      </c>
      <c r="DF187" s="62">
        <f t="shared" si="265"/>
        <v>0.22727272727272727</v>
      </c>
      <c r="DG187" s="59"/>
      <c r="DH187" s="80">
        <f t="shared" si="258"/>
        <v>43465</v>
      </c>
      <c r="DI187" s="62" t="str">
        <f>IF($CL187&gt;0,("100%"),IF($CL187&lt;-31,("70%"),IF($CL187&lt;0,((100-(-$CL187))%))))</f>
        <v>100%</v>
      </c>
      <c r="DJ187" s="62">
        <f t="shared" si="266"/>
        <v>-118.40934065934066</v>
      </c>
      <c r="DK187" s="59" t="str">
        <f t="shared" si="320"/>
        <v>EN PROCESO</v>
      </c>
      <c r="DL187" s="59" t="str">
        <f t="shared" si="267"/>
        <v>DENTRO DEL TIEMPO</v>
      </c>
      <c r="DM187" s="62"/>
      <c r="DN187" s="62"/>
      <c r="DO187" s="62"/>
      <c r="DP187" s="62"/>
      <c r="DQ187" s="62"/>
      <c r="DR187" s="62"/>
      <c r="DS187" s="60"/>
      <c r="DT187" s="60"/>
      <c r="DU187" s="60"/>
      <c r="DV187" s="60"/>
      <c r="DW187" s="60"/>
    </row>
    <row r="188" spans="1:127" s="58" customFormat="1" ht="39.950000000000003" hidden="1" customHeight="1" x14ac:dyDescent="0.2">
      <c r="A188" s="61" t="s">
        <v>346</v>
      </c>
      <c r="B188" s="82" t="s">
        <v>344</v>
      </c>
      <c r="C188" s="82" t="s">
        <v>279</v>
      </c>
      <c r="D188" s="82">
        <v>0.1</v>
      </c>
      <c r="E188" s="82">
        <v>0.35</v>
      </c>
      <c r="F188" s="82">
        <v>0.5</v>
      </c>
      <c r="G188" s="82">
        <v>0.8</v>
      </c>
      <c r="H188" s="82">
        <v>0.9</v>
      </c>
      <c r="I188" s="82" t="s">
        <v>281</v>
      </c>
      <c r="J188" s="82" t="s">
        <v>368</v>
      </c>
      <c r="K188" s="82" t="s">
        <v>347</v>
      </c>
      <c r="L188" s="82" t="s">
        <v>369</v>
      </c>
      <c r="M188" s="82" t="s">
        <v>369</v>
      </c>
      <c r="N188" s="82" t="s">
        <v>369</v>
      </c>
      <c r="O188" s="82" t="s">
        <v>369</v>
      </c>
      <c r="P188" s="82" t="s">
        <v>282</v>
      </c>
      <c r="Q188" s="82" t="s">
        <v>347</v>
      </c>
      <c r="R188" s="82" t="s">
        <v>402</v>
      </c>
      <c r="S188" s="82" t="s">
        <v>408</v>
      </c>
      <c r="T188" s="82" t="s">
        <v>321</v>
      </c>
      <c r="U188" s="82" t="s">
        <v>277</v>
      </c>
      <c r="V188" s="82" t="s">
        <v>286</v>
      </c>
      <c r="W188" s="82" t="s">
        <v>300</v>
      </c>
      <c r="X188" s="82" t="s">
        <v>306</v>
      </c>
      <c r="Y188" s="82" t="s">
        <v>642</v>
      </c>
      <c r="Z188" s="82" t="s">
        <v>416</v>
      </c>
      <c r="AA188" s="82" t="s">
        <v>416</v>
      </c>
      <c r="AB188" s="82" t="s">
        <v>311</v>
      </c>
      <c r="AC188" s="82" t="s">
        <v>311</v>
      </c>
      <c r="AD188" s="82" t="s">
        <v>331</v>
      </c>
      <c r="AE188" s="82" t="str">
        <f t="shared" ref="AE188:AE195" si="323">$AB188</f>
        <v>Subdirección de Gestión Corporativa</v>
      </c>
      <c r="AF188" s="82" t="str">
        <f t="shared" ref="AF188:AF195" si="324">$AC188</f>
        <v>Subdirección de Gestión Corporativa</v>
      </c>
      <c r="AG188" s="82" t="str">
        <f t="shared" ref="AG188:AG195" si="325">$W188</f>
        <v>Gestión del Talento Humano</v>
      </c>
      <c r="AH188" s="82" t="str">
        <f t="shared" ref="AH188:AH195" si="326">$Y188</f>
        <v>Plan Estrategico FUGA</v>
      </c>
      <c r="AI188" s="82" t="s">
        <v>430</v>
      </c>
      <c r="AJ188" s="61" t="s">
        <v>369</v>
      </c>
      <c r="AK188" s="61" t="s">
        <v>369</v>
      </c>
      <c r="AL188" s="61" t="s">
        <v>369</v>
      </c>
      <c r="AM188" s="61" t="s">
        <v>369</v>
      </c>
      <c r="AN188" s="82" t="s">
        <v>630</v>
      </c>
      <c r="AO188" s="82" t="s">
        <v>408</v>
      </c>
      <c r="AP188" s="82">
        <v>0</v>
      </c>
      <c r="AQ188" s="82">
        <v>1</v>
      </c>
      <c r="AR188" s="82">
        <v>0</v>
      </c>
      <c r="AS188" s="82">
        <v>1</v>
      </c>
      <c r="AT188" s="82">
        <v>0</v>
      </c>
      <c r="AU188" s="82">
        <v>0</v>
      </c>
      <c r="AV188" s="82" t="s">
        <v>448</v>
      </c>
      <c r="AW188" s="82" t="s">
        <v>368</v>
      </c>
      <c r="AX188" s="82" t="s">
        <v>368</v>
      </c>
      <c r="AY188" s="82" t="s">
        <v>310</v>
      </c>
      <c r="AZ188" s="82" t="s">
        <v>369</v>
      </c>
      <c r="BA188" s="59">
        <v>43221</v>
      </c>
      <c r="BB188" s="59">
        <v>43251</v>
      </c>
      <c r="BC188" s="65">
        <f t="shared" ref="BC188:BC195" si="327">$BB188-$BA188</f>
        <v>30</v>
      </c>
      <c r="BD188" s="82">
        <f t="shared" ref="BD188:BD195" si="328">$AR188</f>
        <v>0</v>
      </c>
      <c r="BE188" s="82">
        <v>0</v>
      </c>
      <c r="BF188" s="66">
        <v>0</v>
      </c>
      <c r="BG188" s="62">
        <f t="shared" ref="BG188:BG195" si="329">$BE188/$AQ188</f>
        <v>0</v>
      </c>
      <c r="BH188" s="59">
        <v>43214</v>
      </c>
      <c r="BI188" s="80">
        <f t="shared" si="17"/>
        <v>37</v>
      </c>
      <c r="BJ188" s="62" t="str">
        <f t="shared" si="18"/>
        <v>100%</v>
      </c>
      <c r="BK188" s="62">
        <f t="shared" ref="BK188:BK195" si="330">($BH188-$BA188)/($BB188-$BA188)</f>
        <v>-0.23333333333333334</v>
      </c>
      <c r="BL188" s="59" t="str">
        <f t="shared" ref="BL188:BL195" si="331">IF($BG188&gt;=100%,"TERMINADO",(IF($BG188&gt;0%,"EN PROCESO",(IF($BG188=0%,"SIN INICIAR")))))</f>
        <v>SIN INICIAR</v>
      </c>
      <c r="BM188" s="59" t="str">
        <f t="shared" ref="BM188:BM195" si="332">IF($BL188="SIN INICIAR",(IF($BH188&gt;$BA188,"ATRASADO",(IF($BH188&lt;$BA188,"NO PROGRAMADA EN EL PERIODO ")))),IF($BL188="EN PROCESO",(IF($BF188&gt;=$BK188,"DENTRO DEL TIEMPO",(IF($BF188&lt;$BK188,"ATRASADO")))),IF($BL188="TERMINADO",(IF($BK188&lt;=100%,"OPORTUNO",(IF($BK188&gt;100%,"EXTEMPORANEO")))))))</f>
        <v xml:space="preserve">NO PROGRAMADA EN EL PERIODO </v>
      </c>
      <c r="BN188" s="62"/>
      <c r="BO188" s="62"/>
      <c r="BP188" s="62"/>
      <c r="BQ188" s="82">
        <f t="shared" ref="BQ188:BQ195" si="333">$AS188</f>
        <v>1</v>
      </c>
      <c r="BR188" s="82"/>
      <c r="BS188" s="66">
        <f t="shared" ref="BS188:BS195" si="334">$BR188/$BQ188</f>
        <v>0</v>
      </c>
      <c r="BT188" s="62">
        <f t="shared" ref="BT188:BT195" si="335">($BE188+$BR188)/$AQ188</f>
        <v>0</v>
      </c>
      <c r="BU188" s="59"/>
      <c r="BV188" s="80">
        <f t="shared" si="25"/>
        <v>43251</v>
      </c>
      <c r="BW188" s="62" t="str">
        <f t="shared" si="26"/>
        <v>100%</v>
      </c>
      <c r="BX188" s="62">
        <f t="shared" ref="BX188:BX195" si="336">($BU188-$BA188)/($BB188-$BA188)</f>
        <v>-1440.7</v>
      </c>
      <c r="BY188" s="59" t="str">
        <f t="shared" ref="BY188:BY195" si="337">IF($BT188&gt;=100%,"TERMINADO",(IF($BT188&gt;0%,"EN PROCESO",(IF($BT188=0%,"SIN INICIAR")))))</f>
        <v>SIN INICIAR</v>
      </c>
      <c r="BZ188" s="59" t="str">
        <f t="shared" ref="BZ188:BZ195" si="338">IF($BY188="SIN INICIAR",(IF($BU188&gt;$BA188,"ATRASADO",(IF($BU188&lt;$BA188,"NO PROGRAMADA EN EL PERIODO ")))),IF($BY188="EN PROCESO",(IF($BS188&gt;=$BX188,"DENTRO DEL TIEMPO",(IF($BS188&lt;$BX188,"ATRASADO")))),IF($BY188="TERMINADO",(IF($BX188&lt;=100%,"OPORTUNO",(IF($BX188&gt;100%,"EXTEMPORANEO")))))))</f>
        <v xml:space="preserve">NO PROGRAMADA EN EL PERIODO </v>
      </c>
      <c r="CA188" s="62"/>
      <c r="CB188" s="62"/>
      <c r="CC188" s="62"/>
      <c r="CD188" s="62"/>
      <c r="CE188" s="62"/>
      <c r="CF188" s="62"/>
      <c r="CG188" s="82">
        <f t="shared" ref="CG188:CG195" si="339">$AT188</f>
        <v>0</v>
      </c>
      <c r="CH188" s="82"/>
      <c r="CI188" s="66" t="e">
        <f t="shared" ref="CI188:CI195" si="340">$CH188/$CG188</f>
        <v>#DIV/0!</v>
      </c>
      <c r="CJ188" s="62">
        <f t="shared" si="262"/>
        <v>0</v>
      </c>
      <c r="CK188" s="59"/>
      <c r="CL188" s="80">
        <f t="shared" si="257"/>
        <v>43251</v>
      </c>
      <c r="CM188" s="62" t="str">
        <f t="shared" si="32"/>
        <v>100%</v>
      </c>
      <c r="CN188" s="62">
        <f t="shared" si="263"/>
        <v>-1440.7</v>
      </c>
      <c r="CO188" s="59" t="str">
        <f t="shared" ref="CO188:CO195" si="341">IF($CJ188&gt;=100%,"TERMINADO",(IF($CJ188&gt;0%,"EN PROCESO",(IF($CJ188=0%,"SIN INICIAR")))))</f>
        <v>SIN INICIAR</v>
      </c>
      <c r="CP188" s="59" t="str">
        <f t="shared" si="264"/>
        <v xml:space="preserve">NO PROGRAMADA EN EL PERIODO </v>
      </c>
      <c r="CQ188" s="62"/>
      <c r="CR188" s="62"/>
      <c r="CS188" s="62"/>
      <c r="CT188" s="62"/>
      <c r="CU188" s="62"/>
      <c r="CV188" s="62"/>
      <c r="CW188" s="62"/>
      <c r="CX188" s="62"/>
      <c r="CY188" s="62"/>
      <c r="CZ188" s="62"/>
      <c r="DA188" s="62"/>
      <c r="DB188" s="62"/>
      <c r="DC188" s="82">
        <f t="shared" ref="DC188:DC195" si="342">$AU188</f>
        <v>0</v>
      </c>
      <c r="DD188" s="82"/>
      <c r="DE188" s="66" t="e">
        <f t="shared" ref="DE188:DE195" si="343">$DD188/$DC188</f>
        <v>#DIV/0!</v>
      </c>
      <c r="DF188" s="62">
        <f t="shared" si="265"/>
        <v>0</v>
      </c>
      <c r="DG188" s="59"/>
      <c r="DH188" s="80">
        <f t="shared" si="258"/>
        <v>43251</v>
      </c>
      <c r="DI188" s="62" t="str">
        <f t="shared" si="36"/>
        <v>100%</v>
      </c>
      <c r="DJ188" s="62">
        <f t="shared" si="266"/>
        <v>-1440.7</v>
      </c>
      <c r="DK188" s="59" t="str">
        <f t="shared" ref="DK188:DK195" si="344">IF($DF188&gt;=100%,"TERMINADO",(IF($DF188&gt;0%,"EN PROCESO",(IF($DF188=0%,"SIN INICIAR")))))</f>
        <v>SIN INICIAR</v>
      </c>
      <c r="DL188" s="59" t="str">
        <f t="shared" si="267"/>
        <v xml:space="preserve">NO PROGRAMADA EN EL PERIODO </v>
      </c>
      <c r="DM188" s="62"/>
      <c r="DN188" s="62"/>
      <c r="DO188" s="62"/>
      <c r="DP188" s="62"/>
      <c r="DQ188" s="62"/>
      <c r="DR188" s="62"/>
      <c r="DS188" s="60"/>
      <c r="DT188" s="60"/>
      <c r="DU188" s="60"/>
      <c r="DV188" s="82"/>
      <c r="DW188" s="82"/>
    </row>
    <row r="189" spans="1:127" s="58" customFormat="1" ht="39.950000000000003" hidden="1" customHeight="1" x14ac:dyDescent="0.2">
      <c r="A189" s="61" t="s">
        <v>346</v>
      </c>
      <c r="B189" s="82" t="s">
        <v>344</v>
      </c>
      <c r="C189" s="82" t="s">
        <v>279</v>
      </c>
      <c r="D189" s="82">
        <v>0.1</v>
      </c>
      <c r="E189" s="82">
        <v>0.35</v>
      </c>
      <c r="F189" s="82">
        <v>0.5</v>
      </c>
      <c r="G189" s="82">
        <v>0.8</v>
      </c>
      <c r="H189" s="82">
        <v>0.9</v>
      </c>
      <c r="I189" s="82" t="s">
        <v>281</v>
      </c>
      <c r="J189" s="82" t="s">
        <v>368</v>
      </c>
      <c r="K189" s="82" t="s">
        <v>347</v>
      </c>
      <c r="L189" s="82" t="s">
        <v>369</v>
      </c>
      <c r="M189" s="82" t="s">
        <v>369</v>
      </c>
      <c r="N189" s="82" t="s">
        <v>369</v>
      </c>
      <c r="O189" s="82" t="s">
        <v>369</v>
      </c>
      <c r="P189" s="82" t="s">
        <v>283</v>
      </c>
      <c r="Q189" s="82" t="s">
        <v>347</v>
      </c>
      <c r="R189" s="82" t="s">
        <v>403</v>
      </c>
      <c r="S189" s="82" t="s">
        <v>409</v>
      </c>
      <c r="T189" s="82" t="s">
        <v>321</v>
      </c>
      <c r="U189" s="82" t="s">
        <v>277</v>
      </c>
      <c r="V189" s="82" t="s">
        <v>286</v>
      </c>
      <c r="W189" s="82" t="s">
        <v>300</v>
      </c>
      <c r="X189" s="82" t="s">
        <v>306</v>
      </c>
      <c r="Y189" s="82" t="s">
        <v>642</v>
      </c>
      <c r="Z189" s="82" t="s">
        <v>416</v>
      </c>
      <c r="AA189" s="82" t="s">
        <v>416</v>
      </c>
      <c r="AB189" s="82" t="s">
        <v>311</v>
      </c>
      <c r="AC189" s="82" t="s">
        <v>311</v>
      </c>
      <c r="AD189" s="82" t="s">
        <v>331</v>
      </c>
      <c r="AE189" s="82" t="str">
        <f t="shared" si="323"/>
        <v>Subdirección de Gestión Corporativa</v>
      </c>
      <c r="AF189" s="82" t="str">
        <f t="shared" si="324"/>
        <v>Subdirección de Gestión Corporativa</v>
      </c>
      <c r="AG189" s="82" t="str">
        <f t="shared" si="325"/>
        <v>Gestión del Talento Humano</v>
      </c>
      <c r="AH189" s="82" t="str">
        <f t="shared" si="326"/>
        <v>Plan Estrategico FUGA</v>
      </c>
      <c r="AI189" s="82" t="s">
        <v>430</v>
      </c>
      <c r="AJ189" s="61" t="s">
        <v>369</v>
      </c>
      <c r="AK189" s="61" t="s">
        <v>369</v>
      </c>
      <c r="AL189" s="61" t="s">
        <v>369</v>
      </c>
      <c r="AM189" s="61" t="s">
        <v>369</v>
      </c>
      <c r="AN189" s="82" t="s">
        <v>631</v>
      </c>
      <c r="AO189" s="82" t="s">
        <v>409</v>
      </c>
      <c r="AP189" s="82">
        <v>0</v>
      </c>
      <c r="AQ189" s="82">
        <f t="shared" ref="AQ189:AQ195" si="345">SUM(AR189:AU189)</f>
        <v>1</v>
      </c>
      <c r="AR189" s="82">
        <v>0</v>
      </c>
      <c r="AS189" s="72">
        <f>1/3</f>
        <v>0.33333333333333331</v>
      </c>
      <c r="AT189" s="72">
        <f>1/3</f>
        <v>0.33333333333333331</v>
      </c>
      <c r="AU189" s="72">
        <f>1/3</f>
        <v>0.33333333333333331</v>
      </c>
      <c r="AV189" s="82" t="s">
        <v>448</v>
      </c>
      <c r="AW189" s="82" t="s">
        <v>368</v>
      </c>
      <c r="AX189" s="82" t="s">
        <v>368</v>
      </c>
      <c r="AY189" s="82" t="s">
        <v>310</v>
      </c>
      <c r="AZ189" s="82" t="s">
        <v>369</v>
      </c>
      <c r="BA189" s="59">
        <v>43191</v>
      </c>
      <c r="BB189" s="59">
        <v>43465</v>
      </c>
      <c r="BC189" s="65">
        <f t="shared" si="327"/>
        <v>274</v>
      </c>
      <c r="BD189" s="82">
        <f t="shared" si="328"/>
        <v>0</v>
      </c>
      <c r="BE189" s="82">
        <v>0</v>
      </c>
      <c r="BF189" s="66">
        <v>0</v>
      </c>
      <c r="BG189" s="62">
        <f t="shared" si="329"/>
        <v>0</v>
      </c>
      <c r="BH189" s="59">
        <v>43214</v>
      </c>
      <c r="BI189" s="80">
        <f t="shared" si="17"/>
        <v>251</v>
      </c>
      <c r="BJ189" s="62" t="str">
        <f t="shared" si="18"/>
        <v>100%</v>
      </c>
      <c r="BK189" s="62">
        <f t="shared" si="330"/>
        <v>8.3941605839416053E-2</v>
      </c>
      <c r="BL189" s="59" t="str">
        <f t="shared" si="331"/>
        <v>SIN INICIAR</v>
      </c>
      <c r="BM189" s="59" t="str">
        <f t="shared" si="332"/>
        <v>ATRASADO</v>
      </c>
      <c r="BN189" s="62"/>
      <c r="BO189" s="62"/>
      <c r="BP189" s="62"/>
      <c r="BQ189" s="82">
        <f t="shared" si="333"/>
        <v>0.33333333333333331</v>
      </c>
      <c r="BR189" s="82"/>
      <c r="BS189" s="66">
        <f t="shared" si="334"/>
        <v>0</v>
      </c>
      <c r="BT189" s="62">
        <f t="shared" si="335"/>
        <v>0</v>
      </c>
      <c r="BU189" s="59"/>
      <c r="BV189" s="80">
        <f t="shared" si="25"/>
        <v>43465</v>
      </c>
      <c r="BW189" s="62" t="str">
        <f t="shared" si="26"/>
        <v>100%</v>
      </c>
      <c r="BX189" s="62">
        <f t="shared" si="336"/>
        <v>-157.63138686131387</v>
      </c>
      <c r="BY189" s="59" t="str">
        <f t="shared" si="337"/>
        <v>SIN INICIAR</v>
      </c>
      <c r="BZ189" s="59" t="str">
        <f t="shared" si="338"/>
        <v xml:space="preserve">NO PROGRAMADA EN EL PERIODO </v>
      </c>
      <c r="CA189" s="62"/>
      <c r="CB189" s="62"/>
      <c r="CC189" s="62"/>
      <c r="CD189" s="62"/>
      <c r="CE189" s="62"/>
      <c r="CF189" s="62"/>
      <c r="CG189" s="82">
        <f t="shared" si="339"/>
        <v>0.33333333333333331</v>
      </c>
      <c r="CH189" s="82"/>
      <c r="CI189" s="66">
        <f t="shared" si="340"/>
        <v>0</v>
      </c>
      <c r="CJ189" s="62">
        <f t="shared" si="262"/>
        <v>0</v>
      </c>
      <c r="CK189" s="59"/>
      <c r="CL189" s="80">
        <f t="shared" si="257"/>
        <v>43465</v>
      </c>
      <c r="CM189" s="62" t="str">
        <f t="shared" si="32"/>
        <v>100%</v>
      </c>
      <c r="CN189" s="62">
        <f t="shared" si="263"/>
        <v>-157.63138686131387</v>
      </c>
      <c r="CO189" s="59" t="str">
        <f t="shared" si="341"/>
        <v>SIN INICIAR</v>
      </c>
      <c r="CP189" s="59" t="str">
        <f t="shared" si="264"/>
        <v xml:space="preserve">NO PROGRAMADA EN EL PERIODO </v>
      </c>
      <c r="CQ189" s="62"/>
      <c r="CR189" s="62"/>
      <c r="CS189" s="62"/>
      <c r="CT189" s="62"/>
      <c r="CU189" s="62"/>
      <c r="CV189" s="62"/>
      <c r="CW189" s="62"/>
      <c r="CX189" s="62"/>
      <c r="CY189" s="62"/>
      <c r="CZ189" s="62"/>
      <c r="DA189" s="62"/>
      <c r="DB189" s="62"/>
      <c r="DC189" s="82">
        <f t="shared" si="342"/>
        <v>0.33333333333333331</v>
      </c>
      <c r="DD189" s="82"/>
      <c r="DE189" s="66">
        <f t="shared" si="343"/>
        <v>0</v>
      </c>
      <c r="DF189" s="62">
        <f t="shared" si="265"/>
        <v>0</v>
      </c>
      <c r="DG189" s="59"/>
      <c r="DH189" s="80">
        <f t="shared" si="258"/>
        <v>43465</v>
      </c>
      <c r="DI189" s="62" t="str">
        <f t="shared" si="36"/>
        <v>100%</v>
      </c>
      <c r="DJ189" s="62">
        <f t="shared" si="266"/>
        <v>-157.63138686131387</v>
      </c>
      <c r="DK189" s="59" t="str">
        <f t="shared" si="344"/>
        <v>SIN INICIAR</v>
      </c>
      <c r="DL189" s="59" t="str">
        <f t="shared" si="267"/>
        <v xml:space="preserve">NO PROGRAMADA EN EL PERIODO </v>
      </c>
      <c r="DM189" s="62"/>
      <c r="DN189" s="62"/>
      <c r="DO189" s="62"/>
      <c r="DP189" s="62"/>
      <c r="DQ189" s="62"/>
      <c r="DR189" s="62"/>
      <c r="DS189" s="60"/>
      <c r="DT189" s="60"/>
      <c r="DU189" s="60"/>
      <c r="DV189" s="82"/>
      <c r="DW189" s="82"/>
    </row>
    <row r="190" spans="1:127" s="58" customFormat="1" ht="39.950000000000003" hidden="1" customHeight="1" x14ac:dyDescent="0.2">
      <c r="A190" s="61" t="s">
        <v>346</v>
      </c>
      <c r="B190" s="82" t="s">
        <v>344</v>
      </c>
      <c r="C190" s="82" t="s">
        <v>279</v>
      </c>
      <c r="D190" s="82">
        <v>0.1</v>
      </c>
      <c r="E190" s="82">
        <v>0.35</v>
      </c>
      <c r="F190" s="82">
        <v>0.5</v>
      </c>
      <c r="G190" s="82">
        <v>0.8</v>
      </c>
      <c r="H190" s="82">
        <v>0.9</v>
      </c>
      <c r="I190" s="82" t="s">
        <v>281</v>
      </c>
      <c r="J190" s="82" t="s">
        <v>368</v>
      </c>
      <c r="K190" s="82" t="s">
        <v>347</v>
      </c>
      <c r="L190" s="82" t="s">
        <v>369</v>
      </c>
      <c r="M190" s="82" t="s">
        <v>369</v>
      </c>
      <c r="N190" s="82" t="s">
        <v>369</v>
      </c>
      <c r="O190" s="82" t="s">
        <v>369</v>
      </c>
      <c r="P190" s="82" t="s">
        <v>283</v>
      </c>
      <c r="Q190" s="82" t="s">
        <v>347</v>
      </c>
      <c r="R190" s="82" t="s">
        <v>404</v>
      </c>
      <c r="S190" s="82" t="s">
        <v>410</v>
      </c>
      <c r="T190" s="82" t="s">
        <v>321</v>
      </c>
      <c r="U190" s="82" t="s">
        <v>277</v>
      </c>
      <c r="V190" s="82" t="s">
        <v>286</v>
      </c>
      <c r="W190" s="82" t="s">
        <v>294</v>
      </c>
      <c r="X190" s="82" t="s">
        <v>292</v>
      </c>
      <c r="Y190" s="82" t="s">
        <v>642</v>
      </c>
      <c r="Z190" s="82" t="s">
        <v>416</v>
      </c>
      <c r="AA190" s="82" t="s">
        <v>416</v>
      </c>
      <c r="AB190" s="82" t="s">
        <v>311</v>
      </c>
      <c r="AC190" s="82" t="s">
        <v>311</v>
      </c>
      <c r="AD190" s="82" t="s">
        <v>331</v>
      </c>
      <c r="AE190" s="82" t="str">
        <f t="shared" si="323"/>
        <v>Subdirección de Gestión Corporativa</v>
      </c>
      <c r="AF190" s="82" t="str">
        <f t="shared" si="324"/>
        <v>Subdirección de Gestión Corporativa</v>
      </c>
      <c r="AG190" s="82" t="str">
        <f t="shared" si="325"/>
        <v>Planeación Estratégica</v>
      </c>
      <c r="AH190" s="82" t="str">
        <f t="shared" si="326"/>
        <v>Plan Estrategico FUGA</v>
      </c>
      <c r="AI190" s="82" t="s">
        <v>430</v>
      </c>
      <c r="AJ190" s="61" t="s">
        <v>369</v>
      </c>
      <c r="AK190" s="61" t="s">
        <v>369</v>
      </c>
      <c r="AL190" s="61" t="s">
        <v>369</v>
      </c>
      <c r="AM190" s="61" t="s">
        <v>369</v>
      </c>
      <c r="AN190" s="82" t="s">
        <v>632</v>
      </c>
      <c r="AO190" s="82" t="s">
        <v>410</v>
      </c>
      <c r="AP190" s="82">
        <v>0</v>
      </c>
      <c r="AQ190" s="82">
        <f t="shared" si="345"/>
        <v>1</v>
      </c>
      <c r="AR190" s="82">
        <v>0</v>
      </c>
      <c r="AS190" s="82">
        <v>1</v>
      </c>
      <c r="AT190" s="82">
        <v>0</v>
      </c>
      <c r="AU190" s="82">
        <v>0</v>
      </c>
      <c r="AV190" s="82" t="s">
        <v>448</v>
      </c>
      <c r="AW190" s="82" t="s">
        <v>368</v>
      </c>
      <c r="AX190" s="82" t="s">
        <v>368</v>
      </c>
      <c r="AY190" s="82" t="s">
        <v>310</v>
      </c>
      <c r="AZ190" s="82" t="s">
        <v>369</v>
      </c>
      <c r="BA190" s="59">
        <v>43191</v>
      </c>
      <c r="BB190" s="59">
        <v>43220</v>
      </c>
      <c r="BC190" s="65">
        <f t="shared" si="327"/>
        <v>29</v>
      </c>
      <c r="BD190" s="82">
        <f t="shared" si="328"/>
        <v>0</v>
      </c>
      <c r="BE190" s="82">
        <v>0</v>
      </c>
      <c r="BF190" s="66">
        <v>0</v>
      </c>
      <c r="BG190" s="62">
        <f t="shared" si="329"/>
        <v>0</v>
      </c>
      <c r="BH190" s="59">
        <v>43214</v>
      </c>
      <c r="BI190" s="80">
        <f t="shared" si="17"/>
        <v>6</v>
      </c>
      <c r="BJ190" s="62" t="str">
        <f t="shared" si="18"/>
        <v>100%</v>
      </c>
      <c r="BK190" s="62">
        <f t="shared" si="330"/>
        <v>0.7931034482758621</v>
      </c>
      <c r="BL190" s="59" t="str">
        <f t="shared" si="331"/>
        <v>SIN INICIAR</v>
      </c>
      <c r="BM190" s="59" t="str">
        <f t="shared" si="332"/>
        <v>ATRASADO</v>
      </c>
      <c r="BN190" s="62"/>
      <c r="BO190" s="62"/>
      <c r="BP190" s="62"/>
      <c r="BQ190" s="82">
        <f t="shared" si="333"/>
        <v>1</v>
      </c>
      <c r="BR190" s="82">
        <v>1</v>
      </c>
      <c r="BS190" s="66">
        <f t="shared" si="334"/>
        <v>1</v>
      </c>
      <c r="BT190" s="62">
        <f t="shared" si="335"/>
        <v>1</v>
      </c>
      <c r="BU190" s="59">
        <v>43213</v>
      </c>
      <c r="BV190" s="80">
        <f t="shared" si="25"/>
        <v>7</v>
      </c>
      <c r="BW190" s="62" t="str">
        <f t="shared" si="26"/>
        <v>100%</v>
      </c>
      <c r="BX190" s="62">
        <f t="shared" si="336"/>
        <v>0.75862068965517238</v>
      </c>
      <c r="BY190" s="59" t="str">
        <f t="shared" si="337"/>
        <v>TERMINADO</v>
      </c>
      <c r="BZ190" s="59" t="str">
        <f t="shared" si="338"/>
        <v>OPORTUNO</v>
      </c>
      <c r="CA190" s="73"/>
      <c r="CB190" s="73"/>
      <c r="CC190" s="73"/>
      <c r="CD190" s="73"/>
      <c r="CE190" s="73"/>
      <c r="CF190" s="62"/>
      <c r="CG190" s="82">
        <f t="shared" si="339"/>
        <v>0</v>
      </c>
      <c r="CH190" s="82"/>
      <c r="CI190" s="66" t="e">
        <f t="shared" si="340"/>
        <v>#DIV/0!</v>
      </c>
      <c r="CJ190" s="62">
        <f t="shared" si="262"/>
        <v>1</v>
      </c>
      <c r="CK190" s="59"/>
      <c r="CL190" s="80">
        <f t="shared" si="257"/>
        <v>43220</v>
      </c>
      <c r="CM190" s="62" t="str">
        <f t="shared" si="32"/>
        <v>100%</v>
      </c>
      <c r="CN190" s="62">
        <f t="shared" si="263"/>
        <v>-1489.344827586207</v>
      </c>
      <c r="CO190" s="59" t="str">
        <f t="shared" si="341"/>
        <v>TERMINADO</v>
      </c>
      <c r="CP190" s="59" t="str">
        <f t="shared" si="264"/>
        <v>OPORTUNO</v>
      </c>
      <c r="CQ190" s="62"/>
      <c r="CR190" s="62"/>
      <c r="CS190" s="62"/>
      <c r="CT190" s="62"/>
      <c r="CU190" s="62"/>
      <c r="CV190" s="62"/>
      <c r="CW190" s="62"/>
      <c r="CX190" s="62"/>
      <c r="CY190" s="62"/>
      <c r="CZ190" s="62"/>
      <c r="DA190" s="62"/>
      <c r="DB190" s="62"/>
      <c r="DC190" s="82">
        <f t="shared" si="342"/>
        <v>0</v>
      </c>
      <c r="DD190" s="82"/>
      <c r="DE190" s="66" t="e">
        <f t="shared" si="343"/>
        <v>#DIV/0!</v>
      </c>
      <c r="DF190" s="62">
        <f t="shared" si="265"/>
        <v>1</v>
      </c>
      <c r="DG190" s="59"/>
      <c r="DH190" s="80">
        <f t="shared" si="258"/>
        <v>43220</v>
      </c>
      <c r="DI190" s="62" t="str">
        <f t="shared" si="36"/>
        <v>100%</v>
      </c>
      <c r="DJ190" s="62">
        <f t="shared" si="266"/>
        <v>-1489.344827586207</v>
      </c>
      <c r="DK190" s="59" t="str">
        <f t="shared" si="344"/>
        <v>TERMINADO</v>
      </c>
      <c r="DL190" s="59" t="str">
        <f t="shared" si="267"/>
        <v>OPORTUNO</v>
      </c>
      <c r="DM190" s="62"/>
      <c r="DN190" s="62"/>
      <c r="DO190" s="62"/>
      <c r="DP190" s="62"/>
      <c r="DQ190" s="62"/>
      <c r="DR190" s="62"/>
      <c r="DS190" s="60"/>
      <c r="DT190" s="60"/>
      <c r="DU190" s="60"/>
      <c r="DV190" s="82"/>
      <c r="DW190" s="82"/>
    </row>
    <row r="191" spans="1:127" s="58" customFormat="1" ht="39.950000000000003" hidden="1" customHeight="1" x14ac:dyDescent="0.2">
      <c r="A191" s="61" t="s">
        <v>346</v>
      </c>
      <c r="B191" s="82" t="s">
        <v>344</v>
      </c>
      <c r="C191" s="82" t="s">
        <v>279</v>
      </c>
      <c r="D191" s="82">
        <v>0.1</v>
      </c>
      <c r="E191" s="82">
        <v>0.35</v>
      </c>
      <c r="F191" s="82">
        <v>0.5</v>
      </c>
      <c r="G191" s="82">
        <v>0.8</v>
      </c>
      <c r="H191" s="82">
        <v>0.9</v>
      </c>
      <c r="I191" s="82" t="s">
        <v>281</v>
      </c>
      <c r="J191" s="82" t="s">
        <v>368</v>
      </c>
      <c r="K191" s="82" t="s">
        <v>347</v>
      </c>
      <c r="L191" s="82" t="s">
        <v>369</v>
      </c>
      <c r="M191" s="82" t="s">
        <v>369</v>
      </c>
      <c r="N191" s="82" t="s">
        <v>369</v>
      </c>
      <c r="O191" s="82" t="s">
        <v>369</v>
      </c>
      <c r="P191" s="82" t="s">
        <v>283</v>
      </c>
      <c r="Q191" s="82" t="s">
        <v>347</v>
      </c>
      <c r="R191" s="82" t="s">
        <v>405</v>
      </c>
      <c r="S191" s="82" t="s">
        <v>411</v>
      </c>
      <c r="T191" s="82" t="s">
        <v>321</v>
      </c>
      <c r="U191" s="82" t="s">
        <v>277</v>
      </c>
      <c r="V191" s="82" t="s">
        <v>286</v>
      </c>
      <c r="W191" s="82" t="s">
        <v>294</v>
      </c>
      <c r="X191" s="82" t="s">
        <v>292</v>
      </c>
      <c r="Y191" s="82" t="s">
        <v>642</v>
      </c>
      <c r="Z191" s="82" t="s">
        <v>416</v>
      </c>
      <c r="AA191" s="82" t="s">
        <v>416</v>
      </c>
      <c r="AB191" s="82" t="s">
        <v>311</v>
      </c>
      <c r="AC191" s="82" t="s">
        <v>311</v>
      </c>
      <c r="AD191" s="82" t="s">
        <v>331</v>
      </c>
      <c r="AE191" s="82" t="str">
        <f t="shared" si="323"/>
        <v>Subdirección de Gestión Corporativa</v>
      </c>
      <c r="AF191" s="82" t="str">
        <f t="shared" si="324"/>
        <v>Subdirección de Gestión Corporativa</v>
      </c>
      <c r="AG191" s="82" t="str">
        <f t="shared" si="325"/>
        <v>Planeación Estratégica</v>
      </c>
      <c r="AH191" s="82" t="str">
        <f t="shared" si="326"/>
        <v>Plan Estrategico FUGA</v>
      </c>
      <c r="AI191" s="82" t="s">
        <v>430</v>
      </c>
      <c r="AJ191" s="61" t="s">
        <v>369</v>
      </c>
      <c r="AK191" s="61" t="s">
        <v>369</v>
      </c>
      <c r="AL191" s="61" t="s">
        <v>369</v>
      </c>
      <c r="AM191" s="61" t="s">
        <v>369</v>
      </c>
      <c r="AN191" s="82" t="s">
        <v>633</v>
      </c>
      <c r="AO191" s="82" t="s">
        <v>411</v>
      </c>
      <c r="AP191" s="82">
        <v>0</v>
      </c>
      <c r="AQ191" s="82">
        <f t="shared" si="345"/>
        <v>1</v>
      </c>
      <c r="AR191" s="82">
        <v>0</v>
      </c>
      <c r="AS191" s="82">
        <v>0</v>
      </c>
      <c r="AT191" s="82">
        <v>1</v>
      </c>
      <c r="AU191" s="82">
        <v>0</v>
      </c>
      <c r="AV191" s="82" t="s">
        <v>448</v>
      </c>
      <c r="AW191" s="82" t="s">
        <v>368</v>
      </c>
      <c r="AX191" s="82" t="s">
        <v>368</v>
      </c>
      <c r="AY191" s="82" t="s">
        <v>310</v>
      </c>
      <c r="AZ191" s="82" t="s">
        <v>369</v>
      </c>
      <c r="BA191" s="59">
        <v>43313</v>
      </c>
      <c r="BB191" s="59">
        <v>43373</v>
      </c>
      <c r="BC191" s="65">
        <f t="shared" si="327"/>
        <v>60</v>
      </c>
      <c r="BD191" s="82">
        <f t="shared" si="328"/>
        <v>0</v>
      </c>
      <c r="BE191" s="82">
        <v>0</v>
      </c>
      <c r="BF191" s="66">
        <v>0</v>
      </c>
      <c r="BG191" s="62">
        <f t="shared" si="329"/>
        <v>0</v>
      </c>
      <c r="BH191" s="59">
        <v>43214</v>
      </c>
      <c r="BI191" s="80">
        <f t="shared" si="17"/>
        <v>159</v>
      </c>
      <c r="BJ191" s="62" t="str">
        <f t="shared" si="18"/>
        <v>100%</v>
      </c>
      <c r="BK191" s="62">
        <f t="shared" si="330"/>
        <v>-1.65</v>
      </c>
      <c r="BL191" s="59" t="str">
        <f t="shared" si="331"/>
        <v>SIN INICIAR</v>
      </c>
      <c r="BM191" s="59" t="str">
        <f t="shared" si="332"/>
        <v xml:space="preserve">NO PROGRAMADA EN EL PERIODO </v>
      </c>
      <c r="BN191" s="62"/>
      <c r="BO191" s="62"/>
      <c r="BP191" s="62"/>
      <c r="BQ191" s="82">
        <f t="shared" si="333"/>
        <v>0</v>
      </c>
      <c r="BR191" s="82"/>
      <c r="BS191" s="66" t="e">
        <f t="shared" si="334"/>
        <v>#DIV/0!</v>
      </c>
      <c r="BT191" s="62">
        <f t="shared" si="335"/>
        <v>0</v>
      </c>
      <c r="BU191" s="59"/>
      <c r="BV191" s="80">
        <f t="shared" si="25"/>
        <v>43373</v>
      </c>
      <c r="BW191" s="62" t="str">
        <f t="shared" si="26"/>
        <v>100%</v>
      </c>
      <c r="BX191" s="62">
        <f t="shared" si="336"/>
        <v>-721.88333333333333</v>
      </c>
      <c r="BY191" s="59" t="str">
        <f t="shared" si="337"/>
        <v>SIN INICIAR</v>
      </c>
      <c r="BZ191" s="59" t="str">
        <f t="shared" si="338"/>
        <v xml:space="preserve">NO PROGRAMADA EN EL PERIODO </v>
      </c>
      <c r="CA191" s="62"/>
      <c r="CB191" s="62"/>
      <c r="CC191" s="62"/>
      <c r="CD191" s="62"/>
      <c r="CE191" s="62"/>
      <c r="CF191" s="62"/>
      <c r="CG191" s="82">
        <f t="shared" si="339"/>
        <v>1</v>
      </c>
      <c r="CH191" s="82"/>
      <c r="CI191" s="66">
        <f t="shared" si="340"/>
        <v>0</v>
      </c>
      <c r="CJ191" s="62">
        <f t="shared" si="262"/>
        <v>0</v>
      </c>
      <c r="CK191" s="59"/>
      <c r="CL191" s="80">
        <f t="shared" si="257"/>
        <v>43373</v>
      </c>
      <c r="CM191" s="62" t="str">
        <f t="shared" si="32"/>
        <v>100%</v>
      </c>
      <c r="CN191" s="62">
        <f t="shared" si="263"/>
        <v>-721.88333333333333</v>
      </c>
      <c r="CO191" s="59" t="str">
        <f t="shared" si="341"/>
        <v>SIN INICIAR</v>
      </c>
      <c r="CP191" s="59" t="str">
        <f t="shared" si="264"/>
        <v xml:space="preserve">NO PROGRAMADA EN EL PERIODO </v>
      </c>
      <c r="CQ191" s="62"/>
      <c r="CR191" s="62"/>
      <c r="CS191" s="62"/>
      <c r="CT191" s="62"/>
      <c r="CU191" s="62"/>
      <c r="CV191" s="62"/>
      <c r="CW191" s="62"/>
      <c r="CX191" s="62"/>
      <c r="CY191" s="62"/>
      <c r="CZ191" s="62"/>
      <c r="DA191" s="62"/>
      <c r="DB191" s="62"/>
      <c r="DC191" s="82">
        <f t="shared" si="342"/>
        <v>0</v>
      </c>
      <c r="DD191" s="82"/>
      <c r="DE191" s="66" t="e">
        <f t="shared" si="343"/>
        <v>#DIV/0!</v>
      </c>
      <c r="DF191" s="62">
        <f t="shared" si="265"/>
        <v>0</v>
      </c>
      <c r="DG191" s="59"/>
      <c r="DH191" s="80">
        <f t="shared" si="258"/>
        <v>43373</v>
      </c>
      <c r="DI191" s="62" t="str">
        <f t="shared" si="36"/>
        <v>100%</v>
      </c>
      <c r="DJ191" s="62">
        <f t="shared" si="266"/>
        <v>-721.88333333333333</v>
      </c>
      <c r="DK191" s="59" t="str">
        <f t="shared" si="344"/>
        <v>SIN INICIAR</v>
      </c>
      <c r="DL191" s="59" t="str">
        <f t="shared" si="267"/>
        <v xml:space="preserve">NO PROGRAMADA EN EL PERIODO </v>
      </c>
      <c r="DM191" s="62"/>
      <c r="DN191" s="62"/>
      <c r="DO191" s="62"/>
      <c r="DP191" s="62"/>
      <c r="DQ191" s="62"/>
      <c r="DR191" s="62"/>
      <c r="DS191" s="60"/>
      <c r="DT191" s="60"/>
      <c r="DU191" s="60"/>
      <c r="DV191" s="82"/>
      <c r="DW191" s="82"/>
    </row>
    <row r="192" spans="1:127" s="58" customFormat="1" ht="39.950000000000003" hidden="1" customHeight="1" x14ac:dyDescent="0.2">
      <c r="A192" s="82" t="s">
        <v>346</v>
      </c>
      <c r="B192" s="82" t="s">
        <v>344</v>
      </c>
      <c r="C192" s="82" t="s">
        <v>279</v>
      </c>
      <c r="D192" s="82">
        <v>0.1</v>
      </c>
      <c r="E192" s="82">
        <v>0.35</v>
      </c>
      <c r="F192" s="82">
        <v>0.5</v>
      </c>
      <c r="G192" s="82">
        <v>0.8</v>
      </c>
      <c r="H192" s="82">
        <v>0.9</v>
      </c>
      <c r="I192" s="82" t="s">
        <v>281</v>
      </c>
      <c r="J192" s="82" t="s">
        <v>368</v>
      </c>
      <c r="K192" s="82" t="s">
        <v>347</v>
      </c>
      <c r="L192" s="82" t="s">
        <v>369</v>
      </c>
      <c r="M192" s="82" t="s">
        <v>369</v>
      </c>
      <c r="N192" s="82" t="s">
        <v>369</v>
      </c>
      <c r="O192" s="82" t="s">
        <v>369</v>
      </c>
      <c r="P192" s="82" t="s">
        <v>284</v>
      </c>
      <c r="Q192" s="82" t="s">
        <v>348</v>
      </c>
      <c r="R192" s="82" t="s">
        <v>406</v>
      </c>
      <c r="S192" s="82" t="s">
        <v>412</v>
      </c>
      <c r="T192" s="82" t="s">
        <v>313</v>
      </c>
      <c r="U192" s="82" t="s">
        <v>274</v>
      </c>
      <c r="V192" s="82" t="s">
        <v>370</v>
      </c>
      <c r="W192" s="82" t="s">
        <v>294</v>
      </c>
      <c r="X192" s="82" t="s">
        <v>292</v>
      </c>
      <c r="Y192" s="82" t="s">
        <v>642</v>
      </c>
      <c r="Z192" s="82" t="s">
        <v>416</v>
      </c>
      <c r="AA192" s="82" t="s">
        <v>426</v>
      </c>
      <c r="AB192" s="82" t="s">
        <v>310</v>
      </c>
      <c r="AC192" s="82" t="s">
        <v>369</v>
      </c>
      <c r="AD192" s="82" t="s">
        <v>904</v>
      </c>
      <c r="AE192" s="82" t="str">
        <f>$AB192</f>
        <v>Oficina Asesora de Planeación</v>
      </c>
      <c r="AF192" s="82" t="str">
        <f>$AC192</f>
        <v>No aplica</v>
      </c>
      <c r="AG192" s="82" t="str">
        <f>$W192</f>
        <v>Planeación Estratégica</v>
      </c>
      <c r="AH192" s="82" t="str">
        <f>$Y192</f>
        <v>Plan Estrategico FUGA</v>
      </c>
      <c r="AI192" s="82" t="s">
        <v>430</v>
      </c>
      <c r="AJ192" s="61" t="s">
        <v>369</v>
      </c>
      <c r="AK192" s="61" t="s">
        <v>369</v>
      </c>
      <c r="AL192" s="61" t="s">
        <v>369</v>
      </c>
      <c r="AM192" s="61" t="s">
        <v>369</v>
      </c>
      <c r="AN192" s="82" t="s">
        <v>1063</v>
      </c>
      <c r="AO192" s="82" t="s">
        <v>412</v>
      </c>
      <c r="AP192" s="82">
        <v>0</v>
      </c>
      <c r="AQ192" s="62">
        <f>SUM(AR192:AU192)</f>
        <v>1</v>
      </c>
      <c r="AR192" s="82">
        <v>0</v>
      </c>
      <c r="AS192" s="82">
        <v>0</v>
      </c>
      <c r="AT192" s="62">
        <v>0.5</v>
      </c>
      <c r="AU192" s="62">
        <v>0.5</v>
      </c>
      <c r="AV192" s="82" t="s">
        <v>448</v>
      </c>
      <c r="AW192" s="82" t="s">
        <v>434</v>
      </c>
      <c r="AX192" s="82" t="s">
        <v>972</v>
      </c>
      <c r="AY192" s="82" t="s">
        <v>442</v>
      </c>
      <c r="AZ192" s="82" t="s">
        <v>442</v>
      </c>
      <c r="BA192" s="59">
        <v>43282</v>
      </c>
      <c r="BB192" s="59">
        <v>43465</v>
      </c>
      <c r="BC192" s="65">
        <f>$BB192-$BA192</f>
        <v>183</v>
      </c>
      <c r="BD192" s="82">
        <f>$AR192</f>
        <v>0</v>
      </c>
      <c r="BE192" s="82">
        <v>0</v>
      </c>
      <c r="BF192" s="66">
        <v>0</v>
      </c>
      <c r="BG192" s="62">
        <f>$BE192/$AQ192</f>
        <v>0</v>
      </c>
      <c r="BH192" s="59">
        <v>43189</v>
      </c>
      <c r="BI192" s="80">
        <f>$BB192-$BH192</f>
        <v>276</v>
      </c>
      <c r="BJ192" s="62" t="str">
        <f>IF($BI192&gt;0,("100%"),IF($BI192&lt;-31,("70%"),IF($BI192&lt;0,((100-(-$BI192))%))))</f>
        <v>100%</v>
      </c>
      <c r="BK192" s="62">
        <f>($BH192-$BA192)/($BB192-$BA192)</f>
        <v>-0.50819672131147542</v>
      </c>
      <c r="BL192" s="59" t="str">
        <f>IF($BG192&gt;=100%,"TERMINADO",(IF($BG192&gt;0%,"EN PROCESO",(IF($BG192=0%,"SIN INICIAR")))))</f>
        <v>SIN INICIAR</v>
      </c>
      <c r="BM192" s="59" t="str">
        <f>IF($BL192="SIN INICIAR",(IF($BH192&gt;$BA192,"ATRASADO",(IF($BH192&lt;$BA192,"NO PROGRAMADA EN EL PERIODO ")))),IF($BL192="EN PROCESO",(IF($BF192&gt;=$BK192,"DENTRO DEL TIEMPO",(IF($BF192&lt;$BK192,"ATRASADO")))),IF($BL192="TERMINADO",(IF($BK192&lt;=100%,"OPORTUNO",(IF($BK192&gt;100%,"EXTEMPORANEO")))))))</f>
        <v xml:space="preserve">NO PROGRAMADA EN EL PERIODO </v>
      </c>
      <c r="BN192" s="62" t="s">
        <v>897</v>
      </c>
      <c r="BO192" s="62" t="s">
        <v>702</v>
      </c>
      <c r="BP192" s="62"/>
      <c r="BQ192" s="82">
        <f>$AS192</f>
        <v>0</v>
      </c>
      <c r="BR192" s="82">
        <v>0</v>
      </c>
      <c r="BS192" s="66">
        <v>0</v>
      </c>
      <c r="BT192" s="62">
        <f>($BE192+$BR192)/$AQ192</f>
        <v>0</v>
      </c>
      <c r="BU192" s="59">
        <v>43269</v>
      </c>
      <c r="BV192" s="80">
        <f>$BB192-$BU192</f>
        <v>196</v>
      </c>
      <c r="BW192" s="62" t="str">
        <f>IF($BV192&gt;0,("100%"),IF($BV192&lt;-31,("70%"),IF($BV192&lt;0,((100-(-$BV192))%))))</f>
        <v>100%</v>
      </c>
      <c r="BX192" s="62">
        <f>($BU192-$BA192)/($BB192-$BA192)</f>
        <v>-7.1038251366120214E-2</v>
      </c>
      <c r="BY192" s="59" t="str">
        <f>IF($BT192&gt;=100%,"TERMINADO",(IF($BT192&gt;0%,"EN PROCESO",(IF($BT192=0%,"SIN INICIAR")))))</f>
        <v>SIN INICIAR</v>
      </c>
      <c r="BZ192" s="59" t="str">
        <f>IF($BY192="SIN INICIAR",(IF($BU192&gt;$BA192,"ATRASADO",(IF($BU192&lt;$BA192,"NO PROGRAMADA EN EL PERIODO ")))),IF($BY192="EN PROCESO",(IF($BS192&gt;=$BX192,"DENTRO DEL TIEMPO",(IF($BS192&lt;$BX192,"ATRASADO")))),IF($BY192="TERMINADO",(IF($BX192&lt;=100%,"OPORTUNO",(IF($BX192&gt;100%,"EXTEMPORANEO")))))))</f>
        <v xml:space="preserve">NO PROGRAMADA EN EL PERIODO </v>
      </c>
      <c r="CA192" s="62" t="s">
        <v>920</v>
      </c>
      <c r="CB192" s="62" t="s">
        <v>369</v>
      </c>
      <c r="CC192" s="62"/>
      <c r="CD192" s="62"/>
      <c r="CE192" s="62"/>
      <c r="CF192" s="62"/>
      <c r="CG192" s="82"/>
      <c r="CH192" s="70"/>
      <c r="CI192" s="66"/>
      <c r="CJ192" s="62"/>
      <c r="CK192" s="59"/>
      <c r="CL192" s="80">
        <f t="shared" ref="CL192:CL254" si="346">$BB192-$CK192</f>
        <v>43465</v>
      </c>
      <c r="CM192" s="62" t="str">
        <f>IF($CL192&gt;0,("100%"),IF($CL192&lt;-31,("70%"),IF($CL192&lt;0,((100-(-$CL192))%))))</f>
        <v>100%</v>
      </c>
      <c r="CN192" s="62">
        <f t="shared" si="263"/>
        <v>-236.5136612021858</v>
      </c>
      <c r="CO192" s="59"/>
      <c r="CP192" s="59"/>
      <c r="CQ192" s="62"/>
      <c r="CR192" s="62"/>
      <c r="CS192" s="62"/>
      <c r="CT192" s="62"/>
      <c r="CU192" s="62"/>
      <c r="CV192" s="62"/>
      <c r="CW192" s="62"/>
      <c r="CX192" s="62"/>
      <c r="CY192" s="62"/>
      <c r="CZ192" s="62"/>
      <c r="DA192" s="62"/>
      <c r="DB192" s="62"/>
      <c r="DC192" s="82"/>
      <c r="DD192" s="70"/>
      <c r="DE192" s="66"/>
      <c r="DF192" s="62"/>
      <c r="DG192" s="59"/>
      <c r="DH192" s="80">
        <f t="shared" ref="DH192:DH254" si="347">$BB192-$DG192</f>
        <v>43465</v>
      </c>
      <c r="DI192" s="62" t="str">
        <f>IF($DH192&gt;0,("100%"),IF($DH192&lt;-31,("70%"),IF($DH192&lt;0,((100-(-$DH192))%))))</f>
        <v>100%</v>
      </c>
      <c r="DJ192" s="62">
        <f t="shared" si="266"/>
        <v>-236.5136612021858</v>
      </c>
      <c r="DK192" s="59"/>
      <c r="DL192" s="59"/>
      <c r="DM192" s="62"/>
      <c r="DN192" s="62"/>
      <c r="DO192" s="62"/>
      <c r="DP192" s="62"/>
      <c r="DQ192" s="62"/>
      <c r="DR192" s="62"/>
      <c r="DS192" s="60"/>
      <c r="DT192" s="60"/>
      <c r="DU192" s="60"/>
      <c r="DV192" s="60"/>
      <c r="DW192" s="60"/>
    </row>
    <row r="193" spans="1:134" ht="39.950000000000003" hidden="1" customHeight="1" x14ac:dyDescent="0.2">
      <c r="A193" s="61" t="s">
        <v>346</v>
      </c>
      <c r="B193" s="82" t="s">
        <v>344</v>
      </c>
      <c r="C193" s="82" t="s">
        <v>279</v>
      </c>
      <c r="D193" s="82">
        <v>0.1</v>
      </c>
      <c r="E193" s="82">
        <v>0.35</v>
      </c>
      <c r="F193" s="82">
        <v>0.5</v>
      </c>
      <c r="G193" s="82">
        <v>0.8</v>
      </c>
      <c r="H193" s="82">
        <v>0.9</v>
      </c>
      <c r="I193" s="82" t="s">
        <v>281</v>
      </c>
      <c r="J193" s="82" t="s">
        <v>368</v>
      </c>
      <c r="K193" s="82" t="s">
        <v>347</v>
      </c>
      <c r="L193" s="82" t="s">
        <v>369</v>
      </c>
      <c r="M193" s="82" t="s">
        <v>369</v>
      </c>
      <c r="N193" s="82" t="s">
        <v>369</v>
      </c>
      <c r="O193" s="82" t="s">
        <v>369</v>
      </c>
      <c r="P193" s="82" t="s">
        <v>285</v>
      </c>
      <c r="Q193" s="82" t="s">
        <v>347</v>
      </c>
      <c r="R193" s="82" t="s">
        <v>407</v>
      </c>
      <c r="S193" s="82" t="s">
        <v>413</v>
      </c>
      <c r="T193" s="82" t="s">
        <v>321</v>
      </c>
      <c r="U193" s="82" t="s">
        <v>277</v>
      </c>
      <c r="V193" s="82" t="s">
        <v>286</v>
      </c>
      <c r="W193" s="82" t="s">
        <v>417</v>
      </c>
      <c r="X193" s="82" t="s">
        <v>369</v>
      </c>
      <c r="Y193" s="82" t="s">
        <v>642</v>
      </c>
      <c r="Z193" s="82" t="s">
        <v>416</v>
      </c>
      <c r="AA193" s="82" t="s">
        <v>416</v>
      </c>
      <c r="AB193" s="82" t="s">
        <v>311</v>
      </c>
      <c r="AC193" s="82" t="s">
        <v>311</v>
      </c>
      <c r="AD193" s="82" t="s">
        <v>331</v>
      </c>
      <c r="AE193" s="82" t="str">
        <f t="shared" si="323"/>
        <v>Subdirección de Gestión Corporativa</v>
      </c>
      <c r="AF193" s="82" t="str">
        <f t="shared" si="324"/>
        <v>Subdirección de Gestión Corporativa</v>
      </c>
      <c r="AG193" s="82" t="str">
        <f t="shared" si="325"/>
        <v>Todos los Procesos</v>
      </c>
      <c r="AH193" s="82" t="str">
        <f t="shared" si="326"/>
        <v>Plan Estrategico FUGA</v>
      </c>
      <c r="AI193" s="82" t="s">
        <v>430</v>
      </c>
      <c r="AJ193" s="61" t="s">
        <v>369</v>
      </c>
      <c r="AK193" s="61" t="s">
        <v>369</v>
      </c>
      <c r="AL193" s="61" t="s">
        <v>369</v>
      </c>
      <c r="AM193" s="61" t="s">
        <v>369</v>
      </c>
      <c r="AN193" s="82" t="s">
        <v>634</v>
      </c>
      <c r="AO193" s="82" t="s">
        <v>635</v>
      </c>
      <c r="AP193" s="82">
        <v>0</v>
      </c>
      <c r="AQ193" s="70" t="e">
        <f t="shared" si="345"/>
        <v>#REF!</v>
      </c>
      <c r="AR193" s="70" t="e">
        <f>AVERAGE(#REF!)</f>
        <v>#REF!</v>
      </c>
      <c r="AS193" s="70" t="e">
        <f>AVERAGE(#REF!)</f>
        <v>#REF!</v>
      </c>
      <c r="AT193" s="70" t="e">
        <f>AVERAGE(#REF!)</f>
        <v>#REF!</v>
      </c>
      <c r="AU193" s="70" t="e">
        <f>AVERAGE(#REF!)</f>
        <v>#REF!</v>
      </c>
      <c r="AV193" s="82" t="s">
        <v>638</v>
      </c>
      <c r="AW193" s="82" t="s">
        <v>368</v>
      </c>
      <c r="AX193" s="82" t="s">
        <v>368</v>
      </c>
      <c r="AY193" s="82" t="s">
        <v>369</v>
      </c>
      <c r="AZ193" s="82" t="s">
        <v>369</v>
      </c>
      <c r="BA193" s="59">
        <v>43101</v>
      </c>
      <c r="BB193" s="59">
        <v>43465</v>
      </c>
      <c r="BC193" s="65">
        <f t="shared" si="327"/>
        <v>364</v>
      </c>
      <c r="BD193" s="70" t="e">
        <f t="shared" si="328"/>
        <v>#REF!</v>
      </c>
      <c r="BE193" s="70" t="e">
        <f>AVERAGE(#REF!)</f>
        <v>#REF!</v>
      </c>
      <c r="BF193" s="66" t="e">
        <f>$BE193/$BD193</f>
        <v>#REF!</v>
      </c>
      <c r="BG193" s="62" t="e">
        <f t="shared" si="329"/>
        <v>#REF!</v>
      </c>
      <c r="BH193" s="59">
        <v>43214</v>
      </c>
      <c r="BI193" s="80">
        <f t="shared" si="17"/>
        <v>251</v>
      </c>
      <c r="BJ193" s="62" t="str">
        <f t="shared" si="18"/>
        <v>100%</v>
      </c>
      <c r="BK193" s="62">
        <f t="shared" si="330"/>
        <v>0.31043956043956045</v>
      </c>
      <c r="BL193" s="59" t="e">
        <f t="shared" si="331"/>
        <v>#REF!</v>
      </c>
      <c r="BM193" s="59" t="e">
        <f t="shared" si="332"/>
        <v>#REF!</v>
      </c>
      <c r="BN193" s="62"/>
      <c r="BO193" s="62"/>
      <c r="BP193" s="62"/>
      <c r="BQ193" s="82" t="e">
        <f t="shared" si="333"/>
        <v>#REF!</v>
      </c>
      <c r="BR193" s="82"/>
      <c r="BS193" s="66" t="e">
        <f t="shared" si="334"/>
        <v>#REF!</v>
      </c>
      <c r="BT193" s="62" t="e">
        <f t="shared" si="335"/>
        <v>#REF!</v>
      </c>
      <c r="BU193" s="59"/>
      <c r="BV193" s="80">
        <f t="shared" si="25"/>
        <v>43465</v>
      </c>
      <c r="BW193" s="62" t="str">
        <f t="shared" si="26"/>
        <v>100%</v>
      </c>
      <c r="BX193" s="62">
        <f t="shared" si="336"/>
        <v>-118.40934065934066</v>
      </c>
      <c r="BY193" s="59" t="e">
        <f t="shared" si="337"/>
        <v>#REF!</v>
      </c>
      <c r="BZ193" s="59" t="e">
        <f t="shared" si="338"/>
        <v>#REF!</v>
      </c>
      <c r="CA193" s="62"/>
      <c r="CB193" s="62"/>
      <c r="CC193" s="62"/>
      <c r="CD193" s="62"/>
      <c r="CE193" s="62"/>
      <c r="CF193" s="62"/>
      <c r="CG193" s="82" t="e">
        <f t="shared" si="339"/>
        <v>#REF!</v>
      </c>
      <c r="CH193" s="82"/>
      <c r="CI193" s="66" t="e">
        <f t="shared" si="340"/>
        <v>#REF!</v>
      </c>
      <c r="CJ193" s="62" t="e">
        <f t="shared" ref="CJ193:CJ254" si="348">($BE193+$BR193+$CH193)/$AQ193</f>
        <v>#REF!</v>
      </c>
      <c r="CK193" s="59"/>
      <c r="CL193" s="80">
        <f t="shared" si="346"/>
        <v>43465</v>
      </c>
      <c r="CM193" s="62" t="str">
        <f t="shared" si="32"/>
        <v>100%</v>
      </c>
      <c r="CN193" s="62">
        <f t="shared" si="263"/>
        <v>-118.40934065934066</v>
      </c>
      <c r="CO193" s="59" t="e">
        <f t="shared" si="341"/>
        <v>#REF!</v>
      </c>
      <c r="CP193" s="59" t="e">
        <f t="shared" ref="CP193:CP254" si="349">IF($CO193="SIN INICIAR",(IF($CK193&gt;$BA193,"ATRASADO",(IF($CK193&lt;$BA193,"NO PROGRAMADA EN EL PERIODO ")))),IF($CO193="EN PROCESO",(IF($CI193&gt;=$CN193,"DENTRO DEL TIEMPO",(IF($CI193&lt;$CN193,"ATRASADO")))),IF($CO193="TERMINADO",(IF($CN193&lt;=100%,"OPORTUNO",(IF($CN193&gt;100%,"EXTEMPORANEO")))))))</f>
        <v>#REF!</v>
      </c>
      <c r="CQ193" s="62"/>
      <c r="CR193" s="62"/>
      <c r="CS193" s="62"/>
      <c r="CT193" s="62"/>
      <c r="CU193" s="62"/>
      <c r="CV193" s="62"/>
      <c r="CW193" s="62"/>
      <c r="CX193" s="62"/>
      <c r="CY193" s="62"/>
      <c r="CZ193" s="62"/>
      <c r="DA193" s="62"/>
      <c r="DB193" s="62"/>
      <c r="DC193" s="82" t="e">
        <f t="shared" si="342"/>
        <v>#REF!</v>
      </c>
      <c r="DD193" s="82"/>
      <c r="DE193" s="66" t="e">
        <f t="shared" si="343"/>
        <v>#REF!</v>
      </c>
      <c r="DF193" s="62" t="e">
        <f t="shared" ref="DF193:DF254" si="350">($BE193+$BR193+$CH193+$DD193)/$AQ193</f>
        <v>#REF!</v>
      </c>
      <c r="DG193" s="59"/>
      <c r="DH193" s="80">
        <f t="shared" si="347"/>
        <v>43465</v>
      </c>
      <c r="DI193" s="62" t="str">
        <f t="shared" si="36"/>
        <v>100%</v>
      </c>
      <c r="DJ193" s="62">
        <f t="shared" si="266"/>
        <v>-118.40934065934066</v>
      </c>
      <c r="DK193" s="59" t="e">
        <f t="shared" si="344"/>
        <v>#REF!</v>
      </c>
      <c r="DL193" s="59" t="e">
        <f t="shared" ref="DL193:DL254" si="351">IF($DK193="SIN INICIAR",(IF($DG193&gt;$BA193,"ATRASADO",(IF($DG193&lt;$BA193,"NO PROGRAMADA EN EL PERIODO ")))),IF($DK193="EN PROCESO",(IF($DF193&gt;=$DJ193,"DENTRO DEL TIEMPO",(IF($DF193&lt;$DJ193,"ATRASADO")))),IF($DK193="TERMINADO",(IF($DJ193&lt;=100%,"OPORTUNO",(IF($DJ193&gt;100%,"EXTEMPORANEO")))))))</f>
        <v>#REF!</v>
      </c>
      <c r="DM193" s="62"/>
      <c r="DN193" s="62"/>
      <c r="DO193" s="62"/>
      <c r="DP193" s="62"/>
      <c r="DQ193" s="62"/>
      <c r="DR193" s="62"/>
      <c r="DS193" s="60"/>
      <c r="DT193" s="60"/>
      <c r="DU193" s="60"/>
      <c r="DV193" s="82"/>
      <c r="DW193" s="82"/>
      <c r="DX193" s="58"/>
      <c r="DY193" s="58"/>
      <c r="DZ193" s="58"/>
      <c r="EA193" s="58"/>
      <c r="EB193" s="58"/>
      <c r="EC193" s="58"/>
      <c r="ED193" s="58"/>
    </row>
    <row r="194" spans="1:134" ht="39.950000000000003" hidden="1" customHeight="1" x14ac:dyDescent="0.2">
      <c r="A194" s="61" t="s">
        <v>346</v>
      </c>
      <c r="B194" s="82" t="s">
        <v>344</v>
      </c>
      <c r="C194" s="82" t="s">
        <v>279</v>
      </c>
      <c r="D194" s="82">
        <v>0.1</v>
      </c>
      <c r="E194" s="82">
        <v>0.35</v>
      </c>
      <c r="F194" s="82">
        <v>0.5</v>
      </c>
      <c r="G194" s="82">
        <v>0.8</v>
      </c>
      <c r="H194" s="82">
        <v>0.9</v>
      </c>
      <c r="I194" s="82" t="s">
        <v>281</v>
      </c>
      <c r="J194" s="82" t="s">
        <v>368</v>
      </c>
      <c r="K194" s="82" t="s">
        <v>347</v>
      </c>
      <c r="L194" s="82" t="s">
        <v>369</v>
      </c>
      <c r="M194" s="82" t="s">
        <v>369</v>
      </c>
      <c r="N194" s="82" t="s">
        <v>369</v>
      </c>
      <c r="O194" s="82" t="s">
        <v>369</v>
      </c>
      <c r="P194" s="82" t="s">
        <v>285</v>
      </c>
      <c r="Q194" s="82" t="s">
        <v>347</v>
      </c>
      <c r="R194" s="82" t="s">
        <v>407</v>
      </c>
      <c r="S194" s="82" t="s">
        <v>414</v>
      </c>
      <c r="T194" s="82" t="s">
        <v>321</v>
      </c>
      <c r="U194" s="82" t="s">
        <v>277</v>
      </c>
      <c r="V194" s="82" t="s">
        <v>286</v>
      </c>
      <c r="W194" s="82" t="s">
        <v>369</v>
      </c>
      <c r="X194" s="82" t="s">
        <v>369</v>
      </c>
      <c r="Y194" s="82" t="s">
        <v>642</v>
      </c>
      <c r="Z194" s="82" t="s">
        <v>416</v>
      </c>
      <c r="AA194" s="82" t="s">
        <v>416</v>
      </c>
      <c r="AB194" s="82" t="s">
        <v>311</v>
      </c>
      <c r="AC194" s="82" t="s">
        <v>311</v>
      </c>
      <c r="AD194" s="82" t="s">
        <v>331</v>
      </c>
      <c r="AE194" s="82" t="str">
        <f t="shared" si="323"/>
        <v>Subdirección de Gestión Corporativa</v>
      </c>
      <c r="AF194" s="82" t="str">
        <f t="shared" si="324"/>
        <v>Subdirección de Gestión Corporativa</v>
      </c>
      <c r="AG194" s="82" t="str">
        <f t="shared" si="325"/>
        <v>No aplica</v>
      </c>
      <c r="AH194" s="82" t="str">
        <f t="shared" si="326"/>
        <v>Plan Estrategico FUGA</v>
      </c>
      <c r="AI194" s="82" t="s">
        <v>430</v>
      </c>
      <c r="AJ194" s="61" t="s">
        <v>369</v>
      </c>
      <c r="AK194" s="61" t="s">
        <v>369</v>
      </c>
      <c r="AL194" s="61" t="s">
        <v>369</v>
      </c>
      <c r="AM194" s="61" t="s">
        <v>369</v>
      </c>
      <c r="AN194" s="82" t="s">
        <v>634</v>
      </c>
      <c r="AO194" s="82" t="s">
        <v>636</v>
      </c>
      <c r="AP194" s="82">
        <v>0</v>
      </c>
      <c r="AQ194" s="70" t="e">
        <f t="shared" si="345"/>
        <v>#REF!</v>
      </c>
      <c r="AR194" s="70" t="e">
        <f>AVERAGE(#REF!)</f>
        <v>#REF!</v>
      </c>
      <c r="AS194" s="70" t="e">
        <f>AVERAGE(#REF!)</f>
        <v>#REF!</v>
      </c>
      <c r="AT194" s="70" t="e">
        <f>AVERAGE(#REF!)</f>
        <v>#REF!</v>
      </c>
      <c r="AU194" s="70" t="e">
        <f>AVERAGE(#REF!)</f>
        <v>#REF!</v>
      </c>
      <c r="AV194" s="82" t="s">
        <v>638</v>
      </c>
      <c r="AW194" s="82" t="s">
        <v>368</v>
      </c>
      <c r="AX194" s="82" t="s">
        <v>368</v>
      </c>
      <c r="AY194" s="82" t="s">
        <v>369</v>
      </c>
      <c r="AZ194" s="82" t="s">
        <v>369</v>
      </c>
      <c r="BA194" s="59">
        <v>43101</v>
      </c>
      <c r="BB194" s="59">
        <v>43465</v>
      </c>
      <c r="BC194" s="65">
        <f t="shared" si="327"/>
        <v>364</v>
      </c>
      <c r="BD194" s="70" t="e">
        <f t="shared" si="328"/>
        <v>#REF!</v>
      </c>
      <c r="BE194" s="70" t="e">
        <f>AVERAGE(#REF!)</f>
        <v>#REF!</v>
      </c>
      <c r="BF194" s="66" t="e">
        <f>$BE194/$BD194</f>
        <v>#REF!</v>
      </c>
      <c r="BG194" s="62" t="e">
        <f t="shared" si="329"/>
        <v>#REF!</v>
      </c>
      <c r="BH194" s="59">
        <v>43214</v>
      </c>
      <c r="BI194" s="80">
        <f t="shared" si="17"/>
        <v>251</v>
      </c>
      <c r="BJ194" s="62" t="str">
        <f t="shared" si="18"/>
        <v>100%</v>
      </c>
      <c r="BK194" s="62">
        <f t="shared" si="330"/>
        <v>0.31043956043956045</v>
      </c>
      <c r="BL194" s="59" t="e">
        <f t="shared" si="331"/>
        <v>#REF!</v>
      </c>
      <c r="BM194" s="59" t="e">
        <f t="shared" si="332"/>
        <v>#REF!</v>
      </c>
      <c r="BN194" s="62"/>
      <c r="BO194" s="62"/>
      <c r="BP194" s="62"/>
      <c r="BQ194" s="82" t="e">
        <f t="shared" si="333"/>
        <v>#REF!</v>
      </c>
      <c r="BR194" s="82"/>
      <c r="BS194" s="66" t="e">
        <f t="shared" si="334"/>
        <v>#REF!</v>
      </c>
      <c r="BT194" s="62" t="e">
        <f t="shared" si="335"/>
        <v>#REF!</v>
      </c>
      <c r="BU194" s="59"/>
      <c r="BV194" s="80">
        <f t="shared" si="25"/>
        <v>43465</v>
      </c>
      <c r="BW194" s="62" t="str">
        <f t="shared" si="26"/>
        <v>100%</v>
      </c>
      <c r="BX194" s="62">
        <f t="shared" si="336"/>
        <v>-118.40934065934066</v>
      </c>
      <c r="BY194" s="59" t="e">
        <f t="shared" si="337"/>
        <v>#REF!</v>
      </c>
      <c r="BZ194" s="59" t="e">
        <f t="shared" si="338"/>
        <v>#REF!</v>
      </c>
      <c r="CA194" s="62"/>
      <c r="CB194" s="62"/>
      <c r="CC194" s="62"/>
      <c r="CD194" s="62"/>
      <c r="CE194" s="62"/>
      <c r="CF194" s="62"/>
      <c r="CG194" s="82" t="e">
        <f t="shared" si="339"/>
        <v>#REF!</v>
      </c>
      <c r="CH194" s="82"/>
      <c r="CI194" s="66" t="e">
        <f t="shared" si="340"/>
        <v>#REF!</v>
      </c>
      <c r="CJ194" s="62" t="e">
        <f t="shared" si="348"/>
        <v>#REF!</v>
      </c>
      <c r="CK194" s="59"/>
      <c r="CL194" s="80">
        <f t="shared" si="346"/>
        <v>43465</v>
      </c>
      <c r="CM194" s="62" t="str">
        <f t="shared" si="32"/>
        <v>100%</v>
      </c>
      <c r="CN194" s="62">
        <f t="shared" si="263"/>
        <v>-118.40934065934066</v>
      </c>
      <c r="CO194" s="59" t="e">
        <f t="shared" si="341"/>
        <v>#REF!</v>
      </c>
      <c r="CP194" s="59" t="e">
        <f t="shared" si="349"/>
        <v>#REF!</v>
      </c>
      <c r="CQ194" s="62"/>
      <c r="CR194" s="62"/>
      <c r="CS194" s="62"/>
      <c r="CT194" s="62"/>
      <c r="CU194" s="62"/>
      <c r="CV194" s="62"/>
      <c r="CW194" s="62"/>
      <c r="CX194" s="62"/>
      <c r="CY194" s="62"/>
      <c r="CZ194" s="62"/>
      <c r="DA194" s="62"/>
      <c r="DB194" s="62"/>
      <c r="DC194" s="82" t="e">
        <f t="shared" si="342"/>
        <v>#REF!</v>
      </c>
      <c r="DD194" s="82"/>
      <c r="DE194" s="66" t="e">
        <f t="shared" si="343"/>
        <v>#REF!</v>
      </c>
      <c r="DF194" s="62" t="e">
        <f t="shared" si="350"/>
        <v>#REF!</v>
      </c>
      <c r="DG194" s="59"/>
      <c r="DH194" s="80">
        <f t="shared" si="347"/>
        <v>43465</v>
      </c>
      <c r="DI194" s="62" t="str">
        <f t="shared" si="36"/>
        <v>100%</v>
      </c>
      <c r="DJ194" s="62">
        <f t="shared" si="266"/>
        <v>-118.40934065934066</v>
      </c>
      <c r="DK194" s="59" t="e">
        <f t="shared" si="344"/>
        <v>#REF!</v>
      </c>
      <c r="DL194" s="59" t="e">
        <f t="shared" si="351"/>
        <v>#REF!</v>
      </c>
      <c r="DM194" s="62"/>
      <c r="DN194" s="62"/>
      <c r="DO194" s="62"/>
      <c r="DP194" s="62"/>
      <c r="DQ194" s="62"/>
      <c r="DR194" s="62"/>
      <c r="DS194" s="60"/>
      <c r="DT194" s="60"/>
      <c r="DU194" s="60"/>
      <c r="DV194" s="82"/>
      <c r="DW194" s="82"/>
      <c r="DX194" s="58"/>
      <c r="DY194" s="58"/>
      <c r="DZ194" s="58"/>
      <c r="EA194" s="58"/>
      <c r="EB194" s="58"/>
      <c r="EC194" s="58"/>
      <c r="ED194" s="58"/>
    </row>
    <row r="195" spans="1:134" ht="39.950000000000003" hidden="1" customHeight="1" x14ac:dyDescent="0.2">
      <c r="A195" s="61" t="s">
        <v>346</v>
      </c>
      <c r="B195" s="82" t="s">
        <v>344</v>
      </c>
      <c r="C195" s="82" t="s">
        <v>279</v>
      </c>
      <c r="D195" s="82">
        <v>0.1</v>
      </c>
      <c r="E195" s="82">
        <v>0.35</v>
      </c>
      <c r="F195" s="82">
        <v>0.5</v>
      </c>
      <c r="G195" s="82">
        <v>0.8</v>
      </c>
      <c r="H195" s="82">
        <v>0.9</v>
      </c>
      <c r="I195" s="82" t="s">
        <v>281</v>
      </c>
      <c r="J195" s="82" t="s">
        <v>368</v>
      </c>
      <c r="K195" s="82" t="s">
        <v>347</v>
      </c>
      <c r="L195" s="82" t="s">
        <v>369</v>
      </c>
      <c r="M195" s="82" t="s">
        <v>369</v>
      </c>
      <c r="N195" s="82" t="s">
        <v>369</v>
      </c>
      <c r="O195" s="82" t="s">
        <v>369</v>
      </c>
      <c r="P195" s="82" t="s">
        <v>285</v>
      </c>
      <c r="Q195" s="82" t="s">
        <v>347</v>
      </c>
      <c r="R195" s="82" t="s">
        <v>407</v>
      </c>
      <c r="S195" s="82" t="s">
        <v>415</v>
      </c>
      <c r="T195" s="82" t="s">
        <v>321</v>
      </c>
      <c r="U195" s="82" t="s">
        <v>277</v>
      </c>
      <c r="V195" s="82" t="s">
        <v>286</v>
      </c>
      <c r="W195" s="82" t="s">
        <v>369</v>
      </c>
      <c r="X195" s="82" t="s">
        <v>369</v>
      </c>
      <c r="Y195" s="82" t="s">
        <v>642</v>
      </c>
      <c r="Z195" s="82" t="s">
        <v>416</v>
      </c>
      <c r="AA195" s="82" t="s">
        <v>416</v>
      </c>
      <c r="AB195" s="82" t="s">
        <v>311</v>
      </c>
      <c r="AC195" s="82" t="s">
        <v>311</v>
      </c>
      <c r="AD195" s="82" t="s">
        <v>331</v>
      </c>
      <c r="AE195" s="106" t="str">
        <f t="shared" si="323"/>
        <v>Subdirección de Gestión Corporativa</v>
      </c>
      <c r="AF195" s="82" t="str">
        <f t="shared" si="324"/>
        <v>Subdirección de Gestión Corporativa</v>
      </c>
      <c r="AG195" s="106" t="str">
        <f t="shared" si="325"/>
        <v>No aplica</v>
      </c>
      <c r="AH195" s="106" t="str">
        <f t="shared" si="326"/>
        <v>Plan Estrategico FUGA</v>
      </c>
      <c r="AI195" s="82" t="s">
        <v>430</v>
      </c>
      <c r="AJ195" s="130" t="s">
        <v>369</v>
      </c>
      <c r="AK195" s="130" t="s">
        <v>369</v>
      </c>
      <c r="AL195" s="130" t="s">
        <v>369</v>
      </c>
      <c r="AM195" s="130" t="s">
        <v>369</v>
      </c>
      <c r="AN195" s="106" t="s">
        <v>634</v>
      </c>
      <c r="AO195" s="82" t="s">
        <v>637</v>
      </c>
      <c r="AP195" s="82">
        <v>0</v>
      </c>
      <c r="AQ195" s="70" t="e">
        <f t="shared" si="345"/>
        <v>#REF!</v>
      </c>
      <c r="AR195" s="70" t="e">
        <f>AVERAGE(#REF!)</f>
        <v>#REF!</v>
      </c>
      <c r="AS195" s="70" t="e">
        <f>AVERAGE(#REF!)</f>
        <v>#REF!</v>
      </c>
      <c r="AT195" s="70" t="e">
        <f>AVERAGE(#REF!)</f>
        <v>#REF!</v>
      </c>
      <c r="AU195" s="70" t="e">
        <f>AVERAGE(#REF!)</f>
        <v>#REF!</v>
      </c>
      <c r="AV195" s="82" t="s">
        <v>638</v>
      </c>
      <c r="AW195" s="82" t="s">
        <v>368</v>
      </c>
      <c r="AX195" s="82" t="s">
        <v>368</v>
      </c>
      <c r="AY195" s="82" t="s">
        <v>369</v>
      </c>
      <c r="AZ195" s="82" t="s">
        <v>369</v>
      </c>
      <c r="BA195" s="131">
        <v>43101</v>
      </c>
      <c r="BB195" s="131">
        <v>43465</v>
      </c>
      <c r="BC195" s="65">
        <f t="shared" si="327"/>
        <v>364</v>
      </c>
      <c r="BD195" s="70" t="e">
        <f t="shared" si="328"/>
        <v>#REF!</v>
      </c>
      <c r="BE195" s="70" t="e">
        <f>AVERAGE(#REF!)</f>
        <v>#REF!</v>
      </c>
      <c r="BF195" s="66" t="e">
        <f>$BE195/$BD195</f>
        <v>#REF!</v>
      </c>
      <c r="BG195" s="62" t="e">
        <f t="shared" si="329"/>
        <v>#REF!</v>
      </c>
      <c r="BH195" s="59">
        <v>43214</v>
      </c>
      <c r="BI195" s="80">
        <f t="shared" si="17"/>
        <v>251</v>
      </c>
      <c r="BJ195" s="62" t="str">
        <f t="shared" si="18"/>
        <v>100%</v>
      </c>
      <c r="BK195" s="62">
        <f t="shared" si="330"/>
        <v>0.31043956043956045</v>
      </c>
      <c r="BL195" s="59" t="e">
        <f t="shared" si="331"/>
        <v>#REF!</v>
      </c>
      <c r="BM195" s="59" t="e">
        <f t="shared" si="332"/>
        <v>#REF!</v>
      </c>
      <c r="BN195" s="62"/>
      <c r="BO195" s="62"/>
      <c r="BP195" s="62"/>
      <c r="BQ195" s="82" t="e">
        <f t="shared" si="333"/>
        <v>#REF!</v>
      </c>
      <c r="BR195" s="82"/>
      <c r="BS195" s="66" t="e">
        <f t="shared" si="334"/>
        <v>#REF!</v>
      </c>
      <c r="BT195" s="62" t="e">
        <f t="shared" si="335"/>
        <v>#REF!</v>
      </c>
      <c r="BU195" s="59"/>
      <c r="BV195" s="80">
        <f t="shared" si="25"/>
        <v>43465</v>
      </c>
      <c r="BW195" s="62" t="str">
        <f t="shared" si="26"/>
        <v>100%</v>
      </c>
      <c r="BX195" s="62">
        <f t="shared" si="336"/>
        <v>-118.40934065934066</v>
      </c>
      <c r="BY195" s="59" t="e">
        <f t="shared" si="337"/>
        <v>#REF!</v>
      </c>
      <c r="BZ195" s="59" t="e">
        <f t="shared" si="338"/>
        <v>#REF!</v>
      </c>
      <c r="CA195" s="62"/>
      <c r="CB195" s="62"/>
      <c r="CC195" s="62"/>
      <c r="CD195" s="62"/>
      <c r="CE195" s="62"/>
      <c r="CF195" s="62"/>
      <c r="CG195" s="82" t="e">
        <f t="shared" si="339"/>
        <v>#REF!</v>
      </c>
      <c r="CH195" s="82"/>
      <c r="CI195" s="66" t="e">
        <f t="shared" si="340"/>
        <v>#REF!</v>
      </c>
      <c r="CJ195" s="62" t="e">
        <f t="shared" si="348"/>
        <v>#REF!</v>
      </c>
      <c r="CK195" s="59"/>
      <c r="CL195" s="80">
        <f t="shared" si="346"/>
        <v>43465</v>
      </c>
      <c r="CM195" s="62" t="str">
        <f t="shared" si="32"/>
        <v>100%</v>
      </c>
      <c r="CN195" s="62">
        <f t="shared" si="263"/>
        <v>-118.40934065934066</v>
      </c>
      <c r="CO195" s="59" t="e">
        <f t="shared" si="341"/>
        <v>#REF!</v>
      </c>
      <c r="CP195" s="59" t="e">
        <f t="shared" si="349"/>
        <v>#REF!</v>
      </c>
      <c r="CQ195" s="132"/>
      <c r="CR195" s="132"/>
      <c r="CS195" s="132"/>
      <c r="CT195" s="132"/>
      <c r="CU195" s="132"/>
      <c r="CV195" s="132"/>
      <c r="CW195" s="132"/>
      <c r="CX195" s="132"/>
      <c r="CY195" s="132"/>
      <c r="CZ195" s="132"/>
      <c r="DA195" s="132"/>
      <c r="DB195" s="132"/>
      <c r="DC195" s="82" t="e">
        <f t="shared" si="342"/>
        <v>#REF!</v>
      </c>
      <c r="DD195" s="82"/>
      <c r="DE195" s="66" t="e">
        <f t="shared" si="343"/>
        <v>#REF!</v>
      </c>
      <c r="DF195" s="62" t="e">
        <f t="shared" si="350"/>
        <v>#REF!</v>
      </c>
      <c r="DG195" s="59"/>
      <c r="DH195" s="80">
        <f t="shared" si="347"/>
        <v>43465</v>
      </c>
      <c r="DI195" s="62" t="str">
        <f t="shared" si="36"/>
        <v>100%</v>
      </c>
      <c r="DJ195" s="62">
        <f t="shared" si="266"/>
        <v>-118.40934065934066</v>
      </c>
      <c r="DK195" s="59" t="e">
        <f t="shared" si="344"/>
        <v>#REF!</v>
      </c>
      <c r="DL195" s="59" t="e">
        <f t="shared" si="351"/>
        <v>#REF!</v>
      </c>
      <c r="DM195" s="62"/>
      <c r="DN195" s="62"/>
      <c r="DO195" s="62"/>
      <c r="DP195" s="62"/>
      <c r="DQ195" s="62"/>
      <c r="DR195" s="62"/>
      <c r="DS195" s="60"/>
      <c r="DT195" s="60"/>
      <c r="DU195" s="60"/>
      <c r="DV195" s="82"/>
      <c r="DW195" s="82"/>
      <c r="DX195" s="58"/>
      <c r="DY195" s="58"/>
      <c r="DZ195" s="58"/>
      <c r="EA195" s="58"/>
      <c r="EB195" s="58"/>
      <c r="EC195" s="58"/>
      <c r="ED195" s="58"/>
    </row>
    <row r="196" spans="1:134" ht="128.25" customHeight="1" x14ac:dyDescent="0.2">
      <c r="A196" s="82" t="s">
        <v>346</v>
      </c>
      <c r="B196" s="82" t="s">
        <v>344</v>
      </c>
      <c r="C196" s="82" t="s">
        <v>279</v>
      </c>
      <c r="D196" s="82">
        <v>0.1</v>
      </c>
      <c r="E196" s="82">
        <v>0.35</v>
      </c>
      <c r="F196" s="82">
        <v>0.5</v>
      </c>
      <c r="G196" s="82">
        <v>0.8</v>
      </c>
      <c r="H196" s="82">
        <v>0.9</v>
      </c>
      <c r="I196" s="82" t="s">
        <v>281</v>
      </c>
      <c r="J196" s="82" t="s">
        <v>368</v>
      </c>
      <c r="K196" s="82" t="s">
        <v>347</v>
      </c>
      <c r="L196" s="82" t="s">
        <v>369</v>
      </c>
      <c r="M196" s="82" t="s">
        <v>369</v>
      </c>
      <c r="N196" s="82" t="s">
        <v>369</v>
      </c>
      <c r="O196" s="82" t="s">
        <v>369</v>
      </c>
      <c r="P196" s="82" t="s">
        <v>284</v>
      </c>
      <c r="Q196" s="82" t="s">
        <v>348</v>
      </c>
      <c r="R196" s="82" t="s">
        <v>406</v>
      </c>
      <c r="S196" s="82" t="s">
        <v>412</v>
      </c>
      <c r="T196" s="82" t="s">
        <v>313</v>
      </c>
      <c r="U196" s="82" t="s">
        <v>274</v>
      </c>
      <c r="V196" s="82" t="s">
        <v>286</v>
      </c>
      <c r="W196" s="82" t="s">
        <v>294</v>
      </c>
      <c r="X196" s="82" t="s">
        <v>292</v>
      </c>
      <c r="Y196" s="82" t="s">
        <v>312</v>
      </c>
      <c r="Z196" s="82" t="s">
        <v>416</v>
      </c>
      <c r="AA196" s="82" t="s">
        <v>426</v>
      </c>
      <c r="AB196" s="82" t="s">
        <v>310</v>
      </c>
      <c r="AC196" s="82" t="s">
        <v>369</v>
      </c>
      <c r="AD196" s="118" t="s">
        <v>904</v>
      </c>
      <c r="AE196" s="82" t="str">
        <f>$AB196</f>
        <v>Oficina Asesora de Planeación</v>
      </c>
      <c r="AF196" s="124" t="str">
        <f>$AC196</f>
        <v>No aplica</v>
      </c>
      <c r="AG196" s="155" t="str">
        <f>$W196</f>
        <v>Planeación Estratégica</v>
      </c>
      <c r="AH196" s="82" t="str">
        <f>$Y196</f>
        <v>Plan Anticorrupción y de Atención a la Ciudadano</v>
      </c>
      <c r="AI196" s="124" t="s">
        <v>432</v>
      </c>
      <c r="AJ196" s="82" t="s">
        <v>1466</v>
      </c>
      <c r="AK196" s="82" t="s">
        <v>1467</v>
      </c>
      <c r="AL196" s="82" t="s">
        <v>956</v>
      </c>
      <c r="AM196" s="82" t="s">
        <v>1468</v>
      </c>
      <c r="AN196" s="82" t="s">
        <v>957</v>
      </c>
      <c r="AO196" s="126" t="s">
        <v>416</v>
      </c>
      <c r="AP196" s="82">
        <v>0</v>
      </c>
      <c r="AQ196" s="82">
        <f t="shared" ref="AQ196:AQ207" si="352">SUM(AR196:AU196)</f>
        <v>2</v>
      </c>
      <c r="AR196" s="82">
        <v>2</v>
      </c>
      <c r="AS196" s="82">
        <v>0</v>
      </c>
      <c r="AT196" s="82">
        <v>0</v>
      </c>
      <c r="AU196" s="82">
        <v>0</v>
      </c>
      <c r="AV196" s="82" t="s">
        <v>448</v>
      </c>
      <c r="AW196" s="82" t="s">
        <v>434</v>
      </c>
      <c r="AX196" s="82" t="s">
        <v>1473</v>
      </c>
      <c r="AY196" s="82" t="s">
        <v>369</v>
      </c>
      <c r="AZ196" s="118" t="s">
        <v>369</v>
      </c>
      <c r="BA196" s="59">
        <v>43132</v>
      </c>
      <c r="BB196" s="59">
        <v>43175</v>
      </c>
      <c r="BC196" s="128">
        <f t="shared" ref="BC196:BC220" si="353">DAYS360(BA196,BB196)</f>
        <v>45</v>
      </c>
      <c r="BD196" s="82">
        <f t="shared" ref="BD196:BD204" si="354">$AR196</f>
        <v>2</v>
      </c>
      <c r="BE196" s="82">
        <v>1</v>
      </c>
      <c r="BF196" s="66">
        <f>$BE196/$BD196</f>
        <v>0.5</v>
      </c>
      <c r="BG196" s="62">
        <f>$BE196/$AQ196</f>
        <v>0.5</v>
      </c>
      <c r="BH196" s="59">
        <v>43189</v>
      </c>
      <c r="BI196" s="80">
        <f>$BB196-$BH196</f>
        <v>-14</v>
      </c>
      <c r="BJ196" s="62">
        <f>IF($BI196&gt;=0,("100%"),IF($BI196&lt;-31,("70%"),IF($BI196&lt;0,((100-(-$BI196))%))))</f>
        <v>0.86</v>
      </c>
      <c r="BK196" s="62">
        <f>($BH196-$BA196)/($BB196-$BA196)</f>
        <v>1.3255813953488371</v>
      </c>
      <c r="BL196" s="59" t="str">
        <f>IF($BG196&gt;=100%,"TERMINADO",(IF($BG196&gt;0%,"EN PROCESO",(IF($BG196=0%,"SIN INICIAR")))))</f>
        <v>EN PROCESO</v>
      </c>
      <c r="BM196" s="59" t="str">
        <f>IF($BL196="SIN INICIAR",(IF($BH196&gt;$BA196,"ATRASADO",(IF($BH196&lt;$BA196,"NO PROGRAMADA EN EL PERIODO ")))),IF($BL196="EN PROCESO",(IF($BF196&gt;=$BK196,"DENTRO DEL TIEMPO",(IF($BF196&lt;$BK196,"ATRASADO")))),IF($BL196="TERMINADO",(IF($BK196&lt;=100%,"OPORTUNO",(IF($BK196&gt;100%,"EXTEMPORANEO")))))))</f>
        <v>ATRASADO</v>
      </c>
      <c r="BN196" s="62" t="s">
        <v>955</v>
      </c>
      <c r="BO196" s="62" t="s">
        <v>954</v>
      </c>
      <c r="BP196" s="62"/>
      <c r="BQ196" s="82">
        <f t="shared" ref="BQ196:BQ210" si="355">$AS196</f>
        <v>0</v>
      </c>
      <c r="BR196" s="82">
        <v>1</v>
      </c>
      <c r="BS196" s="66">
        <v>0</v>
      </c>
      <c r="BT196" s="62">
        <f>($BE196+$BR196)/$AQ196</f>
        <v>1</v>
      </c>
      <c r="BU196" s="59">
        <v>43333</v>
      </c>
      <c r="BV196" s="80">
        <f>$BB196-$BU196</f>
        <v>-158</v>
      </c>
      <c r="BW196" s="80" t="str">
        <f>IF($BV196&gt;0,("100%"),IF($BV196&lt;-31,("70%"),IF($BV196&lt;0,((100-(-$BV196))%))))</f>
        <v>70%</v>
      </c>
      <c r="BX196" s="62">
        <f>($BU196-$BA196)/($BB196-$BA196)</f>
        <v>4.6744186046511631</v>
      </c>
      <c r="BY196" s="59" t="str">
        <f>IF($BT196&gt;=100%,"TERMINADO",(IF($BT196&gt;0%,"EN PROCESO",(IF($BT196=0%,"SIN INICIAR")))))</f>
        <v>TERMINADO</v>
      </c>
      <c r="BZ196" s="59" t="str">
        <f>IF($BY196="SIN INICIAR",(IF($BU196&gt;$BA196,"ATRASADO",(IF($BU196&lt;$BA196,"NO PROGRAMADA EN EL PERIODO ")))),IF($BY196="EN PROCESO",(IF($BS196&gt;=$BX196,"DENTRO DEL TIEMPO",(IF($BS196&lt;$BX196,"ATRASADO")))),IF($BY196="TERMINADO",(IF($BX196&lt;=100%,"OPORTUNO",(IF($BX196&gt;100%,"EXTEMPORANEO")))))))</f>
        <v>EXTEMPORANEO</v>
      </c>
      <c r="CA196" s="62" t="s">
        <v>1593</v>
      </c>
      <c r="CB196" s="62"/>
      <c r="CC196" s="62"/>
      <c r="CD196" s="62"/>
      <c r="CE196" s="62" t="s">
        <v>1594</v>
      </c>
      <c r="CF196" s="62"/>
      <c r="CG196" s="82">
        <f t="shared" ref="CG196:CG209" si="356">$AT196</f>
        <v>0</v>
      </c>
      <c r="CH196" s="82">
        <v>2</v>
      </c>
      <c r="CI196" s="66">
        <v>1</v>
      </c>
      <c r="CJ196" s="62">
        <v>1</v>
      </c>
      <c r="CK196" s="59">
        <f>BU196</f>
        <v>43333</v>
      </c>
      <c r="CL196" s="80">
        <f>$BB196-$CK196</f>
        <v>-158</v>
      </c>
      <c r="CM196" s="62" t="str">
        <f>IF($CL196&gt;0,("100%"),IF($CL196&lt;-31,("70%"),IF($CL196&lt;0,((100-(-$CL196))%))))</f>
        <v>70%</v>
      </c>
      <c r="CN196" s="62">
        <f>($CK196-$BA196)/($BB196-$BA196)</f>
        <v>4.6744186046511631</v>
      </c>
      <c r="CO196" s="59" t="str">
        <f>IF($CJ196&gt;=100%,"TERMINADO",(IF($CJ196&gt;0%,"EN PROCESO",(IF($CJ196=0%,"SIN INICIAR")))))</f>
        <v>TERMINADO</v>
      </c>
      <c r="CP196" s="99" t="str">
        <f>IF($CO196="SIN INICIAR",(IF($CK196&gt;$BA196,"ATRASADO",(IF($CK196&lt;$BA196,"NO PROGRAMADA EN EL PERIODO ")))),IF($CO196="EN PROCESO",(IF($CI196&gt;=$CN196,"DENTRO DEL TIEMPO",(IF($CI196&lt;$CN196,"ATRASADO")))),IF($CO196="TERMINADO",(IF($CN196&lt;=100%,"OPORTUNO",(IF($CN196&gt;100%,"EXTEMPORANEO")))))))</f>
        <v>EXTEMPORANEO</v>
      </c>
      <c r="CQ196" s="62" t="s">
        <v>1593</v>
      </c>
      <c r="CR196" s="137"/>
      <c r="CS196" s="137" t="s">
        <v>1729</v>
      </c>
      <c r="CT196" s="137"/>
      <c r="CU196" s="159"/>
      <c r="CV196" s="111" t="s">
        <v>1734</v>
      </c>
      <c r="CW196" s="62"/>
      <c r="CX196" s="65">
        <v>70</v>
      </c>
      <c r="CY196" s="65">
        <v>70</v>
      </c>
      <c r="CZ196" s="82">
        <f t="shared" ref="CZ196:CZ251" si="357">(CX196+CY196)/2</f>
        <v>70</v>
      </c>
      <c r="DA196" s="62" t="s">
        <v>1824</v>
      </c>
      <c r="DB196" s="107" t="s">
        <v>1769</v>
      </c>
      <c r="DC196" s="126">
        <f t="shared" ref="DC196:DC207" si="358">$AU196</f>
        <v>0</v>
      </c>
      <c r="DD196" s="82"/>
      <c r="DE196" s="66" t="e">
        <f t="shared" ref="DE196:DE207" si="359">$DD196/$DC196</f>
        <v>#DIV/0!</v>
      </c>
      <c r="DF196" s="62">
        <f>($BE196+$BR196+$CH196+$DD196)/$AQ196</f>
        <v>2</v>
      </c>
      <c r="DG196" s="59"/>
      <c r="DH196" s="80">
        <f>$BB196-$DG196</f>
        <v>43175</v>
      </c>
      <c r="DI196" s="62" t="str">
        <f>IF($DH196&gt;0,("100%"),IF($DH196&lt;-31,("70%"),IF($DH196&lt;0,((100-(-$DH196))%))))</f>
        <v>100%</v>
      </c>
      <c r="DJ196" s="62">
        <f>($DG196-$BA196)/($BB196-$BA196)</f>
        <v>-1003.0697674418604</v>
      </c>
      <c r="DK196" s="59" t="str">
        <f>IF($DF196&gt;=100%,"TERMINADO",(IF($DF196&gt;0%,"EN PROCESO",(IF($DF196=0%,"SIN INICIAR")))))</f>
        <v>TERMINADO</v>
      </c>
      <c r="DL196" s="59" t="str">
        <f>IF($DK196="SIN INICIAR",(IF($DG196&gt;$BA196,"ATRASADO",(IF($DG196&lt;$BA196,"NO PROGRAMADA EN EL PERIODO ")))),IF($DK196="EN PROCESO",(IF($DF196&gt;=$DJ196,"DENTRO DEL TIEMPO",(IF($DF196&lt;$DJ196,"ATRASADO")))),IF($DK196="TERMINADO",(IF($DJ196&lt;=100%,"OPORTUNO",(IF($DJ196&gt;100%,"EXTEMPORANEO")))))))</f>
        <v>OPORTUNO</v>
      </c>
      <c r="DM196" s="62"/>
      <c r="DN196" s="62"/>
      <c r="DO196" s="62"/>
      <c r="DP196" s="62"/>
      <c r="DQ196" s="62"/>
      <c r="DR196" s="62"/>
      <c r="DS196" s="60"/>
      <c r="DT196" s="60"/>
      <c r="DU196" s="60"/>
      <c r="DV196" s="82"/>
      <c r="DW196" s="82"/>
      <c r="DX196" s="58"/>
      <c r="DY196" s="58"/>
      <c r="DZ196" s="58"/>
      <c r="EA196" s="58"/>
      <c r="EB196" s="58"/>
      <c r="EC196" s="58"/>
      <c r="ED196" s="58"/>
    </row>
    <row r="197" spans="1:134" ht="84" customHeight="1" x14ac:dyDescent="0.2">
      <c r="A197" s="82" t="s">
        <v>346</v>
      </c>
      <c r="B197" s="82" t="s">
        <v>344</v>
      </c>
      <c r="C197" s="82" t="s">
        <v>279</v>
      </c>
      <c r="D197" s="82">
        <v>0.1</v>
      </c>
      <c r="E197" s="82">
        <v>0.35</v>
      </c>
      <c r="F197" s="82">
        <v>0.5</v>
      </c>
      <c r="G197" s="82">
        <v>0.8</v>
      </c>
      <c r="H197" s="82">
        <v>0.9</v>
      </c>
      <c r="I197" s="82" t="s">
        <v>281</v>
      </c>
      <c r="J197" s="82" t="s">
        <v>368</v>
      </c>
      <c r="K197" s="82" t="s">
        <v>347</v>
      </c>
      <c r="L197" s="82" t="s">
        <v>369</v>
      </c>
      <c r="M197" s="82" t="s">
        <v>369</v>
      </c>
      <c r="N197" s="82" t="s">
        <v>369</v>
      </c>
      <c r="O197" s="82" t="s">
        <v>369</v>
      </c>
      <c r="P197" s="82" t="s">
        <v>284</v>
      </c>
      <c r="Q197" s="82" t="s">
        <v>348</v>
      </c>
      <c r="R197" s="82" t="s">
        <v>406</v>
      </c>
      <c r="S197" s="82" t="s">
        <v>412</v>
      </c>
      <c r="T197" s="82" t="s">
        <v>313</v>
      </c>
      <c r="U197" s="82" t="s">
        <v>274</v>
      </c>
      <c r="V197" s="82" t="s">
        <v>286</v>
      </c>
      <c r="W197" s="82" t="s">
        <v>294</v>
      </c>
      <c r="X197" s="82" t="s">
        <v>292</v>
      </c>
      <c r="Y197" s="82" t="s">
        <v>312</v>
      </c>
      <c r="Z197" s="82" t="s">
        <v>416</v>
      </c>
      <c r="AA197" s="82" t="s">
        <v>426</v>
      </c>
      <c r="AB197" s="82" t="s">
        <v>310</v>
      </c>
      <c r="AC197" s="82" t="s">
        <v>369</v>
      </c>
      <c r="AD197" s="118" t="s">
        <v>904</v>
      </c>
      <c r="AE197" s="82" t="str">
        <f t="shared" ref="AE197:AE198" si="360">$AB197</f>
        <v>Oficina Asesora de Planeación</v>
      </c>
      <c r="AF197" s="124" t="str">
        <f t="shared" ref="AF197:AF198" si="361">$AC197</f>
        <v>No aplica</v>
      </c>
      <c r="AG197" s="156" t="str">
        <f t="shared" ref="AG197:AG198" si="362">$W197</f>
        <v>Planeación Estratégica</v>
      </c>
      <c r="AH197" s="82" t="str">
        <f t="shared" ref="AH197:AH198" si="363">$Y197</f>
        <v>Plan Anticorrupción y de Atención a la Ciudadano</v>
      </c>
      <c r="AI197" s="124" t="s">
        <v>432</v>
      </c>
      <c r="AJ197" s="82" t="s">
        <v>1466</v>
      </c>
      <c r="AK197" s="82" t="s">
        <v>1467</v>
      </c>
      <c r="AL197" s="82" t="s">
        <v>1462</v>
      </c>
      <c r="AM197" s="82" t="s">
        <v>1462</v>
      </c>
      <c r="AN197" s="82" t="s">
        <v>1461</v>
      </c>
      <c r="AO197" s="126" t="s">
        <v>416</v>
      </c>
      <c r="AP197" s="82">
        <v>0</v>
      </c>
      <c r="AQ197" s="82">
        <f t="shared" si="352"/>
        <v>1</v>
      </c>
      <c r="AR197" s="82">
        <v>1</v>
      </c>
      <c r="AS197" s="82">
        <v>0</v>
      </c>
      <c r="AT197" s="82">
        <v>0</v>
      </c>
      <c r="AU197" s="82">
        <v>0</v>
      </c>
      <c r="AV197" s="82" t="s">
        <v>448</v>
      </c>
      <c r="AW197" s="82" t="s">
        <v>434</v>
      </c>
      <c r="AX197" s="82" t="s">
        <v>898</v>
      </c>
      <c r="AY197" s="82" t="s">
        <v>369</v>
      </c>
      <c r="AZ197" s="118" t="s">
        <v>369</v>
      </c>
      <c r="BA197" s="59">
        <v>43227</v>
      </c>
      <c r="BB197" s="59">
        <v>43250</v>
      </c>
      <c r="BC197" s="128">
        <f t="shared" si="353"/>
        <v>23</v>
      </c>
      <c r="BD197" s="82">
        <f t="shared" si="354"/>
        <v>1</v>
      </c>
      <c r="BE197" s="82">
        <v>1</v>
      </c>
      <c r="BF197" s="66">
        <f>$BE197/$BD197</f>
        <v>1</v>
      </c>
      <c r="BG197" s="62">
        <f>$BE197/$AQ197</f>
        <v>1</v>
      </c>
      <c r="BH197" s="59">
        <v>43231</v>
      </c>
      <c r="BI197" s="80">
        <f>$BB197-$BH197</f>
        <v>19</v>
      </c>
      <c r="BJ197" s="62" t="str">
        <f>IF($BI197&gt;=0,("100%"),IF($BI197&lt;-31,("70%"),IF($BI197&lt;0,((100-(-$BI197))%))))</f>
        <v>100%</v>
      </c>
      <c r="BK197" s="62">
        <f>($BH197-$BA197)/($BB197-$BA197)</f>
        <v>0.17391304347826086</v>
      </c>
      <c r="BL197" s="59" t="str">
        <f>IF($BG197&gt;=100%,"TERMINADO",(IF($BG197&gt;0%,"EN PROCESO",(IF($BG197=0%,"SIN INICIAR")))))</f>
        <v>TERMINADO</v>
      </c>
      <c r="BM197" s="59" t="str">
        <f>IF($BL197="SIN INICIAR",(IF($BH197&gt;$BA197,"ATRASADO",(IF($BH197&lt;$BA197,"NO PROGRAMADA EN EL PERIODO ")))),IF($BL197="EN PROCESO",(IF($BF197&gt;=$BK197,"DENTRO DEL TIEMPO",(IF($BF197&lt;$BK197,"ATRASADO")))),IF($BL197="TERMINADO",(IF($BK197&lt;=100%,"OPORTUNO",(IF($BK197&gt;100%,"EXTEMPORANEO")))))))</f>
        <v>OPORTUNO</v>
      </c>
      <c r="BN197" s="62" t="s">
        <v>1596</v>
      </c>
      <c r="BO197" s="62" t="s">
        <v>1595</v>
      </c>
      <c r="BP197" s="62"/>
      <c r="BQ197" s="82">
        <f t="shared" si="355"/>
        <v>0</v>
      </c>
      <c r="BR197" s="82">
        <v>0</v>
      </c>
      <c r="BS197" s="66">
        <v>1</v>
      </c>
      <c r="BT197" s="62">
        <v>1</v>
      </c>
      <c r="BU197" s="59">
        <v>43231</v>
      </c>
      <c r="BV197" s="80">
        <f>$BB197-$BU197</f>
        <v>19</v>
      </c>
      <c r="BW197" s="80" t="str">
        <f>IF($BV197&gt;0,("100%"),IF($BV197&lt;-31,("70%"),IF($BV197&lt;0,((100-(-$BV197))%))))</f>
        <v>100%</v>
      </c>
      <c r="BX197" s="62">
        <f>($BU197-$BA197)/($BB197-$BA197)</f>
        <v>0.17391304347826086</v>
      </c>
      <c r="BY197" s="59" t="str">
        <f>IF($BT197&gt;=100%,"TERMINADO",(IF($BT197&gt;0%,"EN PROCESO",(IF($BT197=0%,"SIN INICIAR")))))</f>
        <v>TERMINADO</v>
      </c>
      <c r="BZ197" s="59" t="str">
        <f>IF($BY197="SIN INICIAR",(IF($BU197&gt;$BA197,"ATRASADO",(IF($BU197&lt;$BA197,"NO PROGRAMADA EN EL PERIODO ")))),IF($BY197="EN PROCESO",(IF($BS197&gt;=$BX197,"DENTRO DEL TIEMPO",(IF($BS197&lt;$BX197,"ATRASADO")))),IF($BY197="TERMINADO",(IF($BX197&lt;=100%,"OPORTUNO",(IF($BX197&gt;100%,"EXTEMPORANEO")))))))</f>
        <v>OPORTUNO</v>
      </c>
      <c r="CA197" s="62" t="s">
        <v>1596</v>
      </c>
      <c r="CB197" s="62" t="s">
        <v>1595</v>
      </c>
      <c r="CC197" s="62"/>
      <c r="CD197" s="62"/>
      <c r="CE197" s="62"/>
      <c r="CF197" s="62"/>
      <c r="CG197" s="82">
        <f t="shared" si="356"/>
        <v>0</v>
      </c>
      <c r="CH197" s="82">
        <v>0</v>
      </c>
      <c r="CI197" s="66">
        <v>1</v>
      </c>
      <c r="CJ197" s="62">
        <v>1</v>
      </c>
      <c r="CK197" s="59">
        <v>43231</v>
      </c>
      <c r="CL197" s="80">
        <f>$BB197-$CK197</f>
        <v>19</v>
      </c>
      <c r="CM197" s="62" t="str">
        <f>IF($CL197&gt;0,("100%"),IF($CL197&lt;-31,("70%"),IF($CL197&lt;0,((100-(-$CL197))%))))</f>
        <v>100%</v>
      </c>
      <c r="CN197" s="62">
        <f>($CK197-$BA197)/($BB197-$BA197)</f>
        <v>0.17391304347826086</v>
      </c>
      <c r="CO197" s="59" t="str">
        <f>IF($CJ197&gt;=100%,"TERMINADO",(IF($CJ197&gt;0%,"EN PROCESO",(IF($CJ197=0%,"SIN INICIAR")))))</f>
        <v>TERMINADO</v>
      </c>
      <c r="CP197" s="99" t="str">
        <f>IF($CO197="SIN INICIAR",(IF($CK197&gt;$BA197,"ATRASADO",(IF($CK197&lt;$BA197,"NO PROGRAMADA EN EL PERIODO ")))),IF($CO197="EN PROCESO",(IF($CI197&gt;=$CN197,"DENTRO DEL TIEMPO",(IF($CI197&lt;$CN197,"ATRASADO")))),IF($CO197="TERMINADO",(IF($CN197&lt;=100%,"OPORTUNO",(IF($CN197&gt;100%,"EXTEMPORANEO")))))))</f>
        <v>OPORTUNO</v>
      </c>
      <c r="CQ197" s="62" t="s">
        <v>1596</v>
      </c>
      <c r="CR197" s="136" t="s">
        <v>1595</v>
      </c>
      <c r="CS197" s="137"/>
      <c r="CT197" s="137"/>
      <c r="CU197" s="137"/>
      <c r="CV197" s="112" t="s">
        <v>1732</v>
      </c>
      <c r="CW197" s="62" t="s">
        <v>1754</v>
      </c>
      <c r="CX197" s="65">
        <v>100</v>
      </c>
      <c r="CY197" s="65">
        <v>100</v>
      </c>
      <c r="CZ197" s="82">
        <f t="shared" si="357"/>
        <v>100</v>
      </c>
      <c r="DA197" s="62" t="s">
        <v>1823</v>
      </c>
      <c r="DB197" s="107" t="s">
        <v>1825</v>
      </c>
      <c r="DC197" s="126">
        <f t="shared" si="358"/>
        <v>0</v>
      </c>
      <c r="DD197" s="82"/>
      <c r="DE197" s="66" t="e">
        <f t="shared" si="359"/>
        <v>#DIV/0!</v>
      </c>
      <c r="DF197" s="62"/>
      <c r="DG197" s="59"/>
      <c r="DH197" s="80"/>
      <c r="DI197" s="62"/>
      <c r="DJ197" s="62"/>
      <c r="DK197" s="59"/>
      <c r="DL197" s="59"/>
      <c r="DM197" s="62"/>
      <c r="DN197" s="62"/>
      <c r="DO197" s="62"/>
      <c r="DP197" s="62"/>
      <c r="DQ197" s="62"/>
      <c r="DR197" s="62"/>
      <c r="DS197" s="60"/>
      <c r="DT197" s="60"/>
      <c r="DU197" s="60"/>
      <c r="DV197" s="82"/>
      <c r="DW197" s="82"/>
      <c r="DX197" s="58"/>
      <c r="DY197" s="58"/>
      <c r="DZ197" s="58"/>
      <c r="EA197" s="58"/>
      <c r="EB197" s="58"/>
      <c r="EC197" s="58"/>
      <c r="ED197" s="58"/>
    </row>
    <row r="198" spans="1:134" ht="60" customHeight="1" x14ac:dyDescent="0.2">
      <c r="A198" s="82" t="s">
        <v>346</v>
      </c>
      <c r="B198" s="82" t="s">
        <v>344</v>
      </c>
      <c r="C198" s="82" t="s">
        <v>279</v>
      </c>
      <c r="D198" s="82">
        <v>0.1</v>
      </c>
      <c r="E198" s="82">
        <v>0.35</v>
      </c>
      <c r="F198" s="82">
        <v>0.5</v>
      </c>
      <c r="G198" s="82">
        <v>0.8</v>
      </c>
      <c r="H198" s="82">
        <v>0.9</v>
      </c>
      <c r="I198" s="82" t="s">
        <v>281</v>
      </c>
      <c r="J198" s="82" t="s">
        <v>368</v>
      </c>
      <c r="K198" s="82" t="s">
        <v>347</v>
      </c>
      <c r="L198" s="82" t="s">
        <v>369</v>
      </c>
      <c r="M198" s="82" t="s">
        <v>369</v>
      </c>
      <c r="N198" s="82" t="s">
        <v>369</v>
      </c>
      <c r="O198" s="82" t="s">
        <v>369</v>
      </c>
      <c r="P198" s="82" t="s">
        <v>284</v>
      </c>
      <c r="Q198" s="82" t="s">
        <v>348</v>
      </c>
      <c r="R198" s="82" t="s">
        <v>406</v>
      </c>
      <c r="S198" s="82" t="s">
        <v>412</v>
      </c>
      <c r="T198" s="82" t="s">
        <v>313</v>
      </c>
      <c r="U198" s="82" t="s">
        <v>274</v>
      </c>
      <c r="V198" s="82" t="s">
        <v>286</v>
      </c>
      <c r="W198" s="82" t="s">
        <v>294</v>
      </c>
      <c r="X198" s="82" t="s">
        <v>292</v>
      </c>
      <c r="Y198" s="82" t="s">
        <v>312</v>
      </c>
      <c r="Z198" s="82" t="s">
        <v>416</v>
      </c>
      <c r="AA198" s="82" t="s">
        <v>426</v>
      </c>
      <c r="AB198" s="82" t="s">
        <v>310</v>
      </c>
      <c r="AC198" s="82" t="s">
        <v>369</v>
      </c>
      <c r="AD198" s="118" t="s">
        <v>904</v>
      </c>
      <c r="AE198" s="82" t="str">
        <f t="shared" si="360"/>
        <v>Oficina Asesora de Planeación</v>
      </c>
      <c r="AF198" s="124" t="str">
        <f t="shared" si="361"/>
        <v>No aplica</v>
      </c>
      <c r="AG198" s="156" t="str">
        <f t="shared" si="362"/>
        <v>Planeación Estratégica</v>
      </c>
      <c r="AH198" s="82" t="str">
        <f t="shared" si="363"/>
        <v>Plan Anticorrupción y de Atención a la Ciudadano</v>
      </c>
      <c r="AI198" s="124" t="s">
        <v>432</v>
      </c>
      <c r="AJ198" s="82" t="s">
        <v>1466</v>
      </c>
      <c r="AK198" s="82" t="s">
        <v>1467</v>
      </c>
      <c r="AL198" s="82" t="s">
        <v>1471</v>
      </c>
      <c r="AM198" s="82" t="s">
        <v>1472</v>
      </c>
      <c r="AN198" s="82" t="s">
        <v>1470</v>
      </c>
      <c r="AO198" s="126" t="s">
        <v>416</v>
      </c>
      <c r="AP198" s="82">
        <v>0</v>
      </c>
      <c r="AQ198" s="82">
        <f t="shared" si="352"/>
        <v>2</v>
      </c>
      <c r="AR198" s="82">
        <v>0</v>
      </c>
      <c r="AS198" s="82">
        <v>0</v>
      </c>
      <c r="AT198" s="82">
        <v>2</v>
      </c>
      <c r="AU198" s="82">
        <v>0</v>
      </c>
      <c r="AV198" s="82" t="s">
        <v>448</v>
      </c>
      <c r="AW198" s="82" t="s">
        <v>434</v>
      </c>
      <c r="AX198" s="82" t="s">
        <v>1473</v>
      </c>
      <c r="AY198" s="82" t="s">
        <v>369</v>
      </c>
      <c r="AZ198" s="118" t="s">
        <v>369</v>
      </c>
      <c r="BA198" s="59">
        <v>43282</v>
      </c>
      <c r="BB198" s="59">
        <v>43342</v>
      </c>
      <c r="BC198" s="128">
        <f t="shared" si="353"/>
        <v>59</v>
      </c>
      <c r="BD198" s="82">
        <f t="shared" si="354"/>
        <v>0</v>
      </c>
      <c r="BE198" s="82">
        <v>0</v>
      </c>
      <c r="BF198" s="66">
        <v>0</v>
      </c>
      <c r="BG198" s="62">
        <f>$BE198/$AQ198</f>
        <v>0</v>
      </c>
      <c r="BH198" s="59">
        <v>43189</v>
      </c>
      <c r="BI198" s="80">
        <f>$BB198-$BH198</f>
        <v>153</v>
      </c>
      <c r="BJ198" s="62" t="str">
        <f>IF($BI198&gt;=0,("100%"),IF($BI198&lt;-31,("70%"),IF($BI198&lt;0,((100-(-$BI198))%))))</f>
        <v>100%</v>
      </c>
      <c r="BK198" s="62">
        <f>($BH198-$BA198)/($BB198-$BA198)</f>
        <v>-1.55</v>
      </c>
      <c r="BL198" s="59" t="str">
        <f>IF($BG198&gt;=100%,"TERMINADO",(IF($BG198&gt;0%,"EN PROCESO",(IF($BG198=0%,"SIN INICIAR")))))</f>
        <v>SIN INICIAR</v>
      </c>
      <c r="BM198" s="59" t="str">
        <f>IF($BL198="SIN INICIAR",(IF($BH198&gt;$BA198,"ATRASADO",(IF($BH198&lt;$BA198,"NO PROGRAMADA EN EL PERIODO ")))),IF($BL198="EN PROCESO",(IF($BF198&gt;=$BK198,"DENTRO DEL TIEMPO",(IF($BF198&lt;$BK198,"ATRASADO")))),IF($BL198="TERMINADO",(IF($BK198&lt;=100%,"OPORTUNO",(IF($BK198&gt;100%,"EXTEMPORANEO")))))))</f>
        <v xml:space="preserve">NO PROGRAMADA EN EL PERIODO </v>
      </c>
      <c r="BN198" s="62" t="s">
        <v>728</v>
      </c>
      <c r="BO198" s="62" t="s">
        <v>1597</v>
      </c>
      <c r="BP198" s="62"/>
      <c r="BQ198" s="82">
        <f t="shared" si="355"/>
        <v>0</v>
      </c>
      <c r="BR198" s="82">
        <v>0</v>
      </c>
      <c r="BS198" s="66">
        <v>0</v>
      </c>
      <c r="BT198" s="62">
        <f>($BE198+$BR198)/$AQ198</f>
        <v>0</v>
      </c>
      <c r="BU198" s="59">
        <v>43281</v>
      </c>
      <c r="BV198" s="80">
        <f>$BB198-$BU198</f>
        <v>61</v>
      </c>
      <c r="BW198" s="80" t="str">
        <f>IF($BV198&gt;0,("100%"),IF($BV198&lt;-31,("70%"),IF($BV198&lt;0,((100-(-$BV198))%))))</f>
        <v>100%</v>
      </c>
      <c r="BX198" s="62">
        <f>($BU198-$BA198)/($BB198-$BA198)</f>
        <v>-1.6666666666666666E-2</v>
      </c>
      <c r="BY198" s="59" t="str">
        <f>IF($BT198&gt;=100%,"TERMINADO",(IF($BT198&gt;0%,"EN PROCESO",(IF($BT198=0%,"SIN INICIAR")))))</f>
        <v>SIN INICIAR</v>
      </c>
      <c r="BZ198" s="59" t="str">
        <f>IF($BY198="SIN INICIAR",(IF($BU198&gt;$BA198,"ATRASADO",(IF($BU198&lt;$BA198,"NO PROGRAMADA EN EL PERIODO ")))),IF($BY198="EN PROCESO",(IF($BS198&gt;=$BX198,"DENTRO DEL TIEMPO",(IF($BS198&lt;$BX198,"ATRASADO")))),IF($BY198="TERMINADO",(IF($BX198&lt;=100%,"OPORTUNO",(IF($BX198&gt;100%,"EXTEMPORANEO")))))))</f>
        <v xml:space="preserve">NO PROGRAMADA EN EL PERIODO </v>
      </c>
      <c r="CA198" s="62" t="s">
        <v>1598</v>
      </c>
      <c r="CB198" s="62"/>
      <c r="CC198" s="62"/>
      <c r="CD198" s="62"/>
      <c r="CE198" s="62"/>
      <c r="CF198" s="62"/>
      <c r="CG198" s="82">
        <f t="shared" si="356"/>
        <v>2</v>
      </c>
      <c r="CH198" s="82">
        <v>2</v>
      </c>
      <c r="CI198" s="66">
        <f t="shared" ref="CI198:CI209" si="364">$CH198/$CG198</f>
        <v>1</v>
      </c>
      <c r="CJ198" s="62">
        <f t="shared" ref="CJ198:CJ209" si="365">($BE198+$BR198+$CH198)/$AQ198</f>
        <v>1</v>
      </c>
      <c r="CK198" s="59">
        <v>43333</v>
      </c>
      <c r="CL198" s="80">
        <f>$BB198-$CK198</f>
        <v>9</v>
      </c>
      <c r="CM198" s="62" t="str">
        <f>IF($CL198&gt;0,("100%"),IF($CL198&lt;-31,("70%"),IF($CL198&lt;0,((100-(-$CL198))%))))</f>
        <v>100%</v>
      </c>
      <c r="CN198" s="62">
        <f>($CK198-$BA198)/($BB198-$BA198)</f>
        <v>0.85</v>
      </c>
      <c r="CO198" s="59" t="str">
        <f>IF($CJ198&gt;=100%,"TERMINADO",(IF($CJ198&gt;0%,"EN PROCESO",(IF($CJ198=0%,"SIN INICIAR")))))</f>
        <v>TERMINADO</v>
      </c>
      <c r="CP198" s="99" t="str">
        <f>IF($CO198="SIN INICIAR",(IF($CK198&gt;$BA198,"ATRASADO",(IF($CK198&lt;$BA198,"NO PROGRAMADA EN EL PERIODO ")))),IF($CO198="EN PROCESO",(IF($CI198&gt;=$CN198,"DENTRO DEL TIEMPO",(IF($CI198&lt;$CN198,"ATRASADO")))),IF($CO198="TERMINADO",(IF($CN198&lt;=100%,"OPORTUNO",(IF($CN198&gt;100%,"EXTEMPORANEO")))))))</f>
        <v>OPORTUNO</v>
      </c>
      <c r="CQ198" s="62" t="s">
        <v>1599</v>
      </c>
      <c r="CR198" s="137"/>
      <c r="CS198" s="137" t="s">
        <v>1729</v>
      </c>
      <c r="CT198" s="137"/>
      <c r="CU198" s="137"/>
      <c r="CV198" s="112" t="s">
        <v>1732</v>
      </c>
      <c r="CW198" s="62" t="s">
        <v>1754</v>
      </c>
      <c r="CX198" s="65">
        <v>100</v>
      </c>
      <c r="CY198" s="65">
        <v>100</v>
      </c>
      <c r="CZ198" s="82">
        <f t="shared" si="357"/>
        <v>100</v>
      </c>
      <c r="DA198" s="62" t="s">
        <v>1826</v>
      </c>
      <c r="DB198" s="62" t="s">
        <v>1771</v>
      </c>
      <c r="DC198" s="126">
        <f t="shared" si="358"/>
        <v>0</v>
      </c>
      <c r="DD198" s="82"/>
      <c r="DE198" s="66" t="e">
        <f t="shared" si="359"/>
        <v>#DIV/0!</v>
      </c>
      <c r="DF198" s="62"/>
      <c r="DG198" s="59"/>
      <c r="DH198" s="80"/>
      <c r="DI198" s="62"/>
      <c r="DJ198" s="62"/>
      <c r="DK198" s="59"/>
      <c r="DL198" s="59"/>
      <c r="DM198" s="62"/>
      <c r="DN198" s="62"/>
      <c r="DO198" s="62"/>
      <c r="DP198" s="62"/>
      <c r="DQ198" s="62"/>
      <c r="DR198" s="62"/>
      <c r="DS198" s="60"/>
      <c r="DT198" s="60"/>
      <c r="DU198" s="60"/>
      <c r="DV198" s="82"/>
      <c r="DW198" s="82"/>
      <c r="DX198" s="58"/>
      <c r="DY198" s="58"/>
      <c r="DZ198" s="58"/>
      <c r="EA198" s="58"/>
      <c r="EB198" s="58"/>
      <c r="EC198" s="58"/>
      <c r="ED198" s="58"/>
    </row>
    <row r="199" spans="1:134" ht="84.75" customHeight="1" x14ac:dyDescent="0.2">
      <c r="A199" s="82" t="s">
        <v>346</v>
      </c>
      <c r="B199" s="82" t="s">
        <v>344</v>
      </c>
      <c r="C199" s="82" t="s">
        <v>279</v>
      </c>
      <c r="D199" s="82">
        <v>0.1</v>
      </c>
      <c r="E199" s="82">
        <v>0.35</v>
      </c>
      <c r="F199" s="82">
        <v>0.5</v>
      </c>
      <c r="G199" s="82">
        <v>0.8</v>
      </c>
      <c r="H199" s="82">
        <v>0.9</v>
      </c>
      <c r="I199" s="82" t="s">
        <v>281</v>
      </c>
      <c r="J199" s="82" t="s">
        <v>368</v>
      </c>
      <c r="K199" s="82" t="s">
        <v>347</v>
      </c>
      <c r="L199" s="82" t="s">
        <v>369</v>
      </c>
      <c r="M199" s="82" t="s">
        <v>369</v>
      </c>
      <c r="N199" s="82" t="s">
        <v>369</v>
      </c>
      <c r="O199" s="82" t="s">
        <v>369</v>
      </c>
      <c r="P199" s="82" t="s">
        <v>284</v>
      </c>
      <c r="Q199" s="82" t="s">
        <v>348</v>
      </c>
      <c r="R199" s="82" t="s">
        <v>406</v>
      </c>
      <c r="S199" s="82" t="s">
        <v>412</v>
      </c>
      <c r="T199" s="82" t="s">
        <v>313</v>
      </c>
      <c r="U199" s="82" t="s">
        <v>274</v>
      </c>
      <c r="V199" s="82" t="s">
        <v>286</v>
      </c>
      <c r="W199" s="82" t="s">
        <v>294</v>
      </c>
      <c r="X199" s="82" t="s">
        <v>292</v>
      </c>
      <c r="Y199" s="82" t="s">
        <v>312</v>
      </c>
      <c r="Z199" s="82" t="s">
        <v>416</v>
      </c>
      <c r="AA199" s="82" t="s">
        <v>426</v>
      </c>
      <c r="AB199" s="82" t="s">
        <v>310</v>
      </c>
      <c r="AC199" s="82" t="s">
        <v>369</v>
      </c>
      <c r="AD199" s="118" t="s">
        <v>904</v>
      </c>
      <c r="AE199" s="82" t="str">
        <f t="shared" ref="AE199:AE204" si="366">$AB199</f>
        <v>Oficina Asesora de Planeación</v>
      </c>
      <c r="AF199" s="124" t="str">
        <f t="shared" ref="AF199:AF204" si="367">$AC199</f>
        <v>No aplica</v>
      </c>
      <c r="AG199" s="156" t="str">
        <f t="shared" ref="AG199:AG204" si="368">$W199</f>
        <v>Planeación Estratégica</v>
      </c>
      <c r="AH199" s="82" t="str">
        <f t="shared" ref="AH199:AH204" si="369">$Y199</f>
        <v>Plan Anticorrupción y de Atención a la Ciudadano</v>
      </c>
      <c r="AI199" s="124" t="s">
        <v>432</v>
      </c>
      <c r="AJ199" s="82" t="s">
        <v>1466</v>
      </c>
      <c r="AK199" s="82" t="s">
        <v>1467</v>
      </c>
      <c r="AL199" s="82" t="s">
        <v>952</v>
      </c>
      <c r="AM199" s="82" t="s">
        <v>1469</v>
      </c>
      <c r="AN199" s="82" t="s">
        <v>953</v>
      </c>
      <c r="AO199" s="126" t="s">
        <v>416</v>
      </c>
      <c r="AP199" s="82">
        <v>0</v>
      </c>
      <c r="AQ199" s="82">
        <f t="shared" si="352"/>
        <v>1</v>
      </c>
      <c r="AR199" s="82">
        <v>0</v>
      </c>
      <c r="AS199" s="82">
        <v>0</v>
      </c>
      <c r="AT199" s="82">
        <v>1</v>
      </c>
      <c r="AU199" s="82">
        <v>0</v>
      </c>
      <c r="AV199" s="82" t="s">
        <v>448</v>
      </c>
      <c r="AW199" s="82" t="s">
        <v>434</v>
      </c>
      <c r="AX199" s="82" t="s">
        <v>1473</v>
      </c>
      <c r="AY199" s="82" t="s">
        <v>442</v>
      </c>
      <c r="AZ199" s="118" t="s">
        <v>442</v>
      </c>
      <c r="BA199" s="59">
        <v>43313</v>
      </c>
      <c r="BB199" s="59">
        <v>43342</v>
      </c>
      <c r="BC199" s="128">
        <f t="shared" si="353"/>
        <v>29</v>
      </c>
      <c r="BD199" s="82">
        <f t="shared" si="354"/>
        <v>0</v>
      </c>
      <c r="BE199" s="82">
        <v>0</v>
      </c>
      <c r="BF199" s="66">
        <v>0</v>
      </c>
      <c r="BG199" s="62">
        <f t="shared" ref="BG199:BG209" si="370">$BE199/$AQ199</f>
        <v>0</v>
      </c>
      <c r="BH199" s="59">
        <v>43189</v>
      </c>
      <c r="BI199" s="80">
        <f t="shared" ref="BI199:BI209" si="371">$BB199-$BH199</f>
        <v>153</v>
      </c>
      <c r="BJ199" s="62" t="str">
        <f t="shared" ref="BJ199:BJ209" si="372">IF($BI199&gt;=0,("100%"),IF($BI199&lt;-31,("70%"),IF($BI199&lt;0,((100-(-$BI199))%))))</f>
        <v>100%</v>
      </c>
      <c r="BK199" s="62">
        <f t="shared" ref="BK199:BK209" si="373">($BH199-$BA199)/($BB199-$BA199)</f>
        <v>-4.2758620689655169</v>
      </c>
      <c r="BL199" s="59" t="str">
        <f t="shared" ref="BL199:BL209" si="374">IF($BG199&gt;=100%,"TERMINADO",(IF($BG199&gt;0%,"EN PROCESO",(IF($BG199=0%,"SIN INICIAR")))))</f>
        <v>SIN INICIAR</v>
      </c>
      <c r="BM199" s="59" t="str">
        <f t="shared" ref="BM199:BM209" si="375">IF($BL199="SIN INICIAR",(IF($BH199&gt;$BA199,"ATRASADO",(IF($BH199&lt;$BA199,"NO PROGRAMADA EN EL PERIODO ")))),IF($BL199="EN PROCESO",(IF($BF199&gt;=$BK199,"DENTRO DEL TIEMPO",(IF($BF199&lt;$BK199,"ATRASADO")))),IF($BL199="TERMINADO",(IF($BK199&lt;=100%,"OPORTUNO",(IF($BK199&gt;100%,"EXTEMPORANEO")))))))</f>
        <v xml:space="preserve">NO PROGRAMADA EN EL PERIODO </v>
      </c>
      <c r="BN199" s="62" t="s">
        <v>897</v>
      </c>
      <c r="BO199" s="62" t="s">
        <v>1597</v>
      </c>
      <c r="BP199" s="62"/>
      <c r="BQ199" s="82">
        <f t="shared" si="355"/>
        <v>0</v>
      </c>
      <c r="BR199" s="82">
        <v>0</v>
      </c>
      <c r="BS199" s="66">
        <v>0</v>
      </c>
      <c r="BT199" s="62">
        <f t="shared" ref="BT199:BT209" si="376">($BE199+$BR199)/$AQ199</f>
        <v>0</v>
      </c>
      <c r="BU199" s="59">
        <v>43281</v>
      </c>
      <c r="BV199" s="80">
        <f t="shared" ref="BV199:BV209" si="377">$BB199-$BU199</f>
        <v>61</v>
      </c>
      <c r="BW199" s="62" t="str">
        <f t="shared" ref="BW199:BW209" si="378">IF($BV199&gt;0,("100%"),IF($BV199&lt;-31,("70%"),IF($BV199&lt;0,((100-(-$BV199))%))))</f>
        <v>100%</v>
      </c>
      <c r="BX199" s="62">
        <f t="shared" ref="BX199:BX209" si="379">($BU199-$BA199)/($BB199-$BA199)</f>
        <v>-1.103448275862069</v>
      </c>
      <c r="BY199" s="59" t="str">
        <f t="shared" ref="BY199:BY209" si="380">IF($BT199&gt;=100%,"TERMINADO",(IF($BT199&gt;0%,"EN PROCESO",(IF($BT199=0%,"SIN INICIAR")))))</f>
        <v>SIN INICIAR</v>
      </c>
      <c r="BZ199" s="59" t="str">
        <f t="shared" ref="BZ199:BZ209" si="381">IF($BY199="SIN INICIAR",(IF($BU199&gt;$BA199,"ATRASADO",(IF($BU199&lt;$BA199,"NO PROGRAMADA EN EL PERIODO ")))),IF($BY199="EN PROCESO",(IF($BS199&gt;=$BX199,"DENTRO DEL TIEMPO",(IF($BS199&lt;$BX199,"ATRASADO")))),IF($BY199="TERMINADO",(IF($BX199&lt;=100%,"OPORTUNO",(IF($BX199&gt;100%,"EXTEMPORANEO")))))))</f>
        <v xml:space="preserve">NO PROGRAMADA EN EL PERIODO </v>
      </c>
      <c r="CA199" s="62" t="s">
        <v>1598</v>
      </c>
      <c r="CB199" s="62"/>
      <c r="CC199" s="62"/>
      <c r="CD199" s="62"/>
      <c r="CE199" s="62"/>
      <c r="CF199" s="62"/>
      <c r="CG199" s="82">
        <f t="shared" si="356"/>
        <v>1</v>
      </c>
      <c r="CH199" s="82">
        <v>1</v>
      </c>
      <c r="CI199" s="66">
        <f t="shared" si="364"/>
        <v>1</v>
      </c>
      <c r="CJ199" s="62">
        <f t="shared" si="365"/>
        <v>1</v>
      </c>
      <c r="CK199" s="59">
        <v>43339</v>
      </c>
      <c r="CL199" s="80">
        <f t="shared" ref="CL199:CL209" si="382">$BB199-$CK199</f>
        <v>3</v>
      </c>
      <c r="CM199" s="62" t="str">
        <f t="shared" ref="CM199:CM203" si="383">IF($CL199&gt;0,("100%"),IF($CL199&lt;-31,("70%"),IF($CL199&lt;0,((100-(-$CL199))%))))</f>
        <v>100%</v>
      </c>
      <c r="CN199" s="62">
        <f t="shared" ref="CN199:CN209" si="384">($CK199-$BA199)/($BB199-$BA199)</f>
        <v>0.89655172413793105</v>
      </c>
      <c r="CO199" s="59" t="str">
        <f t="shared" ref="CO199:CO209" si="385">IF($CJ199&gt;=100%,"TERMINADO",(IF($CJ199&gt;0%,"EN PROCESO",(IF($CJ199=0%,"SIN INICIAR")))))</f>
        <v>TERMINADO</v>
      </c>
      <c r="CP199" s="99" t="str">
        <f t="shared" ref="CP199:CP209" si="386">IF($CO199="SIN INICIAR",(IF($CK199&gt;$BA199,"ATRASADO",(IF($CK199&lt;$BA199,"NO PROGRAMADA EN EL PERIODO ")))),IF($CO199="EN PROCESO",(IF($CI199&gt;=$CN199,"DENTRO DEL TIEMPO",(IF($CI199&lt;$CN199,"ATRASADO")))),IF($CO199="TERMINADO",(IF($CN199&lt;=100%,"OPORTUNO",(IF($CN199&gt;100%,"EXTEMPORANEO")))))))</f>
        <v>OPORTUNO</v>
      </c>
      <c r="CQ199" s="62" t="s">
        <v>1600</v>
      </c>
      <c r="CR199" s="137" t="s">
        <v>1601</v>
      </c>
      <c r="CS199" s="137"/>
      <c r="CT199" s="137"/>
      <c r="CU199" s="137"/>
      <c r="CV199" s="112" t="s">
        <v>1732</v>
      </c>
      <c r="CW199" s="62" t="s">
        <v>1754</v>
      </c>
      <c r="CX199" s="65">
        <v>100</v>
      </c>
      <c r="CY199" s="65">
        <v>100</v>
      </c>
      <c r="CZ199" s="82">
        <f t="shared" si="357"/>
        <v>100</v>
      </c>
      <c r="DA199" s="62" t="s">
        <v>1827</v>
      </c>
      <c r="DB199" s="107" t="s">
        <v>1825</v>
      </c>
      <c r="DC199" s="126">
        <f t="shared" si="358"/>
        <v>0</v>
      </c>
      <c r="DD199" s="82"/>
      <c r="DE199" s="66" t="e">
        <f t="shared" si="359"/>
        <v>#DIV/0!</v>
      </c>
      <c r="DF199" s="62">
        <f t="shared" ref="DF199:DF209" si="387">($BE199+$BR199+$CH199+$DD199)/$AQ199</f>
        <v>1</v>
      </c>
      <c r="DG199" s="59"/>
      <c r="DH199" s="80">
        <f t="shared" ref="DH199:DH204" si="388">$BB199-$DG199</f>
        <v>43342</v>
      </c>
      <c r="DI199" s="62" t="str">
        <f t="shared" ref="DI199:DI204" si="389">IF($DH199&gt;0,("100%"),IF($DH199&lt;-31,("70%"),IF($DH199&lt;0,((100-(-$DH199))%))))</f>
        <v>100%</v>
      </c>
      <c r="DJ199" s="62">
        <f t="shared" ref="DJ199:DJ204" si="390">($DG199-$BA199)/($BB199-$BA199)</f>
        <v>-1493.5517241379309</v>
      </c>
      <c r="DK199" s="59" t="str">
        <f t="shared" ref="DK199:DK209" si="391">IF($DF199&gt;=100%,"TERMINADO",(IF($DF199&gt;0%,"EN PROCESO",(IF($DF199=0%,"SIN INICIAR")))))</f>
        <v>TERMINADO</v>
      </c>
      <c r="DL199" s="59" t="str">
        <f t="shared" ref="DL199:DL204" si="392">IF($DK199="SIN INICIAR",(IF($DG199&gt;$BA199,"ATRASADO",(IF($DG199&lt;$BA199,"NO PROGRAMADA EN EL PERIODO ")))),IF($DK199="EN PROCESO",(IF($DF199&gt;=$DJ199,"DENTRO DEL TIEMPO",(IF($DF199&lt;$DJ199,"ATRASADO")))),IF($DK199="TERMINADO",(IF($DJ199&lt;=100%,"OPORTUNO",(IF($DJ199&gt;100%,"EXTEMPORANEO")))))))</f>
        <v>OPORTUNO</v>
      </c>
      <c r="DM199" s="62"/>
      <c r="DN199" s="62"/>
      <c r="DO199" s="62"/>
      <c r="DP199" s="62"/>
      <c r="DQ199" s="62"/>
      <c r="DR199" s="62"/>
      <c r="DS199" s="60"/>
      <c r="DT199" s="60"/>
      <c r="DU199" s="60"/>
      <c r="DV199" s="82"/>
      <c r="DW199" s="82"/>
      <c r="DX199" s="58"/>
      <c r="DY199" s="58"/>
      <c r="DZ199" s="58"/>
      <c r="EA199" s="58"/>
      <c r="EB199" s="58"/>
      <c r="EC199" s="58"/>
      <c r="ED199" s="58"/>
    </row>
    <row r="200" spans="1:134" ht="66.75" customHeight="1" x14ac:dyDescent="0.2">
      <c r="A200" s="82" t="s">
        <v>346</v>
      </c>
      <c r="B200" s="82" t="s">
        <v>344</v>
      </c>
      <c r="C200" s="82" t="s">
        <v>279</v>
      </c>
      <c r="D200" s="82">
        <v>0.1</v>
      </c>
      <c r="E200" s="82">
        <v>0.35</v>
      </c>
      <c r="F200" s="82">
        <v>0.5</v>
      </c>
      <c r="G200" s="82">
        <v>0.8</v>
      </c>
      <c r="H200" s="82">
        <v>0.9</v>
      </c>
      <c r="I200" s="82" t="s">
        <v>281</v>
      </c>
      <c r="J200" s="82" t="s">
        <v>368</v>
      </c>
      <c r="K200" s="82" t="s">
        <v>347</v>
      </c>
      <c r="L200" s="82" t="s">
        <v>369</v>
      </c>
      <c r="M200" s="82" t="s">
        <v>369</v>
      </c>
      <c r="N200" s="82" t="s">
        <v>369</v>
      </c>
      <c r="O200" s="82" t="s">
        <v>369</v>
      </c>
      <c r="P200" s="82" t="s">
        <v>284</v>
      </c>
      <c r="Q200" s="82" t="s">
        <v>348</v>
      </c>
      <c r="R200" s="82" t="s">
        <v>406</v>
      </c>
      <c r="S200" s="82" t="s">
        <v>412</v>
      </c>
      <c r="T200" s="82" t="s">
        <v>313</v>
      </c>
      <c r="U200" s="82" t="s">
        <v>274</v>
      </c>
      <c r="V200" s="82" t="s">
        <v>286</v>
      </c>
      <c r="W200" s="82" t="s">
        <v>294</v>
      </c>
      <c r="X200" s="82" t="s">
        <v>292</v>
      </c>
      <c r="Y200" s="82" t="s">
        <v>312</v>
      </c>
      <c r="Z200" s="82" t="s">
        <v>416</v>
      </c>
      <c r="AA200" s="82" t="s">
        <v>426</v>
      </c>
      <c r="AB200" s="82" t="s">
        <v>310</v>
      </c>
      <c r="AC200" s="82" t="s">
        <v>369</v>
      </c>
      <c r="AD200" s="118" t="s">
        <v>904</v>
      </c>
      <c r="AE200" s="82" t="str">
        <f t="shared" si="366"/>
        <v>Oficina Asesora de Planeación</v>
      </c>
      <c r="AF200" s="124" t="str">
        <f t="shared" si="367"/>
        <v>No aplica</v>
      </c>
      <c r="AG200" s="156" t="str">
        <f t="shared" si="368"/>
        <v>Planeación Estratégica</v>
      </c>
      <c r="AH200" s="82" t="str">
        <f t="shared" si="369"/>
        <v>Plan Anticorrupción y de Atención a la Ciudadano</v>
      </c>
      <c r="AI200" s="124" t="s">
        <v>432</v>
      </c>
      <c r="AJ200" s="82" t="s">
        <v>1466</v>
      </c>
      <c r="AK200" s="82" t="s">
        <v>1474</v>
      </c>
      <c r="AL200" s="82" t="s">
        <v>950</v>
      </c>
      <c r="AM200" s="82" t="s">
        <v>1475</v>
      </c>
      <c r="AN200" s="82" t="s">
        <v>951</v>
      </c>
      <c r="AO200" s="126" t="s">
        <v>416</v>
      </c>
      <c r="AP200" s="82">
        <v>0</v>
      </c>
      <c r="AQ200" s="82">
        <f t="shared" si="352"/>
        <v>1</v>
      </c>
      <c r="AR200" s="82">
        <v>0</v>
      </c>
      <c r="AS200" s="82">
        <v>0</v>
      </c>
      <c r="AT200" s="82">
        <v>1</v>
      </c>
      <c r="AU200" s="82">
        <v>0</v>
      </c>
      <c r="AV200" s="82" t="s">
        <v>448</v>
      </c>
      <c r="AW200" s="82" t="s">
        <v>434</v>
      </c>
      <c r="AX200" s="82" t="s">
        <v>1473</v>
      </c>
      <c r="AY200" s="82" t="s">
        <v>442</v>
      </c>
      <c r="AZ200" s="118" t="s">
        <v>442</v>
      </c>
      <c r="BA200" s="59">
        <v>43344</v>
      </c>
      <c r="BB200" s="59">
        <v>43403</v>
      </c>
      <c r="BC200" s="128">
        <f t="shared" si="353"/>
        <v>59</v>
      </c>
      <c r="BD200" s="82">
        <f t="shared" si="354"/>
        <v>0</v>
      </c>
      <c r="BE200" s="82">
        <v>0</v>
      </c>
      <c r="BF200" s="66">
        <v>0</v>
      </c>
      <c r="BG200" s="62">
        <f t="shared" si="370"/>
        <v>0</v>
      </c>
      <c r="BH200" s="59">
        <v>43189</v>
      </c>
      <c r="BI200" s="80">
        <f t="shared" si="371"/>
        <v>214</v>
      </c>
      <c r="BJ200" s="62" t="str">
        <f t="shared" si="372"/>
        <v>100%</v>
      </c>
      <c r="BK200" s="62">
        <f t="shared" si="373"/>
        <v>-2.6271186440677967</v>
      </c>
      <c r="BL200" s="59" t="str">
        <f t="shared" si="374"/>
        <v>SIN INICIAR</v>
      </c>
      <c r="BM200" s="59" t="str">
        <f t="shared" si="375"/>
        <v xml:space="preserve">NO PROGRAMADA EN EL PERIODO </v>
      </c>
      <c r="BN200" s="62" t="s">
        <v>949</v>
      </c>
      <c r="BO200" s="62" t="s">
        <v>1597</v>
      </c>
      <c r="BP200" s="62"/>
      <c r="BQ200" s="82">
        <f t="shared" si="355"/>
        <v>0</v>
      </c>
      <c r="BR200" s="82">
        <v>0</v>
      </c>
      <c r="BS200" s="66">
        <v>0</v>
      </c>
      <c r="BT200" s="62">
        <f t="shared" si="376"/>
        <v>0</v>
      </c>
      <c r="BU200" s="59">
        <v>43281</v>
      </c>
      <c r="BV200" s="80">
        <f t="shared" si="377"/>
        <v>122</v>
      </c>
      <c r="BW200" s="62" t="str">
        <f t="shared" si="378"/>
        <v>100%</v>
      </c>
      <c r="BX200" s="62">
        <f t="shared" si="379"/>
        <v>-1.0677966101694916</v>
      </c>
      <c r="BY200" s="59" t="str">
        <f t="shared" si="380"/>
        <v>SIN INICIAR</v>
      </c>
      <c r="BZ200" s="59" t="str">
        <f t="shared" si="381"/>
        <v xml:space="preserve">NO PROGRAMADA EN EL PERIODO </v>
      </c>
      <c r="CA200" s="62" t="s">
        <v>1598</v>
      </c>
      <c r="CB200" s="62"/>
      <c r="CC200" s="62"/>
      <c r="CD200" s="62"/>
      <c r="CE200" s="62"/>
      <c r="CF200" s="62"/>
      <c r="CG200" s="82">
        <f t="shared" si="356"/>
        <v>1</v>
      </c>
      <c r="CH200" s="82">
        <v>0</v>
      </c>
      <c r="CI200" s="66">
        <f t="shared" si="364"/>
        <v>0</v>
      </c>
      <c r="CJ200" s="62">
        <f t="shared" si="365"/>
        <v>0</v>
      </c>
      <c r="CK200" s="59">
        <v>43348</v>
      </c>
      <c r="CL200" s="80">
        <f t="shared" si="382"/>
        <v>55</v>
      </c>
      <c r="CM200" s="62" t="str">
        <f t="shared" si="383"/>
        <v>100%</v>
      </c>
      <c r="CN200" s="62">
        <f t="shared" si="384"/>
        <v>6.7796610169491525E-2</v>
      </c>
      <c r="CO200" s="59" t="str">
        <f t="shared" si="385"/>
        <v>SIN INICIAR</v>
      </c>
      <c r="CP200" s="99" t="s">
        <v>1741</v>
      </c>
      <c r="CQ200" s="62" t="s">
        <v>1751</v>
      </c>
      <c r="CR200" s="137"/>
      <c r="CS200" s="137"/>
      <c r="CT200" s="137"/>
      <c r="CU200" s="137"/>
      <c r="CV200" s="62" t="s">
        <v>1752</v>
      </c>
      <c r="CW200" s="62" t="s">
        <v>1754</v>
      </c>
      <c r="CX200" s="65"/>
      <c r="CY200" s="65"/>
      <c r="CZ200" s="82"/>
      <c r="DA200" s="62"/>
      <c r="DB200" s="62"/>
      <c r="DC200" s="126">
        <f t="shared" si="358"/>
        <v>0</v>
      </c>
      <c r="DD200" s="82"/>
      <c r="DE200" s="66" t="e">
        <f t="shared" si="359"/>
        <v>#DIV/0!</v>
      </c>
      <c r="DF200" s="62">
        <f t="shared" si="387"/>
        <v>0</v>
      </c>
      <c r="DG200" s="59"/>
      <c r="DH200" s="80">
        <f t="shared" si="388"/>
        <v>43403</v>
      </c>
      <c r="DI200" s="62" t="str">
        <f t="shared" si="389"/>
        <v>100%</v>
      </c>
      <c r="DJ200" s="62">
        <f t="shared" si="390"/>
        <v>-734.64406779661022</v>
      </c>
      <c r="DK200" s="59" t="str">
        <f t="shared" si="391"/>
        <v>SIN INICIAR</v>
      </c>
      <c r="DL200" s="59" t="str">
        <f t="shared" si="392"/>
        <v xml:space="preserve">NO PROGRAMADA EN EL PERIODO </v>
      </c>
      <c r="DM200" s="62"/>
      <c r="DN200" s="62"/>
      <c r="DO200" s="62"/>
      <c r="DP200" s="62"/>
      <c r="DQ200" s="62"/>
      <c r="DR200" s="62"/>
      <c r="DS200" s="60"/>
      <c r="DT200" s="60"/>
      <c r="DU200" s="60"/>
      <c r="DV200" s="82"/>
      <c r="DW200" s="82"/>
      <c r="DX200" s="58"/>
      <c r="DY200" s="58"/>
      <c r="DZ200" s="58"/>
      <c r="EA200" s="58"/>
      <c r="EB200" s="58"/>
      <c r="EC200" s="58"/>
      <c r="ED200" s="58"/>
    </row>
    <row r="201" spans="1:134" ht="39.950000000000003" customHeight="1" x14ac:dyDescent="0.2">
      <c r="A201" s="82" t="s">
        <v>346</v>
      </c>
      <c r="B201" s="82" t="s">
        <v>344</v>
      </c>
      <c r="C201" s="82" t="s">
        <v>279</v>
      </c>
      <c r="D201" s="82">
        <v>0.1</v>
      </c>
      <c r="E201" s="82">
        <v>0.35</v>
      </c>
      <c r="F201" s="82">
        <v>0.5</v>
      </c>
      <c r="G201" s="82">
        <v>0.8</v>
      </c>
      <c r="H201" s="82">
        <v>0.9</v>
      </c>
      <c r="I201" s="82" t="s">
        <v>281</v>
      </c>
      <c r="J201" s="82" t="s">
        <v>368</v>
      </c>
      <c r="K201" s="82" t="s">
        <v>347</v>
      </c>
      <c r="L201" s="82" t="s">
        <v>369</v>
      </c>
      <c r="M201" s="82" t="s">
        <v>369</v>
      </c>
      <c r="N201" s="82" t="s">
        <v>369</v>
      </c>
      <c r="O201" s="82" t="s">
        <v>369</v>
      </c>
      <c r="P201" s="82" t="s">
        <v>284</v>
      </c>
      <c r="Q201" s="82" t="s">
        <v>348</v>
      </c>
      <c r="R201" s="82" t="s">
        <v>406</v>
      </c>
      <c r="S201" s="82" t="s">
        <v>412</v>
      </c>
      <c r="T201" s="82" t="s">
        <v>313</v>
      </c>
      <c r="U201" s="82" t="s">
        <v>274</v>
      </c>
      <c r="V201" s="82" t="s">
        <v>286</v>
      </c>
      <c r="W201" s="82" t="s">
        <v>294</v>
      </c>
      <c r="X201" s="82" t="s">
        <v>292</v>
      </c>
      <c r="Y201" s="82" t="s">
        <v>312</v>
      </c>
      <c r="Z201" s="82" t="s">
        <v>416</v>
      </c>
      <c r="AA201" s="82" t="s">
        <v>426</v>
      </c>
      <c r="AB201" s="82" t="s">
        <v>310</v>
      </c>
      <c r="AC201" s="82" t="s">
        <v>369</v>
      </c>
      <c r="AD201" s="118" t="s">
        <v>904</v>
      </c>
      <c r="AE201" s="82" t="str">
        <f t="shared" si="366"/>
        <v>Oficina Asesora de Planeación</v>
      </c>
      <c r="AF201" s="124" t="str">
        <f t="shared" si="367"/>
        <v>No aplica</v>
      </c>
      <c r="AG201" s="156" t="str">
        <f t="shared" si="368"/>
        <v>Planeación Estratégica</v>
      </c>
      <c r="AH201" s="82" t="str">
        <f t="shared" si="369"/>
        <v>Plan Anticorrupción y de Atención a la Ciudadano</v>
      </c>
      <c r="AI201" s="124" t="s">
        <v>432</v>
      </c>
      <c r="AJ201" s="82" t="s">
        <v>1466</v>
      </c>
      <c r="AK201" s="82" t="s">
        <v>1474</v>
      </c>
      <c r="AL201" s="82" t="s">
        <v>947</v>
      </c>
      <c r="AM201" s="82" t="s">
        <v>1476</v>
      </c>
      <c r="AN201" s="82" t="s">
        <v>948</v>
      </c>
      <c r="AO201" s="126" t="s">
        <v>416</v>
      </c>
      <c r="AP201" s="82">
        <v>0</v>
      </c>
      <c r="AQ201" s="82">
        <f t="shared" si="352"/>
        <v>1</v>
      </c>
      <c r="AR201" s="82">
        <v>0</v>
      </c>
      <c r="AS201" s="82">
        <v>0</v>
      </c>
      <c r="AT201" s="82">
        <v>0</v>
      </c>
      <c r="AU201" s="82">
        <v>1</v>
      </c>
      <c r="AV201" s="82" t="s">
        <v>448</v>
      </c>
      <c r="AW201" s="82" t="s">
        <v>434</v>
      </c>
      <c r="AX201" s="82" t="s">
        <v>1473</v>
      </c>
      <c r="AY201" s="82" t="s">
        <v>442</v>
      </c>
      <c r="AZ201" s="118" t="s">
        <v>442</v>
      </c>
      <c r="BA201" s="59">
        <v>43405</v>
      </c>
      <c r="BB201" s="59">
        <v>43434</v>
      </c>
      <c r="BC201" s="128">
        <f t="shared" si="353"/>
        <v>29</v>
      </c>
      <c r="BD201" s="82">
        <f t="shared" si="354"/>
        <v>0</v>
      </c>
      <c r="BE201" s="82">
        <v>0</v>
      </c>
      <c r="BF201" s="66">
        <v>0</v>
      </c>
      <c r="BG201" s="62">
        <f t="shared" si="370"/>
        <v>0</v>
      </c>
      <c r="BH201" s="59">
        <v>43189</v>
      </c>
      <c r="BI201" s="80">
        <f t="shared" si="371"/>
        <v>245</v>
      </c>
      <c r="BJ201" s="62" t="str">
        <f t="shared" si="372"/>
        <v>100%</v>
      </c>
      <c r="BK201" s="62">
        <f t="shared" si="373"/>
        <v>-7.4482758620689653</v>
      </c>
      <c r="BL201" s="59" t="str">
        <f t="shared" si="374"/>
        <v>SIN INICIAR</v>
      </c>
      <c r="BM201" s="59" t="str">
        <f t="shared" si="375"/>
        <v xml:space="preserve">NO PROGRAMADA EN EL PERIODO </v>
      </c>
      <c r="BN201" s="62" t="s">
        <v>897</v>
      </c>
      <c r="BO201" s="62" t="s">
        <v>1597</v>
      </c>
      <c r="BP201" s="62"/>
      <c r="BQ201" s="82">
        <f t="shared" si="355"/>
        <v>0</v>
      </c>
      <c r="BR201" s="82">
        <v>0</v>
      </c>
      <c r="BS201" s="66">
        <v>0</v>
      </c>
      <c r="BT201" s="62">
        <f t="shared" si="376"/>
        <v>0</v>
      </c>
      <c r="BU201" s="59">
        <v>43281</v>
      </c>
      <c r="BV201" s="80">
        <f t="shared" si="377"/>
        <v>153</v>
      </c>
      <c r="BW201" s="62" t="str">
        <f t="shared" si="378"/>
        <v>100%</v>
      </c>
      <c r="BX201" s="62">
        <f t="shared" si="379"/>
        <v>-4.2758620689655169</v>
      </c>
      <c r="BY201" s="59" t="str">
        <f t="shared" si="380"/>
        <v>SIN INICIAR</v>
      </c>
      <c r="BZ201" s="59" t="str">
        <f t="shared" si="381"/>
        <v xml:space="preserve">NO PROGRAMADA EN EL PERIODO </v>
      </c>
      <c r="CA201" s="62" t="s">
        <v>1598</v>
      </c>
      <c r="CB201" s="62"/>
      <c r="CC201" s="62"/>
      <c r="CD201" s="62"/>
      <c r="CE201" s="62"/>
      <c r="CF201" s="62"/>
      <c r="CG201" s="82">
        <f t="shared" si="356"/>
        <v>0</v>
      </c>
      <c r="CH201" s="82">
        <v>0</v>
      </c>
      <c r="CI201" s="66">
        <v>0</v>
      </c>
      <c r="CJ201" s="62">
        <f t="shared" si="365"/>
        <v>0</v>
      </c>
      <c r="CK201" s="59">
        <v>43342</v>
      </c>
      <c r="CL201" s="80">
        <f t="shared" si="382"/>
        <v>92</v>
      </c>
      <c r="CM201" s="62" t="str">
        <f t="shared" si="383"/>
        <v>100%</v>
      </c>
      <c r="CN201" s="62">
        <f t="shared" si="384"/>
        <v>-2.1724137931034484</v>
      </c>
      <c r="CO201" s="59" t="str">
        <f t="shared" si="385"/>
        <v>SIN INICIAR</v>
      </c>
      <c r="CP201" s="99" t="str">
        <f t="shared" si="386"/>
        <v xml:space="preserve">NO PROGRAMADA EN EL PERIODO </v>
      </c>
      <c r="CQ201" s="62" t="s">
        <v>1602</v>
      </c>
      <c r="CR201" s="137"/>
      <c r="CS201" s="137"/>
      <c r="CT201" s="137"/>
      <c r="CU201" s="137"/>
      <c r="CV201" s="62" t="s">
        <v>1733</v>
      </c>
      <c r="CW201" s="62" t="s">
        <v>1754</v>
      </c>
      <c r="CX201" s="65"/>
      <c r="CY201" s="65"/>
      <c r="CZ201" s="82"/>
      <c r="DA201" s="62"/>
      <c r="DB201" s="62"/>
      <c r="DC201" s="126">
        <f t="shared" si="358"/>
        <v>1</v>
      </c>
      <c r="DD201" s="82"/>
      <c r="DE201" s="66">
        <f t="shared" si="359"/>
        <v>0</v>
      </c>
      <c r="DF201" s="62">
        <f t="shared" si="387"/>
        <v>0</v>
      </c>
      <c r="DG201" s="59"/>
      <c r="DH201" s="80">
        <f t="shared" si="388"/>
        <v>43434</v>
      </c>
      <c r="DI201" s="62" t="str">
        <f t="shared" si="389"/>
        <v>100%</v>
      </c>
      <c r="DJ201" s="62">
        <f t="shared" si="390"/>
        <v>-1496.7241379310344</v>
      </c>
      <c r="DK201" s="59" t="str">
        <f t="shared" si="391"/>
        <v>SIN INICIAR</v>
      </c>
      <c r="DL201" s="59" t="str">
        <f t="shared" si="392"/>
        <v xml:space="preserve">NO PROGRAMADA EN EL PERIODO </v>
      </c>
      <c r="DM201" s="62"/>
      <c r="DN201" s="62"/>
      <c r="DO201" s="62"/>
      <c r="DP201" s="62"/>
      <c r="DQ201" s="62"/>
      <c r="DR201" s="62"/>
      <c r="DS201" s="60"/>
      <c r="DT201" s="60"/>
      <c r="DU201" s="60"/>
      <c r="DV201" s="82"/>
      <c r="DW201" s="82"/>
      <c r="DX201" s="58"/>
      <c r="DY201" s="58"/>
      <c r="DZ201" s="58"/>
      <c r="EA201" s="58"/>
      <c r="EB201" s="58"/>
      <c r="EC201" s="58"/>
      <c r="ED201" s="58"/>
    </row>
    <row r="202" spans="1:134" ht="39.950000000000003" customHeight="1" x14ac:dyDescent="0.2">
      <c r="A202" s="82" t="s">
        <v>346</v>
      </c>
      <c r="B202" s="82" t="s">
        <v>344</v>
      </c>
      <c r="C202" s="82" t="s">
        <v>279</v>
      </c>
      <c r="D202" s="82">
        <v>0.1</v>
      </c>
      <c r="E202" s="82">
        <v>0.35</v>
      </c>
      <c r="F202" s="82">
        <v>0.5</v>
      </c>
      <c r="G202" s="82">
        <v>0.8</v>
      </c>
      <c r="H202" s="82">
        <v>0.9</v>
      </c>
      <c r="I202" s="82" t="s">
        <v>281</v>
      </c>
      <c r="J202" s="82" t="s">
        <v>368</v>
      </c>
      <c r="K202" s="82" t="s">
        <v>347</v>
      </c>
      <c r="L202" s="82" t="s">
        <v>369</v>
      </c>
      <c r="M202" s="82" t="s">
        <v>369</v>
      </c>
      <c r="N202" s="82" t="s">
        <v>369</v>
      </c>
      <c r="O202" s="82" t="s">
        <v>369</v>
      </c>
      <c r="P202" s="82" t="s">
        <v>284</v>
      </c>
      <c r="Q202" s="82" t="s">
        <v>348</v>
      </c>
      <c r="R202" s="82" t="s">
        <v>406</v>
      </c>
      <c r="S202" s="82" t="s">
        <v>412</v>
      </c>
      <c r="T202" s="82" t="s">
        <v>313</v>
      </c>
      <c r="U202" s="82" t="s">
        <v>274</v>
      </c>
      <c r="V202" s="82" t="s">
        <v>286</v>
      </c>
      <c r="W202" s="82" t="s">
        <v>294</v>
      </c>
      <c r="X202" s="82" t="s">
        <v>292</v>
      </c>
      <c r="Y202" s="82" t="s">
        <v>312</v>
      </c>
      <c r="Z202" s="82" t="s">
        <v>416</v>
      </c>
      <c r="AA202" s="82" t="s">
        <v>426</v>
      </c>
      <c r="AB202" s="82" t="s">
        <v>310</v>
      </c>
      <c r="AC202" s="82" t="s">
        <v>369</v>
      </c>
      <c r="AD202" s="118" t="s">
        <v>904</v>
      </c>
      <c r="AE202" s="82" t="str">
        <f t="shared" si="366"/>
        <v>Oficina Asesora de Planeación</v>
      </c>
      <c r="AF202" s="124" t="str">
        <f t="shared" si="367"/>
        <v>No aplica</v>
      </c>
      <c r="AG202" s="156" t="str">
        <f t="shared" si="368"/>
        <v>Planeación Estratégica</v>
      </c>
      <c r="AH202" s="82" t="str">
        <f t="shared" si="369"/>
        <v>Plan Anticorrupción y de Atención a la Ciudadano</v>
      </c>
      <c r="AI202" s="124" t="s">
        <v>432</v>
      </c>
      <c r="AJ202" s="82" t="s">
        <v>1466</v>
      </c>
      <c r="AK202" s="82" t="s">
        <v>1477</v>
      </c>
      <c r="AL202" s="82" t="s">
        <v>945</v>
      </c>
      <c r="AM202" s="82" t="s">
        <v>1478</v>
      </c>
      <c r="AN202" s="82" t="s">
        <v>946</v>
      </c>
      <c r="AO202" s="126" t="s">
        <v>416</v>
      </c>
      <c r="AP202" s="82">
        <v>0</v>
      </c>
      <c r="AQ202" s="82">
        <f t="shared" si="352"/>
        <v>1</v>
      </c>
      <c r="AR202" s="82">
        <v>0</v>
      </c>
      <c r="AS202" s="82">
        <v>0</v>
      </c>
      <c r="AT202" s="82">
        <v>0</v>
      </c>
      <c r="AU202" s="82">
        <v>1</v>
      </c>
      <c r="AV202" s="82" t="s">
        <v>448</v>
      </c>
      <c r="AW202" s="82" t="s">
        <v>434</v>
      </c>
      <c r="AX202" s="82" t="s">
        <v>1473</v>
      </c>
      <c r="AY202" s="82" t="s">
        <v>442</v>
      </c>
      <c r="AZ202" s="118" t="s">
        <v>442</v>
      </c>
      <c r="BA202" s="59">
        <v>43405</v>
      </c>
      <c r="BB202" s="59">
        <v>43434</v>
      </c>
      <c r="BC202" s="128">
        <f t="shared" si="353"/>
        <v>29</v>
      </c>
      <c r="BD202" s="82">
        <f t="shared" si="354"/>
        <v>0</v>
      </c>
      <c r="BE202" s="82">
        <v>0</v>
      </c>
      <c r="BF202" s="66">
        <v>0</v>
      </c>
      <c r="BG202" s="62">
        <f t="shared" si="370"/>
        <v>0</v>
      </c>
      <c r="BH202" s="59">
        <v>43189</v>
      </c>
      <c r="BI202" s="80">
        <f t="shared" si="371"/>
        <v>245</v>
      </c>
      <c r="BJ202" s="62" t="str">
        <f t="shared" si="372"/>
        <v>100%</v>
      </c>
      <c r="BK202" s="62">
        <f t="shared" si="373"/>
        <v>-7.4482758620689653</v>
      </c>
      <c r="BL202" s="59" t="str">
        <f t="shared" si="374"/>
        <v>SIN INICIAR</v>
      </c>
      <c r="BM202" s="59" t="str">
        <f t="shared" si="375"/>
        <v xml:space="preserve">NO PROGRAMADA EN EL PERIODO </v>
      </c>
      <c r="BN202" s="62" t="s">
        <v>897</v>
      </c>
      <c r="BO202" s="62" t="s">
        <v>1597</v>
      </c>
      <c r="BP202" s="62"/>
      <c r="BQ202" s="82">
        <f t="shared" si="355"/>
        <v>0</v>
      </c>
      <c r="BR202" s="82">
        <v>0</v>
      </c>
      <c r="BS202" s="66">
        <v>0</v>
      </c>
      <c r="BT202" s="62">
        <f t="shared" si="376"/>
        <v>0</v>
      </c>
      <c r="BU202" s="59">
        <v>43281</v>
      </c>
      <c r="BV202" s="80">
        <f t="shared" si="377"/>
        <v>153</v>
      </c>
      <c r="BW202" s="62" t="str">
        <f t="shared" si="378"/>
        <v>100%</v>
      </c>
      <c r="BX202" s="62">
        <f t="shared" si="379"/>
        <v>-4.2758620689655169</v>
      </c>
      <c r="BY202" s="59" t="str">
        <f t="shared" si="380"/>
        <v>SIN INICIAR</v>
      </c>
      <c r="BZ202" s="59" t="str">
        <f t="shared" si="381"/>
        <v xml:space="preserve">NO PROGRAMADA EN EL PERIODO </v>
      </c>
      <c r="CA202" s="62" t="s">
        <v>1598</v>
      </c>
      <c r="CB202" s="62"/>
      <c r="CC202" s="62"/>
      <c r="CD202" s="62"/>
      <c r="CE202" s="62"/>
      <c r="CF202" s="62"/>
      <c r="CG202" s="82">
        <f t="shared" si="356"/>
        <v>0</v>
      </c>
      <c r="CH202" s="82">
        <v>0</v>
      </c>
      <c r="CI202" s="66">
        <v>0</v>
      </c>
      <c r="CJ202" s="62">
        <f t="shared" si="365"/>
        <v>0</v>
      </c>
      <c r="CK202" s="59">
        <v>43342</v>
      </c>
      <c r="CL202" s="80">
        <f t="shared" si="382"/>
        <v>92</v>
      </c>
      <c r="CM202" s="62" t="str">
        <f t="shared" si="383"/>
        <v>100%</v>
      </c>
      <c r="CN202" s="62">
        <f t="shared" si="384"/>
        <v>-2.1724137931034484</v>
      </c>
      <c r="CO202" s="59" t="str">
        <f t="shared" si="385"/>
        <v>SIN INICIAR</v>
      </c>
      <c r="CP202" s="99" t="str">
        <f t="shared" si="386"/>
        <v xml:space="preserve">NO PROGRAMADA EN EL PERIODO </v>
      </c>
      <c r="CQ202" s="62" t="s">
        <v>1602</v>
      </c>
      <c r="CR202" s="137"/>
      <c r="CS202" s="137"/>
      <c r="CT202" s="137"/>
      <c r="CU202" s="137"/>
      <c r="CV202" s="62" t="s">
        <v>1733</v>
      </c>
      <c r="CW202" s="62" t="s">
        <v>1754</v>
      </c>
      <c r="CX202" s="65"/>
      <c r="CY202" s="65"/>
      <c r="CZ202" s="82"/>
      <c r="DA202" s="62"/>
      <c r="DB202" s="62"/>
      <c r="DC202" s="126">
        <f t="shared" si="358"/>
        <v>1</v>
      </c>
      <c r="DD202" s="82"/>
      <c r="DE202" s="66">
        <f t="shared" si="359"/>
        <v>0</v>
      </c>
      <c r="DF202" s="62">
        <f t="shared" si="387"/>
        <v>0</v>
      </c>
      <c r="DG202" s="59"/>
      <c r="DH202" s="80">
        <f t="shared" si="388"/>
        <v>43434</v>
      </c>
      <c r="DI202" s="62" t="str">
        <f t="shared" si="389"/>
        <v>100%</v>
      </c>
      <c r="DJ202" s="62">
        <f t="shared" si="390"/>
        <v>-1496.7241379310344</v>
      </c>
      <c r="DK202" s="59" t="str">
        <f t="shared" si="391"/>
        <v>SIN INICIAR</v>
      </c>
      <c r="DL202" s="59" t="str">
        <f t="shared" si="392"/>
        <v xml:space="preserve">NO PROGRAMADA EN EL PERIODO </v>
      </c>
      <c r="DM202" s="62"/>
      <c r="DN202" s="62"/>
      <c r="DO202" s="62"/>
      <c r="DP202" s="62"/>
      <c r="DQ202" s="62"/>
      <c r="DR202" s="62"/>
      <c r="DS202" s="60"/>
      <c r="DT202" s="60"/>
      <c r="DU202" s="60"/>
      <c r="DV202" s="82"/>
      <c r="DW202" s="82"/>
      <c r="DX202" s="58"/>
      <c r="DY202" s="58"/>
      <c r="DZ202" s="58"/>
      <c r="EA202" s="58"/>
      <c r="EB202" s="58"/>
      <c r="EC202" s="58"/>
      <c r="ED202" s="58"/>
    </row>
    <row r="203" spans="1:134" ht="67.5" customHeight="1" x14ac:dyDescent="0.2">
      <c r="A203" s="82" t="s">
        <v>346</v>
      </c>
      <c r="B203" s="82" t="s">
        <v>344</v>
      </c>
      <c r="C203" s="82" t="s">
        <v>279</v>
      </c>
      <c r="D203" s="82">
        <v>0.1</v>
      </c>
      <c r="E203" s="82">
        <v>0.35</v>
      </c>
      <c r="F203" s="82">
        <v>0.5</v>
      </c>
      <c r="G203" s="82">
        <v>0.8</v>
      </c>
      <c r="H203" s="82">
        <v>0.9</v>
      </c>
      <c r="I203" s="82" t="s">
        <v>281</v>
      </c>
      <c r="J203" s="82" t="s">
        <v>368</v>
      </c>
      <c r="K203" s="82" t="s">
        <v>347</v>
      </c>
      <c r="L203" s="82" t="s">
        <v>369</v>
      </c>
      <c r="M203" s="82" t="s">
        <v>369</v>
      </c>
      <c r="N203" s="82" t="s">
        <v>369</v>
      </c>
      <c r="O203" s="82" t="s">
        <v>369</v>
      </c>
      <c r="P203" s="82" t="s">
        <v>284</v>
      </c>
      <c r="Q203" s="82" t="s">
        <v>348</v>
      </c>
      <c r="R203" s="82" t="s">
        <v>406</v>
      </c>
      <c r="S203" s="82" t="s">
        <v>412</v>
      </c>
      <c r="T203" s="82" t="s">
        <v>313</v>
      </c>
      <c r="U203" s="82" t="s">
        <v>274</v>
      </c>
      <c r="V203" s="82" t="s">
        <v>286</v>
      </c>
      <c r="W203" s="82" t="s">
        <v>294</v>
      </c>
      <c r="X203" s="82" t="s">
        <v>292</v>
      </c>
      <c r="Y203" s="82" t="s">
        <v>312</v>
      </c>
      <c r="Z203" s="82" t="s">
        <v>416</v>
      </c>
      <c r="AA203" s="82" t="s">
        <v>426</v>
      </c>
      <c r="AB203" s="82" t="s">
        <v>310</v>
      </c>
      <c r="AC203" s="82" t="s">
        <v>369</v>
      </c>
      <c r="AD203" s="118" t="s">
        <v>904</v>
      </c>
      <c r="AE203" s="82" t="str">
        <f t="shared" si="366"/>
        <v>Oficina Asesora de Planeación</v>
      </c>
      <c r="AF203" s="124" t="str">
        <f t="shared" si="367"/>
        <v>No aplica</v>
      </c>
      <c r="AG203" s="156" t="str">
        <f t="shared" si="368"/>
        <v>Planeación Estratégica</v>
      </c>
      <c r="AH203" s="82" t="str">
        <f t="shared" si="369"/>
        <v>Plan Anticorrupción y de Atención a la Ciudadano</v>
      </c>
      <c r="AI203" s="124" t="s">
        <v>432</v>
      </c>
      <c r="AJ203" s="82" t="s">
        <v>1466</v>
      </c>
      <c r="AK203" s="82" t="s">
        <v>1477</v>
      </c>
      <c r="AL203" s="82" t="s">
        <v>943</v>
      </c>
      <c r="AM203" s="82" t="s">
        <v>1479</v>
      </c>
      <c r="AN203" s="82" t="s">
        <v>944</v>
      </c>
      <c r="AO203" s="126" t="s">
        <v>416</v>
      </c>
      <c r="AP203" s="82">
        <v>0</v>
      </c>
      <c r="AQ203" s="82">
        <f t="shared" si="352"/>
        <v>1</v>
      </c>
      <c r="AR203" s="82">
        <v>0</v>
      </c>
      <c r="AS203" s="82">
        <v>0</v>
      </c>
      <c r="AT203" s="82">
        <v>0</v>
      </c>
      <c r="AU203" s="82">
        <v>1</v>
      </c>
      <c r="AV203" s="82" t="s">
        <v>448</v>
      </c>
      <c r="AW203" s="82" t="s">
        <v>434</v>
      </c>
      <c r="AX203" s="82" t="s">
        <v>1473</v>
      </c>
      <c r="AY203" s="82" t="s">
        <v>442</v>
      </c>
      <c r="AZ203" s="118" t="s">
        <v>442</v>
      </c>
      <c r="BA203" s="59">
        <v>43435</v>
      </c>
      <c r="BB203" s="59">
        <v>43464</v>
      </c>
      <c r="BC203" s="128">
        <f t="shared" si="353"/>
        <v>29</v>
      </c>
      <c r="BD203" s="82">
        <f t="shared" si="354"/>
        <v>0</v>
      </c>
      <c r="BE203" s="82">
        <v>0</v>
      </c>
      <c r="BF203" s="66">
        <v>0</v>
      </c>
      <c r="BG203" s="62">
        <f t="shared" si="370"/>
        <v>0</v>
      </c>
      <c r="BH203" s="59">
        <v>43189</v>
      </c>
      <c r="BI203" s="80">
        <f t="shared" si="371"/>
        <v>275</v>
      </c>
      <c r="BJ203" s="62" t="str">
        <f t="shared" si="372"/>
        <v>100%</v>
      </c>
      <c r="BK203" s="62">
        <f t="shared" si="373"/>
        <v>-8.4827586206896548</v>
      </c>
      <c r="BL203" s="59" t="str">
        <f t="shared" si="374"/>
        <v>SIN INICIAR</v>
      </c>
      <c r="BM203" s="59" t="str">
        <f t="shared" si="375"/>
        <v xml:space="preserve">NO PROGRAMADA EN EL PERIODO </v>
      </c>
      <c r="BN203" s="62" t="s">
        <v>897</v>
      </c>
      <c r="BO203" s="62" t="s">
        <v>1597</v>
      </c>
      <c r="BP203" s="62"/>
      <c r="BQ203" s="82">
        <f t="shared" si="355"/>
        <v>0</v>
      </c>
      <c r="BR203" s="82">
        <v>0</v>
      </c>
      <c r="BS203" s="66">
        <v>0</v>
      </c>
      <c r="BT203" s="62">
        <f t="shared" si="376"/>
        <v>0</v>
      </c>
      <c r="BU203" s="59">
        <v>43281</v>
      </c>
      <c r="BV203" s="80">
        <f t="shared" si="377"/>
        <v>183</v>
      </c>
      <c r="BW203" s="62" t="str">
        <f t="shared" si="378"/>
        <v>100%</v>
      </c>
      <c r="BX203" s="62">
        <f t="shared" si="379"/>
        <v>-5.3103448275862073</v>
      </c>
      <c r="BY203" s="59" t="str">
        <f t="shared" si="380"/>
        <v>SIN INICIAR</v>
      </c>
      <c r="BZ203" s="59" t="str">
        <f t="shared" si="381"/>
        <v xml:space="preserve">NO PROGRAMADA EN EL PERIODO </v>
      </c>
      <c r="CA203" s="62" t="s">
        <v>1598</v>
      </c>
      <c r="CB203" s="62"/>
      <c r="CC203" s="62"/>
      <c r="CD203" s="62"/>
      <c r="CE203" s="62"/>
      <c r="CF203" s="62"/>
      <c r="CG203" s="82">
        <f t="shared" si="356"/>
        <v>0</v>
      </c>
      <c r="CH203" s="82">
        <v>0</v>
      </c>
      <c r="CI203" s="66">
        <v>0</v>
      </c>
      <c r="CJ203" s="62">
        <f t="shared" si="365"/>
        <v>0</v>
      </c>
      <c r="CK203" s="59">
        <v>43342</v>
      </c>
      <c r="CL203" s="80">
        <f t="shared" si="382"/>
        <v>122</v>
      </c>
      <c r="CM203" s="62" t="str">
        <f t="shared" si="383"/>
        <v>100%</v>
      </c>
      <c r="CN203" s="62">
        <f t="shared" si="384"/>
        <v>-3.2068965517241379</v>
      </c>
      <c r="CO203" s="59" t="str">
        <f t="shared" si="385"/>
        <v>SIN INICIAR</v>
      </c>
      <c r="CP203" s="99" t="str">
        <f t="shared" si="386"/>
        <v xml:space="preserve">NO PROGRAMADA EN EL PERIODO </v>
      </c>
      <c r="CQ203" s="62" t="s">
        <v>1602</v>
      </c>
      <c r="CR203" s="137"/>
      <c r="CS203" s="137"/>
      <c r="CT203" s="137"/>
      <c r="CU203" s="137"/>
      <c r="CV203" s="62" t="s">
        <v>1733</v>
      </c>
      <c r="CW203" s="62" t="s">
        <v>1754</v>
      </c>
      <c r="CX203" s="65"/>
      <c r="CY203" s="65"/>
      <c r="CZ203" s="82"/>
      <c r="DA203" s="62"/>
      <c r="DB203" s="62"/>
      <c r="DC203" s="126">
        <f t="shared" si="358"/>
        <v>1</v>
      </c>
      <c r="DD203" s="82"/>
      <c r="DE203" s="66">
        <f t="shared" si="359"/>
        <v>0</v>
      </c>
      <c r="DF203" s="62">
        <f t="shared" si="387"/>
        <v>0</v>
      </c>
      <c r="DG203" s="59"/>
      <c r="DH203" s="80">
        <f t="shared" si="388"/>
        <v>43464</v>
      </c>
      <c r="DI203" s="62" t="str">
        <f t="shared" si="389"/>
        <v>100%</v>
      </c>
      <c r="DJ203" s="62">
        <f t="shared" si="390"/>
        <v>-1497.7586206896551</v>
      </c>
      <c r="DK203" s="59" t="str">
        <f t="shared" si="391"/>
        <v>SIN INICIAR</v>
      </c>
      <c r="DL203" s="59" t="str">
        <f t="shared" si="392"/>
        <v xml:space="preserve">NO PROGRAMADA EN EL PERIODO </v>
      </c>
      <c r="DM203" s="62"/>
      <c r="DN203" s="62"/>
      <c r="DO203" s="62"/>
      <c r="DP203" s="62"/>
      <c r="DQ203" s="62"/>
      <c r="DR203" s="62"/>
      <c r="DS203" s="60"/>
      <c r="DT203" s="60"/>
      <c r="DU203" s="60"/>
      <c r="DV203" s="82"/>
      <c r="DW203" s="82"/>
      <c r="DX203" s="58"/>
      <c r="DY203" s="58"/>
      <c r="DZ203" s="58"/>
      <c r="EA203" s="58"/>
      <c r="EB203" s="58"/>
      <c r="EC203" s="58"/>
      <c r="ED203" s="58"/>
    </row>
    <row r="204" spans="1:134" ht="91.5" customHeight="1" x14ac:dyDescent="0.2">
      <c r="A204" s="82" t="s">
        <v>346</v>
      </c>
      <c r="B204" s="82" t="s">
        <v>344</v>
      </c>
      <c r="C204" s="82" t="s">
        <v>279</v>
      </c>
      <c r="D204" s="82">
        <v>0.1</v>
      </c>
      <c r="E204" s="82">
        <v>0.35</v>
      </c>
      <c r="F204" s="82">
        <v>0.5</v>
      </c>
      <c r="G204" s="82">
        <v>0.8</v>
      </c>
      <c r="H204" s="82">
        <v>0.9</v>
      </c>
      <c r="I204" s="82" t="s">
        <v>281</v>
      </c>
      <c r="J204" s="82" t="s">
        <v>368</v>
      </c>
      <c r="K204" s="82" t="s">
        <v>347</v>
      </c>
      <c r="L204" s="82" t="s">
        <v>369</v>
      </c>
      <c r="M204" s="82" t="s">
        <v>369</v>
      </c>
      <c r="N204" s="82" t="s">
        <v>369</v>
      </c>
      <c r="O204" s="82" t="s">
        <v>369</v>
      </c>
      <c r="P204" s="82" t="s">
        <v>284</v>
      </c>
      <c r="Q204" s="82" t="s">
        <v>348</v>
      </c>
      <c r="R204" s="82" t="s">
        <v>406</v>
      </c>
      <c r="S204" s="82" t="s">
        <v>412</v>
      </c>
      <c r="T204" s="82" t="s">
        <v>313</v>
      </c>
      <c r="U204" s="82" t="s">
        <v>274</v>
      </c>
      <c r="V204" s="82" t="s">
        <v>286</v>
      </c>
      <c r="W204" s="82" t="s">
        <v>294</v>
      </c>
      <c r="X204" s="82" t="s">
        <v>292</v>
      </c>
      <c r="Y204" s="82" t="s">
        <v>312</v>
      </c>
      <c r="Z204" s="82" t="s">
        <v>416</v>
      </c>
      <c r="AA204" s="82" t="s">
        <v>426</v>
      </c>
      <c r="AB204" s="82" t="s">
        <v>310</v>
      </c>
      <c r="AC204" s="82" t="s">
        <v>369</v>
      </c>
      <c r="AD204" s="118" t="s">
        <v>904</v>
      </c>
      <c r="AE204" s="82" t="str">
        <f t="shared" si="366"/>
        <v>Oficina Asesora de Planeación</v>
      </c>
      <c r="AF204" s="124" t="str">
        <f t="shared" si="367"/>
        <v>No aplica</v>
      </c>
      <c r="AG204" s="156" t="str">
        <f t="shared" si="368"/>
        <v>Planeación Estratégica</v>
      </c>
      <c r="AH204" s="82" t="str">
        <f t="shared" si="369"/>
        <v>Plan Anticorrupción y de Atención a la Ciudadano</v>
      </c>
      <c r="AI204" s="124" t="s">
        <v>432</v>
      </c>
      <c r="AJ204" s="82" t="s">
        <v>1466</v>
      </c>
      <c r="AK204" s="82" t="s">
        <v>1480</v>
      </c>
      <c r="AL204" s="82" t="s">
        <v>1482</v>
      </c>
      <c r="AM204" s="82" t="s">
        <v>1483</v>
      </c>
      <c r="AN204" s="82" t="s">
        <v>1481</v>
      </c>
      <c r="AO204" s="126" t="s">
        <v>416</v>
      </c>
      <c r="AP204" s="82">
        <v>0</v>
      </c>
      <c r="AQ204" s="82">
        <f t="shared" si="352"/>
        <v>1</v>
      </c>
      <c r="AR204" s="82">
        <v>0</v>
      </c>
      <c r="AS204" s="82">
        <v>0</v>
      </c>
      <c r="AT204" s="82">
        <v>1</v>
      </c>
      <c r="AU204" s="82">
        <v>0</v>
      </c>
      <c r="AV204" s="82" t="s">
        <v>448</v>
      </c>
      <c r="AW204" s="82" t="s">
        <v>434</v>
      </c>
      <c r="AX204" s="82" t="s">
        <v>1473</v>
      </c>
      <c r="AY204" s="82" t="s">
        <v>442</v>
      </c>
      <c r="AZ204" s="118" t="s">
        <v>442</v>
      </c>
      <c r="BA204" s="59">
        <v>43327</v>
      </c>
      <c r="BB204" s="59">
        <v>43342</v>
      </c>
      <c r="BC204" s="128">
        <f t="shared" si="353"/>
        <v>15</v>
      </c>
      <c r="BD204" s="82">
        <f t="shared" si="354"/>
        <v>0</v>
      </c>
      <c r="BE204" s="82">
        <v>0</v>
      </c>
      <c r="BF204" s="66">
        <v>0</v>
      </c>
      <c r="BG204" s="62">
        <f t="shared" si="370"/>
        <v>0</v>
      </c>
      <c r="BH204" s="59">
        <v>43189</v>
      </c>
      <c r="BI204" s="80">
        <f t="shared" si="371"/>
        <v>153</v>
      </c>
      <c r="BJ204" s="62" t="str">
        <f t="shared" si="372"/>
        <v>100%</v>
      </c>
      <c r="BK204" s="62">
        <f t="shared" si="373"/>
        <v>-9.1999999999999993</v>
      </c>
      <c r="BL204" s="59" t="str">
        <f t="shared" si="374"/>
        <v>SIN INICIAR</v>
      </c>
      <c r="BM204" s="59" t="str">
        <f t="shared" si="375"/>
        <v xml:space="preserve">NO PROGRAMADA EN EL PERIODO </v>
      </c>
      <c r="BN204" s="62" t="s">
        <v>897</v>
      </c>
      <c r="BO204" s="62" t="s">
        <v>1597</v>
      </c>
      <c r="BP204" s="62"/>
      <c r="BQ204" s="82">
        <f t="shared" si="355"/>
        <v>0</v>
      </c>
      <c r="BR204" s="82">
        <v>0</v>
      </c>
      <c r="BS204" s="66">
        <v>0</v>
      </c>
      <c r="BT204" s="62">
        <f t="shared" si="376"/>
        <v>0</v>
      </c>
      <c r="BU204" s="59">
        <v>43269</v>
      </c>
      <c r="BV204" s="80">
        <f t="shared" si="377"/>
        <v>73</v>
      </c>
      <c r="BW204" s="62" t="str">
        <f t="shared" si="378"/>
        <v>100%</v>
      </c>
      <c r="BX204" s="62">
        <f t="shared" si="379"/>
        <v>-3.8666666666666667</v>
      </c>
      <c r="BY204" s="59" t="str">
        <f t="shared" si="380"/>
        <v>SIN INICIAR</v>
      </c>
      <c r="BZ204" s="59" t="str">
        <f t="shared" si="381"/>
        <v xml:space="preserve">NO PROGRAMADA EN EL PERIODO </v>
      </c>
      <c r="CA204" s="62" t="s">
        <v>920</v>
      </c>
      <c r="CB204" s="62"/>
      <c r="CC204" s="62"/>
      <c r="CD204" s="62"/>
      <c r="CE204" s="62"/>
      <c r="CF204" s="62"/>
      <c r="CG204" s="82">
        <f t="shared" si="356"/>
        <v>1</v>
      </c>
      <c r="CH204" s="82">
        <v>1</v>
      </c>
      <c r="CI204" s="66">
        <v>1</v>
      </c>
      <c r="CJ204" s="62">
        <f t="shared" si="365"/>
        <v>1</v>
      </c>
      <c r="CK204" s="59">
        <v>43342</v>
      </c>
      <c r="CL204" s="80">
        <f t="shared" si="382"/>
        <v>0</v>
      </c>
      <c r="CM204" s="62" t="str">
        <f>IF($CL204&gt;=0,("100%"),IF($CL204&lt;-31,("70%"),IF($CL204&lt;0,((100-(-$CL204))%))))</f>
        <v>100%</v>
      </c>
      <c r="CN204" s="62">
        <f t="shared" si="384"/>
        <v>1</v>
      </c>
      <c r="CO204" s="59" t="str">
        <f t="shared" si="385"/>
        <v>TERMINADO</v>
      </c>
      <c r="CP204" s="99" t="str">
        <f t="shared" si="386"/>
        <v>OPORTUNO</v>
      </c>
      <c r="CQ204" s="62" t="s">
        <v>1730</v>
      </c>
      <c r="CR204" s="137" t="s">
        <v>1766</v>
      </c>
      <c r="CS204" s="137"/>
      <c r="CT204" s="137"/>
      <c r="CU204" s="137"/>
      <c r="CV204" s="62" t="s">
        <v>1772</v>
      </c>
      <c r="CW204" s="62" t="s">
        <v>1765</v>
      </c>
      <c r="CX204" s="65">
        <v>100</v>
      </c>
      <c r="CY204" s="65">
        <v>100</v>
      </c>
      <c r="CZ204" s="82">
        <f t="shared" si="357"/>
        <v>100</v>
      </c>
      <c r="DA204" s="62" t="s">
        <v>1772</v>
      </c>
      <c r="DB204" s="62" t="s">
        <v>1773</v>
      </c>
      <c r="DC204" s="126">
        <f t="shared" si="358"/>
        <v>0</v>
      </c>
      <c r="DD204" s="82"/>
      <c r="DE204" s="66" t="e">
        <f t="shared" si="359"/>
        <v>#DIV/0!</v>
      </c>
      <c r="DF204" s="62">
        <f t="shared" si="387"/>
        <v>1</v>
      </c>
      <c r="DG204" s="59"/>
      <c r="DH204" s="80">
        <f t="shared" si="388"/>
        <v>43342</v>
      </c>
      <c r="DI204" s="62" t="str">
        <f t="shared" si="389"/>
        <v>100%</v>
      </c>
      <c r="DJ204" s="62">
        <f t="shared" si="390"/>
        <v>-2888.4666666666667</v>
      </c>
      <c r="DK204" s="59" t="str">
        <f t="shared" si="391"/>
        <v>TERMINADO</v>
      </c>
      <c r="DL204" s="59" t="str">
        <f t="shared" si="392"/>
        <v>OPORTUNO</v>
      </c>
      <c r="DM204" s="62"/>
      <c r="DN204" s="62"/>
      <c r="DO204" s="62"/>
      <c r="DP204" s="62"/>
      <c r="DQ204" s="62"/>
      <c r="DR204" s="62"/>
      <c r="DS204" s="60"/>
      <c r="DT204" s="60"/>
      <c r="DU204" s="60"/>
      <c r="DV204" s="82"/>
      <c r="DW204" s="82"/>
      <c r="DX204" s="58"/>
      <c r="DY204" s="58"/>
      <c r="DZ204" s="58"/>
      <c r="EA204" s="58"/>
      <c r="EB204" s="58"/>
      <c r="EC204" s="58"/>
      <c r="ED204" s="58"/>
    </row>
    <row r="205" spans="1:134" ht="83.25" customHeight="1" x14ac:dyDescent="0.2">
      <c r="A205" s="82" t="s">
        <v>346</v>
      </c>
      <c r="B205" s="82" t="s">
        <v>344</v>
      </c>
      <c r="C205" s="82" t="s">
        <v>279</v>
      </c>
      <c r="D205" s="82">
        <v>0.1</v>
      </c>
      <c r="E205" s="82">
        <v>0.35</v>
      </c>
      <c r="F205" s="82">
        <v>0.5</v>
      </c>
      <c r="G205" s="82">
        <v>0.8</v>
      </c>
      <c r="H205" s="82">
        <v>0.9</v>
      </c>
      <c r="I205" s="82" t="s">
        <v>281</v>
      </c>
      <c r="J205" s="82" t="s">
        <v>368</v>
      </c>
      <c r="K205" s="82" t="s">
        <v>347</v>
      </c>
      <c r="L205" s="82" t="s">
        <v>369</v>
      </c>
      <c r="M205" s="82" t="s">
        <v>369</v>
      </c>
      <c r="N205" s="82" t="s">
        <v>369</v>
      </c>
      <c r="O205" s="82" t="s">
        <v>369</v>
      </c>
      <c r="P205" s="82" t="s">
        <v>284</v>
      </c>
      <c r="Q205" s="82" t="s">
        <v>348</v>
      </c>
      <c r="R205" s="82" t="s">
        <v>406</v>
      </c>
      <c r="S205" s="82" t="s">
        <v>412</v>
      </c>
      <c r="T205" s="82" t="s">
        <v>313</v>
      </c>
      <c r="U205" s="82" t="s">
        <v>274</v>
      </c>
      <c r="V205" s="82" t="s">
        <v>286</v>
      </c>
      <c r="W205" s="82" t="s">
        <v>294</v>
      </c>
      <c r="X205" s="82" t="s">
        <v>292</v>
      </c>
      <c r="Y205" s="82" t="s">
        <v>312</v>
      </c>
      <c r="Z205" s="82" t="s">
        <v>416</v>
      </c>
      <c r="AA205" s="82" t="s">
        <v>426</v>
      </c>
      <c r="AB205" s="82" t="s">
        <v>310</v>
      </c>
      <c r="AC205" s="82" t="s">
        <v>369</v>
      </c>
      <c r="AD205" s="118" t="s">
        <v>904</v>
      </c>
      <c r="AE205" s="82" t="str">
        <f t="shared" ref="AE205:AE209" si="393">$AB205</f>
        <v>Oficina Asesora de Planeación</v>
      </c>
      <c r="AF205" s="124" t="str">
        <f t="shared" ref="AF205:AF209" si="394">$AC205</f>
        <v>No aplica</v>
      </c>
      <c r="AG205" s="156" t="str">
        <f t="shared" ref="AG205:AG209" si="395">$W205</f>
        <v>Planeación Estratégica</v>
      </c>
      <c r="AH205" s="82" t="str">
        <f t="shared" ref="AH205:AH209" si="396">$Y205</f>
        <v>Plan Anticorrupción y de Atención a la Ciudadano</v>
      </c>
      <c r="AI205" s="124" t="s">
        <v>432</v>
      </c>
      <c r="AJ205" s="82" t="s">
        <v>1466</v>
      </c>
      <c r="AK205" s="82" t="s">
        <v>1480</v>
      </c>
      <c r="AL205" s="82" t="s">
        <v>1482</v>
      </c>
      <c r="AM205" s="82" t="s">
        <v>1483</v>
      </c>
      <c r="AN205" s="82" t="s">
        <v>1481</v>
      </c>
      <c r="AO205" s="126" t="s">
        <v>416</v>
      </c>
      <c r="AP205" s="82">
        <v>0</v>
      </c>
      <c r="AQ205" s="82">
        <f t="shared" si="352"/>
        <v>1</v>
      </c>
      <c r="AR205" s="82">
        <v>0</v>
      </c>
      <c r="AS205" s="82">
        <v>0</v>
      </c>
      <c r="AT205" s="82">
        <v>0</v>
      </c>
      <c r="AU205" s="82">
        <v>1</v>
      </c>
      <c r="AV205" s="82" t="s">
        <v>448</v>
      </c>
      <c r="AW205" s="82" t="s">
        <v>434</v>
      </c>
      <c r="AX205" s="82" t="s">
        <v>1473</v>
      </c>
      <c r="AY205" s="82" t="s">
        <v>442</v>
      </c>
      <c r="AZ205" s="118" t="s">
        <v>442</v>
      </c>
      <c r="BA205" s="59">
        <v>43448</v>
      </c>
      <c r="BB205" s="59">
        <v>43464</v>
      </c>
      <c r="BC205" s="128">
        <f t="shared" si="353"/>
        <v>16</v>
      </c>
      <c r="BD205" s="82">
        <v>0</v>
      </c>
      <c r="BE205" s="82">
        <v>0</v>
      </c>
      <c r="BF205" s="66">
        <v>0</v>
      </c>
      <c r="BG205" s="62">
        <f t="shared" si="370"/>
        <v>0</v>
      </c>
      <c r="BH205" s="59">
        <v>43189</v>
      </c>
      <c r="BI205" s="80">
        <f t="shared" si="371"/>
        <v>275</v>
      </c>
      <c r="BJ205" s="62" t="str">
        <f t="shared" si="372"/>
        <v>100%</v>
      </c>
      <c r="BK205" s="62">
        <f t="shared" si="373"/>
        <v>-16.1875</v>
      </c>
      <c r="BL205" s="59" t="str">
        <f t="shared" si="374"/>
        <v>SIN INICIAR</v>
      </c>
      <c r="BM205" s="59" t="str">
        <f t="shared" si="375"/>
        <v xml:space="preserve">NO PROGRAMADA EN EL PERIODO </v>
      </c>
      <c r="BN205" s="62" t="s">
        <v>897</v>
      </c>
      <c r="BO205" s="62" t="s">
        <v>1597</v>
      </c>
      <c r="BP205" s="62"/>
      <c r="BQ205" s="82">
        <f t="shared" si="355"/>
        <v>0</v>
      </c>
      <c r="BR205" s="82">
        <v>0</v>
      </c>
      <c r="BS205" s="66">
        <v>0</v>
      </c>
      <c r="BT205" s="62">
        <f t="shared" si="376"/>
        <v>0</v>
      </c>
      <c r="BU205" s="59">
        <v>43281</v>
      </c>
      <c r="BV205" s="80">
        <f t="shared" si="377"/>
        <v>183</v>
      </c>
      <c r="BW205" s="62" t="str">
        <f t="shared" si="378"/>
        <v>100%</v>
      </c>
      <c r="BX205" s="62">
        <f t="shared" si="379"/>
        <v>-10.4375</v>
      </c>
      <c r="BY205" s="59" t="str">
        <f t="shared" si="380"/>
        <v>SIN INICIAR</v>
      </c>
      <c r="BZ205" s="59" t="str">
        <f t="shared" si="381"/>
        <v xml:space="preserve">NO PROGRAMADA EN EL PERIODO </v>
      </c>
      <c r="CA205" s="62" t="s">
        <v>920</v>
      </c>
      <c r="CB205" s="62"/>
      <c r="CC205" s="62"/>
      <c r="CD205" s="62"/>
      <c r="CE205" s="62"/>
      <c r="CF205" s="62"/>
      <c r="CG205" s="82">
        <f t="shared" si="356"/>
        <v>0</v>
      </c>
      <c r="CH205" s="82">
        <v>0</v>
      </c>
      <c r="CI205" s="66">
        <v>0</v>
      </c>
      <c r="CJ205" s="62">
        <f t="shared" si="365"/>
        <v>0</v>
      </c>
      <c r="CK205" s="59">
        <v>43342</v>
      </c>
      <c r="CL205" s="80">
        <f t="shared" si="382"/>
        <v>122</v>
      </c>
      <c r="CM205" s="62" t="str">
        <f>IF($CL205&gt;=0,("100%"),IF($CL205&lt;-31,("70%"),IF($CL205&lt;0,((100-(-$CL205))%))))</f>
        <v>100%</v>
      </c>
      <c r="CN205" s="62">
        <f t="shared" si="384"/>
        <v>-6.625</v>
      </c>
      <c r="CO205" s="59" t="str">
        <f t="shared" si="385"/>
        <v>SIN INICIAR</v>
      </c>
      <c r="CP205" s="99" t="str">
        <f t="shared" si="386"/>
        <v xml:space="preserve">NO PROGRAMADA EN EL PERIODO </v>
      </c>
      <c r="CQ205" s="62" t="s">
        <v>1602</v>
      </c>
      <c r="CR205" s="137"/>
      <c r="CS205" s="137"/>
      <c r="CT205" s="137"/>
      <c r="CU205" s="137"/>
      <c r="CV205" s="62" t="s">
        <v>1733</v>
      </c>
      <c r="CW205" s="62" t="s">
        <v>1754</v>
      </c>
      <c r="CX205" s="65"/>
      <c r="CY205" s="65"/>
      <c r="CZ205" s="82"/>
      <c r="DA205" s="62"/>
      <c r="DB205" s="62" t="s">
        <v>1828</v>
      </c>
      <c r="DC205" s="126">
        <f t="shared" si="358"/>
        <v>1</v>
      </c>
      <c r="DD205" s="82"/>
      <c r="DE205" s="66">
        <f t="shared" si="359"/>
        <v>0</v>
      </c>
      <c r="DF205" s="62">
        <f t="shared" si="387"/>
        <v>0</v>
      </c>
      <c r="DG205" s="59"/>
      <c r="DH205" s="80"/>
      <c r="DI205" s="62"/>
      <c r="DJ205" s="62"/>
      <c r="DK205" s="59" t="str">
        <f t="shared" si="391"/>
        <v>SIN INICIAR</v>
      </c>
      <c r="DL205" s="59"/>
      <c r="DM205" s="62"/>
      <c r="DN205" s="62"/>
      <c r="DO205" s="62"/>
      <c r="DP205" s="62"/>
      <c r="DQ205" s="62"/>
      <c r="DR205" s="62"/>
      <c r="DS205" s="60"/>
      <c r="DT205" s="60"/>
      <c r="DU205" s="60"/>
      <c r="DV205" s="82"/>
      <c r="DW205" s="82"/>
      <c r="DX205" s="58"/>
      <c r="DY205" s="58"/>
      <c r="DZ205" s="58"/>
      <c r="EA205" s="58"/>
      <c r="EB205" s="58"/>
      <c r="EC205" s="58"/>
      <c r="ED205" s="58"/>
    </row>
    <row r="206" spans="1:134" ht="75" customHeight="1" x14ac:dyDescent="0.2">
      <c r="A206" s="82" t="s">
        <v>346</v>
      </c>
      <c r="B206" s="82" t="s">
        <v>344</v>
      </c>
      <c r="C206" s="82" t="s">
        <v>279</v>
      </c>
      <c r="D206" s="82">
        <v>0.1</v>
      </c>
      <c r="E206" s="82">
        <v>0.35</v>
      </c>
      <c r="F206" s="82">
        <v>0.5</v>
      </c>
      <c r="G206" s="82">
        <v>0.8</v>
      </c>
      <c r="H206" s="82">
        <v>0.9</v>
      </c>
      <c r="I206" s="82" t="s">
        <v>281</v>
      </c>
      <c r="J206" s="82" t="s">
        <v>368</v>
      </c>
      <c r="K206" s="82" t="s">
        <v>347</v>
      </c>
      <c r="L206" s="82" t="s">
        <v>369</v>
      </c>
      <c r="M206" s="82" t="s">
        <v>369</v>
      </c>
      <c r="N206" s="82" t="s">
        <v>369</v>
      </c>
      <c r="O206" s="82" t="s">
        <v>369</v>
      </c>
      <c r="P206" s="82" t="s">
        <v>284</v>
      </c>
      <c r="Q206" s="82" t="s">
        <v>348</v>
      </c>
      <c r="R206" s="82" t="s">
        <v>406</v>
      </c>
      <c r="S206" s="82" t="s">
        <v>412</v>
      </c>
      <c r="T206" s="82" t="s">
        <v>313</v>
      </c>
      <c r="U206" s="82" t="s">
        <v>274</v>
      </c>
      <c r="V206" s="82" t="s">
        <v>286</v>
      </c>
      <c r="W206" s="82" t="s">
        <v>294</v>
      </c>
      <c r="X206" s="82" t="s">
        <v>292</v>
      </c>
      <c r="Y206" s="82" t="s">
        <v>312</v>
      </c>
      <c r="Z206" s="82" t="s">
        <v>416</v>
      </c>
      <c r="AA206" s="82" t="s">
        <v>426</v>
      </c>
      <c r="AB206" s="82" t="s">
        <v>1494</v>
      </c>
      <c r="AC206" s="82" t="s">
        <v>369</v>
      </c>
      <c r="AD206" s="118" t="s">
        <v>369</v>
      </c>
      <c r="AE206" s="82" t="str">
        <f t="shared" si="393"/>
        <v>Oficina de Control Interno</v>
      </c>
      <c r="AF206" s="124" t="str">
        <f t="shared" si="394"/>
        <v>No aplica</v>
      </c>
      <c r="AG206" s="156" t="str">
        <f t="shared" si="395"/>
        <v>Planeación Estratégica</v>
      </c>
      <c r="AH206" s="82" t="str">
        <f t="shared" si="396"/>
        <v>Plan Anticorrupción y de Atención a la Ciudadano</v>
      </c>
      <c r="AI206" s="124" t="s">
        <v>432</v>
      </c>
      <c r="AJ206" s="82" t="s">
        <v>1466</v>
      </c>
      <c r="AK206" s="82" t="s">
        <v>1484</v>
      </c>
      <c r="AL206" s="82" t="s">
        <v>1488</v>
      </c>
      <c r="AM206" s="82" t="s">
        <v>1489</v>
      </c>
      <c r="AN206" s="82" t="s">
        <v>1487</v>
      </c>
      <c r="AO206" s="126" t="s">
        <v>416</v>
      </c>
      <c r="AP206" s="82">
        <v>0</v>
      </c>
      <c r="AQ206" s="82">
        <f t="shared" si="352"/>
        <v>1</v>
      </c>
      <c r="AR206" s="82">
        <v>0</v>
      </c>
      <c r="AS206" s="82">
        <v>1</v>
      </c>
      <c r="AT206" s="82">
        <v>0</v>
      </c>
      <c r="AU206" s="82">
        <v>0</v>
      </c>
      <c r="AV206" s="82" t="s">
        <v>448</v>
      </c>
      <c r="AW206" s="82" t="s">
        <v>1485</v>
      </c>
      <c r="AX206" s="82" t="s">
        <v>1486</v>
      </c>
      <c r="AY206" s="82" t="s">
        <v>369</v>
      </c>
      <c r="AZ206" s="118" t="s">
        <v>369</v>
      </c>
      <c r="BA206" s="59">
        <v>43222</v>
      </c>
      <c r="BB206" s="59">
        <v>43236</v>
      </c>
      <c r="BC206" s="128">
        <f t="shared" si="353"/>
        <v>14</v>
      </c>
      <c r="BD206" s="82">
        <v>0</v>
      </c>
      <c r="BE206" s="82">
        <v>0</v>
      </c>
      <c r="BF206" s="66">
        <v>0</v>
      </c>
      <c r="BG206" s="62">
        <f t="shared" si="370"/>
        <v>0</v>
      </c>
      <c r="BH206" s="59">
        <v>43189</v>
      </c>
      <c r="BI206" s="80">
        <f t="shared" si="371"/>
        <v>47</v>
      </c>
      <c r="BJ206" s="62" t="str">
        <f t="shared" si="372"/>
        <v>100%</v>
      </c>
      <c r="BK206" s="62">
        <f t="shared" si="373"/>
        <v>-2.3571428571428572</v>
      </c>
      <c r="BL206" s="59" t="str">
        <f t="shared" si="374"/>
        <v>SIN INICIAR</v>
      </c>
      <c r="BM206" s="59" t="str">
        <f t="shared" si="375"/>
        <v xml:space="preserve">NO PROGRAMADA EN EL PERIODO </v>
      </c>
      <c r="BN206" s="62"/>
      <c r="BO206" s="62"/>
      <c r="BP206" s="62"/>
      <c r="BQ206" s="82">
        <f t="shared" si="355"/>
        <v>1</v>
      </c>
      <c r="BR206" s="82">
        <v>1</v>
      </c>
      <c r="BS206" s="66">
        <f t="shared" ref="BS206:BS208" si="397">$BR206/$BQ206</f>
        <v>1</v>
      </c>
      <c r="BT206" s="62">
        <f t="shared" si="376"/>
        <v>1</v>
      </c>
      <c r="BU206" s="59">
        <v>43236</v>
      </c>
      <c r="BV206" s="80">
        <f t="shared" si="377"/>
        <v>0</v>
      </c>
      <c r="BW206" s="62" t="str">
        <f>IF($BV206&gt;=0,("100%"),IF($BV206&lt;-31,("70%"),IF($BV206&lt;0,((100-(-$BV206))%))))</f>
        <v>100%</v>
      </c>
      <c r="BX206" s="62">
        <f t="shared" si="379"/>
        <v>1</v>
      </c>
      <c r="BY206" s="59" t="str">
        <f t="shared" si="380"/>
        <v>TERMINADO</v>
      </c>
      <c r="BZ206" s="59" t="str">
        <f t="shared" si="381"/>
        <v>OPORTUNO</v>
      </c>
      <c r="CA206" s="62"/>
      <c r="CB206" s="62"/>
      <c r="CC206" s="62"/>
      <c r="CD206" s="62"/>
      <c r="CE206" s="62"/>
      <c r="CF206" s="62"/>
      <c r="CG206" s="82">
        <f t="shared" si="356"/>
        <v>0</v>
      </c>
      <c r="CH206" s="82">
        <v>0</v>
      </c>
      <c r="CI206" s="66">
        <v>0</v>
      </c>
      <c r="CJ206" s="62">
        <f t="shared" si="365"/>
        <v>1</v>
      </c>
      <c r="CK206" s="59">
        <v>43236</v>
      </c>
      <c r="CL206" s="80">
        <f t="shared" si="382"/>
        <v>0</v>
      </c>
      <c r="CM206" s="62" t="str">
        <f t="shared" ref="CM206:CM209" si="398">IF($CL206&gt;=0,("100%"),IF($CL206&lt;-31,("70%"),IF($CL206&lt;0,((100-(-$CL206))%))))</f>
        <v>100%</v>
      </c>
      <c r="CN206" s="62">
        <f t="shared" si="384"/>
        <v>1</v>
      </c>
      <c r="CO206" s="59" t="str">
        <f t="shared" si="385"/>
        <v>TERMINADO</v>
      </c>
      <c r="CP206" s="99" t="str">
        <f t="shared" si="386"/>
        <v>OPORTUNO</v>
      </c>
      <c r="CQ206" s="62"/>
      <c r="CR206" s="137"/>
      <c r="CS206" s="137"/>
      <c r="CT206" s="137"/>
      <c r="CU206" s="137"/>
      <c r="CV206" s="112" t="s">
        <v>1732</v>
      </c>
      <c r="CW206" s="62" t="s">
        <v>1754</v>
      </c>
      <c r="CX206" s="65">
        <v>100</v>
      </c>
      <c r="CY206" s="65">
        <v>100</v>
      </c>
      <c r="CZ206" s="82">
        <f t="shared" si="357"/>
        <v>100</v>
      </c>
      <c r="DA206" s="62" t="s">
        <v>1774</v>
      </c>
      <c r="DB206" s="62" t="s">
        <v>1828</v>
      </c>
      <c r="DC206" s="126">
        <f t="shared" si="358"/>
        <v>0</v>
      </c>
      <c r="DD206" s="82"/>
      <c r="DE206" s="66" t="e">
        <f t="shared" si="359"/>
        <v>#DIV/0!</v>
      </c>
      <c r="DF206" s="62">
        <f t="shared" si="387"/>
        <v>1</v>
      </c>
      <c r="DG206" s="59"/>
      <c r="DH206" s="80"/>
      <c r="DI206" s="62"/>
      <c r="DJ206" s="62"/>
      <c r="DK206" s="59" t="str">
        <f t="shared" si="391"/>
        <v>TERMINADO</v>
      </c>
      <c r="DL206" s="59"/>
      <c r="DM206" s="62"/>
      <c r="DN206" s="62"/>
      <c r="DO206" s="62"/>
      <c r="DP206" s="62"/>
      <c r="DQ206" s="62"/>
      <c r="DR206" s="62"/>
      <c r="DS206" s="60"/>
      <c r="DT206" s="60"/>
      <c r="DU206" s="60"/>
      <c r="DV206" s="82"/>
      <c r="DW206" s="82"/>
      <c r="DX206" s="58"/>
      <c r="DY206" s="58"/>
      <c r="DZ206" s="58"/>
      <c r="EA206" s="58"/>
      <c r="EB206" s="58"/>
      <c r="EC206" s="58"/>
      <c r="ED206" s="58"/>
    </row>
    <row r="207" spans="1:134" ht="74.099999999999994" customHeight="1" x14ac:dyDescent="0.2">
      <c r="A207" s="82" t="s">
        <v>346</v>
      </c>
      <c r="B207" s="82" t="s">
        <v>344</v>
      </c>
      <c r="C207" s="82" t="s">
        <v>279</v>
      </c>
      <c r="D207" s="82">
        <v>0.1</v>
      </c>
      <c r="E207" s="82">
        <v>0.35</v>
      </c>
      <c r="F207" s="82">
        <v>0.5</v>
      </c>
      <c r="G207" s="82">
        <v>0.8</v>
      </c>
      <c r="H207" s="82">
        <v>0.9</v>
      </c>
      <c r="I207" s="82" t="s">
        <v>281</v>
      </c>
      <c r="J207" s="82" t="s">
        <v>368</v>
      </c>
      <c r="K207" s="82" t="s">
        <v>347</v>
      </c>
      <c r="L207" s="82" t="s">
        <v>369</v>
      </c>
      <c r="M207" s="82" t="s">
        <v>369</v>
      </c>
      <c r="N207" s="82" t="s">
        <v>369</v>
      </c>
      <c r="O207" s="82" t="s">
        <v>369</v>
      </c>
      <c r="P207" s="82" t="s">
        <v>284</v>
      </c>
      <c r="Q207" s="82" t="s">
        <v>348</v>
      </c>
      <c r="R207" s="82" t="s">
        <v>406</v>
      </c>
      <c r="S207" s="82" t="s">
        <v>412</v>
      </c>
      <c r="T207" s="82" t="s">
        <v>313</v>
      </c>
      <c r="U207" s="82" t="s">
        <v>274</v>
      </c>
      <c r="V207" s="82" t="s">
        <v>286</v>
      </c>
      <c r="W207" s="82" t="s">
        <v>294</v>
      </c>
      <c r="X207" s="82" t="s">
        <v>292</v>
      </c>
      <c r="Y207" s="82" t="s">
        <v>312</v>
      </c>
      <c r="Z207" s="82" t="s">
        <v>416</v>
      </c>
      <c r="AA207" s="82" t="s">
        <v>426</v>
      </c>
      <c r="AB207" s="82" t="s">
        <v>1494</v>
      </c>
      <c r="AC207" s="82" t="s">
        <v>369</v>
      </c>
      <c r="AD207" s="118" t="s">
        <v>369</v>
      </c>
      <c r="AE207" s="82" t="str">
        <f t="shared" si="393"/>
        <v>Oficina de Control Interno</v>
      </c>
      <c r="AF207" s="124" t="str">
        <f t="shared" si="394"/>
        <v>No aplica</v>
      </c>
      <c r="AG207" s="156" t="str">
        <f t="shared" si="395"/>
        <v>Planeación Estratégica</v>
      </c>
      <c r="AH207" s="82" t="str">
        <f t="shared" si="396"/>
        <v>Plan Anticorrupción y de Atención a la Ciudadano</v>
      </c>
      <c r="AI207" s="124" t="s">
        <v>432</v>
      </c>
      <c r="AJ207" s="82" t="s">
        <v>1466</v>
      </c>
      <c r="AK207" s="82" t="s">
        <v>1484</v>
      </c>
      <c r="AL207" s="82" t="s">
        <v>1488</v>
      </c>
      <c r="AM207" s="82" t="s">
        <v>1489</v>
      </c>
      <c r="AN207" s="82" t="s">
        <v>1487</v>
      </c>
      <c r="AO207" s="126" t="s">
        <v>416</v>
      </c>
      <c r="AP207" s="82">
        <v>0</v>
      </c>
      <c r="AQ207" s="82">
        <f t="shared" si="352"/>
        <v>1</v>
      </c>
      <c r="AR207" s="82">
        <v>0</v>
      </c>
      <c r="AS207" s="82">
        <v>0</v>
      </c>
      <c r="AT207" s="82">
        <v>1</v>
      </c>
      <c r="AU207" s="82">
        <v>0</v>
      </c>
      <c r="AV207" s="82" t="s">
        <v>448</v>
      </c>
      <c r="AW207" s="82" t="s">
        <v>1485</v>
      </c>
      <c r="AX207" s="82" t="s">
        <v>1486</v>
      </c>
      <c r="AY207" s="82" t="s">
        <v>369</v>
      </c>
      <c r="AZ207" s="118" t="s">
        <v>369</v>
      </c>
      <c r="BA207" s="59">
        <v>43346</v>
      </c>
      <c r="BB207" s="59">
        <v>43357</v>
      </c>
      <c r="BC207" s="128">
        <f t="shared" si="353"/>
        <v>11</v>
      </c>
      <c r="BD207" s="82">
        <v>0</v>
      </c>
      <c r="BE207" s="82">
        <v>0</v>
      </c>
      <c r="BF207" s="66">
        <v>0</v>
      </c>
      <c r="BG207" s="62">
        <f t="shared" si="370"/>
        <v>0</v>
      </c>
      <c r="BH207" s="59">
        <v>43189</v>
      </c>
      <c r="BI207" s="80">
        <f t="shared" si="371"/>
        <v>168</v>
      </c>
      <c r="BJ207" s="62" t="str">
        <f t="shared" si="372"/>
        <v>100%</v>
      </c>
      <c r="BK207" s="62">
        <f t="shared" si="373"/>
        <v>-14.272727272727273</v>
      </c>
      <c r="BL207" s="59" t="str">
        <f t="shared" si="374"/>
        <v>SIN INICIAR</v>
      </c>
      <c r="BM207" s="59" t="str">
        <f t="shared" si="375"/>
        <v xml:space="preserve">NO PROGRAMADA EN EL PERIODO </v>
      </c>
      <c r="BN207" s="62"/>
      <c r="BO207" s="62"/>
      <c r="BP207" s="62"/>
      <c r="BQ207" s="82">
        <f t="shared" si="355"/>
        <v>0</v>
      </c>
      <c r="BR207" s="82">
        <v>0</v>
      </c>
      <c r="BS207" s="66">
        <v>0</v>
      </c>
      <c r="BT207" s="62">
        <f t="shared" si="376"/>
        <v>0</v>
      </c>
      <c r="BU207" s="59">
        <v>43281</v>
      </c>
      <c r="BV207" s="80">
        <f t="shared" si="377"/>
        <v>76</v>
      </c>
      <c r="BW207" s="62" t="str">
        <f t="shared" si="378"/>
        <v>100%</v>
      </c>
      <c r="BX207" s="62">
        <f t="shared" si="379"/>
        <v>-5.9090909090909092</v>
      </c>
      <c r="BY207" s="59" t="str">
        <f t="shared" si="380"/>
        <v>SIN INICIAR</v>
      </c>
      <c r="BZ207" s="59" t="str">
        <f t="shared" si="381"/>
        <v xml:space="preserve">NO PROGRAMADA EN EL PERIODO </v>
      </c>
      <c r="CA207" s="62"/>
      <c r="CB207" s="62"/>
      <c r="CC207" s="62"/>
      <c r="CD207" s="62"/>
      <c r="CE207" s="62"/>
      <c r="CF207" s="62"/>
      <c r="CG207" s="82">
        <f t="shared" si="356"/>
        <v>1</v>
      </c>
      <c r="CH207" s="82">
        <v>1</v>
      </c>
      <c r="CI207" s="66">
        <f t="shared" si="364"/>
        <v>1</v>
      </c>
      <c r="CJ207" s="62">
        <f t="shared" si="365"/>
        <v>1</v>
      </c>
      <c r="CK207" s="59">
        <v>43342</v>
      </c>
      <c r="CL207" s="80">
        <f t="shared" si="382"/>
        <v>15</v>
      </c>
      <c r="CM207" s="62" t="str">
        <f t="shared" si="398"/>
        <v>100%</v>
      </c>
      <c r="CN207" s="62">
        <f t="shared" si="384"/>
        <v>-0.36363636363636365</v>
      </c>
      <c r="CO207" s="59" t="str">
        <f t="shared" si="385"/>
        <v>TERMINADO</v>
      </c>
      <c r="CP207" s="99" t="str">
        <f t="shared" si="386"/>
        <v>OPORTUNO</v>
      </c>
      <c r="CQ207" s="62"/>
      <c r="CR207" s="137"/>
      <c r="CS207" s="137"/>
      <c r="CT207" s="137"/>
      <c r="CU207" s="137"/>
      <c r="CV207" s="112" t="s">
        <v>1732</v>
      </c>
      <c r="CW207" s="62" t="s">
        <v>1754</v>
      </c>
      <c r="CX207" s="65"/>
      <c r="CY207" s="65"/>
      <c r="CZ207" s="82"/>
      <c r="DA207" s="62"/>
      <c r="DB207" s="62" t="s">
        <v>1828</v>
      </c>
      <c r="DC207" s="126">
        <f t="shared" si="358"/>
        <v>0</v>
      </c>
      <c r="DD207" s="82"/>
      <c r="DE207" s="66" t="e">
        <f t="shared" si="359"/>
        <v>#DIV/0!</v>
      </c>
      <c r="DF207" s="62">
        <f t="shared" si="387"/>
        <v>1</v>
      </c>
      <c r="DG207" s="59"/>
      <c r="DH207" s="80"/>
      <c r="DI207" s="62"/>
      <c r="DJ207" s="62"/>
      <c r="DK207" s="59" t="str">
        <f t="shared" si="391"/>
        <v>TERMINADO</v>
      </c>
      <c r="DL207" s="59"/>
      <c r="DM207" s="62"/>
      <c r="DN207" s="62"/>
      <c r="DO207" s="62"/>
      <c r="DP207" s="62"/>
      <c r="DQ207" s="62"/>
      <c r="DR207" s="62"/>
      <c r="DS207" s="60"/>
      <c r="DT207" s="60"/>
      <c r="DU207" s="60"/>
      <c r="DV207" s="82"/>
      <c r="DW207" s="82"/>
      <c r="DX207" s="58"/>
      <c r="DY207" s="58"/>
      <c r="DZ207" s="58"/>
      <c r="EA207" s="58"/>
      <c r="EB207" s="58"/>
      <c r="EC207" s="58"/>
      <c r="ED207" s="58"/>
    </row>
    <row r="208" spans="1:134" ht="70.5" customHeight="1" x14ac:dyDescent="0.2">
      <c r="A208" s="82" t="s">
        <v>346</v>
      </c>
      <c r="B208" s="82" t="s">
        <v>344</v>
      </c>
      <c r="C208" s="82" t="s">
        <v>279</v>
      </c>
      <c r="D208" s="82">
        <v>0.1</v>
      </c>
      <c r="E208" s="82">
        <v>0.35</v>
      </c>
      <c r="F208" s="82">
        <v>0.5</v>
      </c>
      <c r="G208" s="82">
        <v>0.8</v>
      </c>
      <c r="H208" s="82">
        <v>0.9</v>
      </c>
      <c r="I208" s="82" t="s">
        <v>281</v>
      </c>
      <c r="J208" s="82" t="s">
        <v>368</v>
      </c>
      <c r="K208" s="82" t="s">
        <v>347</v>
      </c>
      <c r="L208" s="82" t="s">
        <v>369</v>
      </c>
      <c r="M208" s="82" t="s">
        <v>369</v>
      </c>
      <c r="N208" s="82" t="s">
        <v>369</v>
      </c>
      <c r="O208" s="82" t="s">
        <v>369</v>
      </c>
      <c r="P208" s="82" t="s">
        <v>284</v>
      </c>
      <c r="Q208" s="82" t="s">
        <v>348</v>
      </c>
      <c r="R208" s="82" t="s">
        <v>406</v>
      </c>
      <c r="S208" s="82" t="s">
        <v>412</v>
      </c>
      <c r="T208" s="82" t="s">
        <v>313</v>
      </c>
      <c r="U208" s="82" t="s">
        <v>274</v>
      </c>
      <c r="V208" s="82" t="s">
        <v>286</v>
      </c>
      <c r="W208" s="82" t="s">
        <v>294</v>
      </c>
      <c r="X208" s="82" t="s">
        <v>292</v>
      </c>
      <c r="Y208" s="82" t="s">
        <v>312</v>
      </c>
      <c r="Z208" s="82" t="s">
        <v>416</v>
      </c>
      <c r="AA208" s="82" t="s">
        <v>426</v>
      </c>
      <c r="AB208" s="82" t="s">
        <v>1494</v>
      </c>
      <c r="AC208" s="82" t="s">
        <v>369</v>
      </c>
      <c r="AD208" s="118" t="s">
        <v>369</v>
      </c>
      <c r="AE208" s="82" t="str">
        <f t="shared" si="393"/>
        <v>Oficina de Control Interno</v>
      </c>
      <c r="AF208" s="124" t="str">
        <f t="shared" si="394"/>
        <v>No aplica</v>
      </c>
      <c r="AG208" s="156" t="str">
        <f t="shared" si="395"/>
        <v>Planeación Estratégica</v>
      </c>
      <c r="AH208" s="82" t="str">
        <f t="shared" si="396"/>
        <v>Plan Anticorrupción y de Atención a la Ciudadano</v>
      </c>
      <c r="AI208" s="124" t="s">
        <v>432</v>
      </c>
      <c r="AJ208" s="82" t="s">
        <v>1466</v>
      </c>
      <c r="AK208" s="82" t="s">
        <v>1484</v>
      </c>
      <c r="AL208" s="82" t="s">
        <v>1491</v>
      </c>
      <c r="AM208" s="82" t="s">
        <v>1492</v>
      </c>
      <c r="AN208" s="82" t="s">
        <v>1490</v>
      </c>
      <c r="AO208" s="126" t="s">
        <v>416</v>
      </c>
      <c r="AP208" s="82">
        <v>0</v>
      </c>
      <c r="AQ208" s="82">
        <f t="shared" ref="AQ208:AQ209" si="399">SUM(AR208:AU208)</f>
        <v>1</v>
      </c>
      <c r="AR208" s="82">
        <v>0</v>
      </c>
      <c r="AS208" s="82">
        <v>1</v>
      </c>
      <c r="AT208" s="82">
        <v>0</v>
      </c>
      <c r="AU208" s="82">
        <v>0</v>
      </c>
      <c r="AV208" s="82" t="s">
        <v>448</v>
      </c>
      <c r="AW208" s="82" t="s">
        <v>1485</v>
      </c>
      <c r="AX208" s="82" t="s">
        <v>1486</v>
      </c>
      <c r="AY208" s="82" t="s">
        <v>369</v>
      </c>
      <c r="AZ208" s="118" t="s">
        <v>369</v>
      </c>
      <c r="BA208" s="59">
        <v>43222</v>
      </c>
      <c r="BB208" s="59">
        <v>43236</v>
      </c>
      <c r="BC208" s="128">
        <f t="shared" si="353"/>
        <v>14</v>
      </c>
      <c r="BD208" s="82">
        <v>0</v>
      </c>
      <c r="BE208" s="82">
        <v>0</v>
      </c>
      <c r="BF208" s="66">
        <v>0</v>
      </c>
      <c r="BG208" s="62">
        <f t="shared" si="370"/>
        <v>0</v>
      </c>
      <c r="BH208" s="59">
        <v>43189</v>
      </c>
      <c r="BI208" s="80">
        <f t="shared" si="371"/>
        <v>47</v>
      </c>
      <c r="BJ208" s="62" t="str">
        <f t="shared" si="372"/>
        <v>100%</v>
      </c>
      <c r="BK208" s="62">
        <f t="shared" si="373"/>
        <v>-2.3571428571428572</v>
      </c>
      <c r="BL208" s="59" t="str">
        <f t="shared" si="374"/>
        <v>SIN INICIAR</v>
      </c>
      <c r="BM208" s="59" t="str">
        <f t="shared" si="375"/>
        <v xml:space="preserve">NO PROGRAMADA EN EL PERIODO </v>
      </c>
      <c r="BN208" s="62"/>
      <c r="BO208" s="62"/>
      <c r="BP208" s="62"/>
      <c r="BQ208" s="82">
        <f t="shared" si="355"/>
        <v>1</v>
      </c>
      <c r="BR208" s="82">
        <v>1</v>
      </c>
      <c r="BS208" s="66">
        <f t="shared" si="397"/>
        <v>1</v>
      </c>
      <c r="BT208" s="62">
        <f t="shared" si="376"/>
        <v>1</v>
      </c>
      <c r="BU208" s="59">
        <v>43236</v>
      </c>
      <c r="BV208" s="80">
        <f t="shared" si="377"/>
        <v>0</v>
      </c>
      <c r="BW208" s="62" t="str">
        <f>IF($BV208&gt;=0,("100%"),IF($BV208&lt;-31,("70%"),IF($BV208&lt;0,((100-(-$BV208))%))))</f>
        <v>100%</v>
      </c>
      <c r="BX208" s="62">
        <f t="shared" si="379"/>
        <v>1</v>
      </c>
      <c r="BY208" s="59" t="str">
        <f t="shared" si="380"/>
        <v>TERMINADO</v>
      </c>
      <c r="BZ208" s="59" t="str">
        <f t="shared" si="381"/>
        <v>OPORTUNO</v>
      </c>
      <c r="CA208" s="62"/>
      <c r="CB208" s="62"/>
      <c r="CC208" s="62"/>
      <c r="CD208" s="62"/>
      <c r="CE208" s="62"/>
      <c r="CF208" s="62"/>
      <c r="CG208" s="82">
        <f t="shared" si="356"/>
        <v>0</v>
      </c>
      <c r="CH208" s="82">
        <v>0</v>
      </c>
      <c r="CI208" s="66">
        <v>0</v>
      </c>
      <c r="CJ208" s="62">
        <f t="shared" si="365"/>
        <v>1</v>
      </c>
      <c r="CK208" s="59">
        <v>43236</v>
      </c>
      <c r="CL208" s="80">
        <f t="shared" si="382"/>
        <v>0</v>
      </c>
      <c r="CM208" s="62" t="str">
        <f t="shared" si="398"/>
        <v>100%</v>
      </c>
      <c r="CN208" s="62">
        <f t="shared" si="384"/>
        <v>1</v>
      </c>
      <c r="CO208" s="59" t="str">
        <f t="shared" si="385"/>
        <v>TERMINADO</v>
      </c>
      <c r="CP208" s="99" t="str">
        <f t="shared" si="386"/>
        <v>OPORTUNO</v>
      </c>
      <c r="CQ208" s="62"/>
      <c r="CR208" s="137"/>
      <c r="CS208" s="137"/>
      <c r="CT208" s="137"/>
      <c r="CU208" s="137"/>
      <c r="CV208" s="112" t="s">
        <v>1732</v>
      </c>
      <c r="CW208" s="62" t="s">
        <v>1754</v>
      </c>
      <c r="CX208" s="65">
        <v>100</v>
      </c>
      <c r="CY208" s="65">
        <v>100</v>
      </c>
      <c r="CZ208" s="82">
        <f t="shared" si="357"/>
        <v>100</v>
      </c>
      <c r="DA208" s="62" t="s">
        <v>1774</v>
      </c>
      <c r="DB208" s="62" t="s">
        <v>1828</v>
      </c>
      <c r="DC208" s="126"/>
      <c r="DD208" s="82"/>
      <c r="DE208" s="66"/>
      <c r="DF208" s="62">
        <f t="shared" si="387"/>
        <v>1</v>
      </c>
      <c r="DG208" s="59"/>
      <c r="DH208" s="80"/>
      <c r="DI208" s="62"/>
      <c r="DJ208" s="62"/>
      <c r="DK208" s="59" t="str">
        <f t="shared" si="391"/>
        <v>TERMINADO</v>
      </c>
      <c r="DL208" s="59"/>
      <c r="DM208" s="62"/>
      <c r="DN208" s="62"/>
      <c r="DO208" s="62"/>
      <c r="DP208" s="62"/>
      <c r="DQ208" s="62"/>
      <c r="DR208" s="62"/>
      <c r="DS208" s="60"/>
      <c r="DT208" s="60"/>
      <c r="DU208" s="60"/>
      <c r="DV208" s="82"/>
      <c r="DW208" s="82"/>
      <c r="DX208" s="58"/>
      <c r="DY208" s="58"/>
      <c r="DZ208" s="58"/>
      <c r="EA208" s="58"/>
      <c r="EB208" s="58"/>
      <c r="EC208" s="58"/>
      <c r="ED208" s="58"/>
    </row>
    <row r="209" spans="1:134" ht="104.25" customHeight="1" x14ac:dyDescent="0.2">
      <c r="A209" s="82" t="s">
        <v>346</v>
      </c>
      <c r="B209" s="82" t="s">
        <v>344</v>
      </c>
      <c r="C209" s="82" t="s">
        <v>279</v>
      </c>
      <c r="D209" s="82">
        <v>0.1</v>
      </c>
      <c r="E209" s="82">
        <v>0.35</v>
      </c>
      <c r="F209" s="82">
        <v>0.5</v>
      </c>
      <c r="G209" s="82">
        <v>0.8</v>
      </c>
      <c r="H209" s="82">
        <v>0.9</v>
      </c>
      <c r="I209" s="82" t="s">
        <v>281</v>
      </c>
      <c r="J209" s="82" t="s">
        <v>368</v>
      </c>
      <c r="K209" s="82" t="s">
        <v>347</v>
      </c>
      <c r="L209" s="82" t="s">
        <v>369</v>
      </c>
      <c r="M209" s="82" t="s">
        <v>369</v>
      </c>
      <c r="N209" s="82" t="s">
        <v>369</v>
      </c>
      <c r="O209" s="82" t="s">
        <v>369</v>
      </c>
      <c r="P209" s="82" t="s">
        <v>284</v>
      </c>
      <c r="Q209" s="82" t="s">
        <v>348</v>
      </c>
      <c r="R209" s="82" t="s">
        <v>406</v>
      </c>
      <c r="S209" s="82" t="s">
        <v>412</v>
      </c>
      <c r="T209" s="82" t="s">
        <v>313</v>
      </c>
      <c r="U209" s="82" t="s">
        <v>274</v>
      </c>
      <c r="V209" s="82" t="s">
        <v>286</v>
      </c>
      <c r="W209" s="82" t="s">
        <v>294</v>
      </c>
      <c r="X209" s="82" t="s">
        <v>292</v>
      </c>
      <c r="Y209" s="82" t="s">
        <v>312</v>
      </c>
      <c r="Z209" s="82" t="s">
        <v>416</v>
      </c>
      <c r="AA209" s="82" t="s">
        <v>426</v>
      </c>
      <c r="AB209" s="82" t="s">
        <v>1494</v>
      </c>
      <c r="AC209" s="82" t="s">
        <v>369</v>
      </c>
      <c r="AD209" s="118" t="s">
        <v>369</v>
      </c>
      <c r="AE209" s="82" t="str">
        <f t="shared" si="393"/>
        <v>Oficina de Control Interno</v>
      </c>
      <c r="AF209" s="124" t="str">
        <f t="shared" si="394"/>
        <v>No aplica</v>
      </c>
      <c r="AG209" s="156" t="str">
        <f t="shared" si="395"/>
        <v>Planeación Estratégica</v>
      </c>
      <c r="AH209" s="82" t="str">
        <f t="shared" si="396"/>
        <v>Plan Anticorrupción y de Atención a la Ciudadano</v>
      </c>
      <c r="AI209" s="124" t="s">
        <v>432</v>
      </c>
      <c r="AJ209" s="82" t="s">
        <v>1466</v>
      </c>
      <c r="AK209" s="82" t="s">
        <v>1484</v>
      </c>
      <c r="AL209" s="82" t="s">
        <v>1491</v>
      </c>
      <c r="AM209" s="82" t="s">
        <v>1493</v>
      </c>
      <c r="AN209" s="82" t="s">
        <v>1490</v>
      </c>
      <c r="AO209" s="126" t="s">
        <v>416</v>
      </c>
      <c r="AP209" s="82">
        <v>0</v>
      </c>
      <c r="AQ209" s="82">
        <f t="shared" si="399"/>
        <v>1</v>
      </c>
      <c r="AR209" s="82">
        <v>0</v>
      </c>
      <c r="AS209" s="82">
        <v>0</v>
      </c>
      <c r="AT209" s="82">
        <v>1</v>
      </c>
      <c r="AU209" s="82">
        <v>0</v>
      </c>
      <c r="AV209" s="82" t="s">
        <v>448</v>
      </c>
      <c r="AW209" s="82" t="s">
        <v>1485</v>
      </c>
      <c r="AX209" s="82" t="s">
        <v>1486</v>
      </c>
      <c r="AY209" s="82" t="s">
        <v>369</v>
      </c>
      <c r="AZ209" s="118" t="s">
        <v>369</v>
      </c>
      <c r="BA209" s="59">
        <v>43346</v>
      </c>
      <c r="BB209" s="59">
        <v>43357</v>
      </c>
      <c r="BC209" s="128">
        <f t="shared" si="353"/>
        <v>11</v>
      </c>
      <c r="BD209" s="82">
        <v>0</v>
      </c>
      <c r="BE209" s="82">
        <v>0</v>
      </c>
      <c r="BF209" s="66">
        <v>0</v>
      </c>
      <c r="BG209" s="62">
        <f t="shared" si="370"/>
        <v>0</v>
      </c>
      <c r="BH209" s="59">
        <v>43189</v>
      </c>
      <c r="BI209" s="80">
        <f t="shared" si="371"/>
        <v>168</v>
      </c>
      <c r="BJ209" s="62" t="str">
        <f t="shared" si="372"/>
        <v>100%</v>
      </c>
      <c r="BK209" s="62">
        <f t="shared" si="373"/>
        <v>-14.272727272727273</v>
      </c>
      <c r="BL209" s="59" t="str">
        <f t="shared" si="374"/>
        <v>SIN INICIAR</v>
      </c>
      <c r="BM209" s="59" t="str">
        <f t="shared" si="375"/>
        <v xml:space="preserve">NO PROGRAMADA EN EL PERIODO </v>
      </c>
      <c r="BN209" s="62"/>
      <c r="BO209" s="62"/>
      <c r="BP209" s="62"/>
      <c r="BQ209" s="82">
        <f t="shared" si="355"/>
        <v>0</v>
      </c>
      <c r="BR209" s="82">
        <v>0</v>
      </c>
      <c r="BS209" s="66">
        <v>0</v>
      </c>
      <c r="BT209" s="62">
        <f t="shared" si="376"/>
        <v>0</v>
      </c>
      <c r="BU209" s="59">
        <v>43281</v>
      </c>
      <c r="BV209" s="80">
        <f t="shared" si="377"/>
        <v>76</v>
      </c>
      <c r="BW209" s="62" t="str">
        <f t="shared" si="378"/>
        <v>100%</v>
      </c>
      <c r="BX209" s="62">
        <f t="shared" si="379"/>
        <v>-5.9090909090909092</v>
      </c>
      <c r="BY209" s="59" t="str">
        <f t="shared" si="380"/>
        <v>SIN INICIAR</v>
      </c>
      <c r="BZ209" s="59" t="str">
        <f t="shared" si="381"/>
        <v xml:space="preserve">NO PROGRAMADA EN EL PERIODO </v>
      </c>
      <c r="CA209" s="62"/>
      <c r="CB209" s="62"/>
      <c r="CC209" s="62"/>
      <c r="CD209" s="62"/>
      <c r="CE209" s="62"/>
      <c r="CF209" s="62"/>
      <c r="CG209" s="82">
        <f t="shared" si="356"/>
        <v>1</v>
      </c>
      <c r="CH209" s="82">
        <v>1</v>
      </c>
      <c r="CI209" s="66">
        <f t="shared" si="364"/>
        <v>1</v>
      </c>
      <c r="CJ209" s="62">
        <f t="shared" si="365"/>
        <v>1</v>
      </c>
      <c r="CK209" s="59">
        <v>43342</v>
      </c>
      <c r="CL209" s="80">
        <f t="shared" si="382"/>
        <v>15</v>
      </c>
      <c r="CM209" s="62" t="str">
        <f t="shared" si="398"/>
        <v>100%</v>
      </c>
      <c r="CN209" s="62">
        <f t="shared" si="384"/>
        <v>-0.36363636363636365</v>
      </c>
      <c r="CO209" s="59" t="str">
        <f t="shared" si="385"/>
        <v>TERMINADO</v>
      </c>
      <c r="CP209" s="99" t="str">
        <f t="shared" si="386"/>
        <v>OPORTUNO</v>
      </c>
      <c r="CQ209" s="62"/>
      <c r="CR209" s="137"/>
      <c r="CS209" s="137"/>
      <c r="CT209" s="137"/>
      <c r="CU209" s="137"/>
      <c r="CV209" s="112" t="s">
        <v>1732</v>
      </c>
      <c r="CW209" s="62" t="s">
        <v>1754</v>
      </c>
      <c r="CX209" s="65"/>
      <c r="CY209" s="65"/>
      <c r="CZ209" s="82"/>
      <c r="DA209" s="62" t="s">
        <v>1776</v>
      </c>
      <c r="DB209" s="62" t="s">
        <v>1829</v>
      </c>
      <c r="DC209" s="126"/>
      <c r="DD209" s="82"/>
      <c r="DE209" s="66"/>
      <c r="DF209" s="62">
        <f t="shared" si="387"/>
        <v>1</v>
      </c>
      <c r="DG209" s="59"/>
      <c r="DH209" s="80"/>
      <c r="DI209" s="62"/>
      <c r="DJ209" s="62"/>
      <c r="DK209" s="59" t="str">
        <f t="shared" si="391"/>
        <v>TERMINADO</v>
      </c>
      <c r="DL209" s="59"/>
      <c r="DM209" s="62"/>
      <c r="DN209" s="62"/>
      <c r="DO209" s="62"/>
      <c r="DP209" s="62"/>
      <c r="DQ209" s="62"/>
      <c r="DR209" s="62"/>
      <c r="DS209" s="60"/>
      <c r="DT209" s="60"/>
      <c r="DU209" s="60"/>
      <c r="DV209" s="82"/>
      <c r="DW209" s="82"/>
      <c r="DX209" s="58"/>
      <c r="DY209" s="58"/>
      <c r="DZ209" s="58"/>
      <c r="EA209" s="58"/>
      <c r="EB209" s="58"/>
      <c r="EC209" s="58"/>
      <c r="ED209" s="58"/>
    </row>
    <row r="210" spans="1:134" ht="47.25" customHeight="1" x14ac:dyDescent="0.2">
      <c r="A210" s="82" t="s">
        <v>346</v>
      </c>
      <c r="B210" s="82" t="s">
        <v>344</v>
      </c>
      <c r="C210" s="82" t="s">
        <v>279</v>
      </c>
      <c r="D210" s="82">
        <v>0.1</v>
      </c>
      <c r="E210" s="82">
        <v>0.35</v>
      </c>
      <c r="F210" s="82">
        <v>0.5</v>
      </c>
      <c r="G210" s="82">
        <v>0.8</v>
      </c>
      <c r="H210" s="82">
        <v>0.9</v>
      </c>
      <c r="I210" s="82" t="s">
        <v>281</v>
      </c>
      <c r="J210" s="82" t="s">
        <v>368</v>
      </c>
      <c r="K210" s="82" t="s">
        <v>347</v>
      </c>
      <c r="L210" s="82" t="s">
        <v>369</v>
      </c>
      <c r="M210" s="82" t="s">
        <v>369</v>
      </c>
      <c r="N210" s="82" t="s">
        <v>369</v>
      </c>
      <c r="O210" s="82" t="s">
        <v>369</v>
      </c>
      <c r="P210" s="82" t="s">
        <v>284</v>
      </c>
      <c r="Q210" s="82" t="s">
        <v>348</v>
      </c>
      <c r="R210" s="82" t="s">
        <v>406</v>
      </c>
      <c r="S210" s="82" t="s">
        <v>412</v>
      </c>
      <c r="T210" s="82" t="s">
        <v>313</v>
      </c>
      <c r="U210" s="82" t="s">
        <v>274</v>
      </c>
      <c r="V210" s="82" t="s">
        <v>286</v>
      </c>
      <c r="W210" s="82" t="s">
        <v>294</v>
      </c>
      <c r="X210" s="82" t="s">
        <v>292</v>
      </c>
      <c r="Y210" s="82" t="s">
        <v>312</v>
      </c>
      <c r="Z210" s="82" t="s">
        <v>416</v>
      </c>
      <c r="AA210" s="82" t="s">
        <v>426</v>
      </c>
      <c r="AB210" s="82" t="s">
        <v>310</v>
      </c>
      <c r="AC210" s="82" t="s">
        <v>369</v>
      </c>
      <c r="AD210" s="118" t="s">
        <v>904</v>
      </c>
      <c r="AE210" s="82" t="str">
        <f t="shared" ref="AE210:AE220" si="400">$AB210</f>
        <v>Oficina Asesora de Planeación</v>
      </c>
      <c r="AF210" s="124" t="str">
        <f t="shared" ref="AF210:AF220" si="401">$AC210</f>
        <v>No aplica</v>
      </c>
      <c r="AG210" s="156" t="str">
        <f t="shared" ref="AG210:AG220" si="402">$W210</f>
        <v>Planeación Estratégica</v>
      </c>
      <c r="AH210" s="82" t="str">
        <f t="shared" ref="AH210:AH220" si="403">$Y210</f>
        <v>Plan Anticorrupción y de Atención a la Ciudadano</v>
      </c>
      <c r="AI210" s="124" t="s">
        <v>432</v>
      </c>
      <c r="AJ210" s="82" t="s">
        <v>1495</v>
      </c>
      <c r="AK210" s="82" t="s">
        <v>1496</v>
      </c>
      <c r="AL210" s="82" t="s">
        <v>941</v>
      </c>
      <c r="AM210" s="82" t="s">
        <v>1497</v>
      </c>
      <c r="AN210" s="61" t="s">
        <v>942</v>
      </c>
      <c r="AO210" s="126" t="s">
        <v>416</v>
      </c>
      <c r="AP210" s="82">
        <v>0</v>
      </c>
      <c r="AQ210" s="82">
        <f>SUM(AR210:AU210)</f>
        <v>1</v>
      </c>
      <c r="AR210" s="82">
        <v>0</v>
      </c>
      <c r="AS210" s="82">
        <v>0</v>
      </c>
      <c r="AT210" s="82">
        <v>0</v>
      </c>
      <c r="AU210" s="82">
        <v>1</v>
      </c>
      <c r="AV210" s="82" t="s">
        <v>448</v>
      </c>
      <c r="AW210" s="82" t="s">
        <v>434</v>
      </c>
      <c r="AX210" s="82" t="s">
        <v>898</v>
      </c>
      <c r="AY210" s="82" t="s">
        <v>917</v>
      </c>
      <c r="AZ210" s="118" t="s">
        <v>442</v>
      </c>
      <c r="BA210" s="59">
        <v>43405</v>
      </c>
      <c r="BB210" s="59">
        <v>43434</v>
      </c>
      <c r="BC210" s="128">
        <f t="shared" si="353"/>
        <v>29</v>
      </c>
      <c r="BD210" s="82">
        <v>0</v>
      </c>
      <c r="BE210" s="82">
        <v>0</v>
      </c>
      <c r="BF210" s="66">
        <v>0</v>
      </c>
      <c r="BG210" s="62">
        <f t="shared" ref="BG210:BG220" si="404">$BE210/$AQ210</f>
        <v>0</v>
      </c>
      <c r="BH210" s="59">
        <v>43189</v>
      </c>
      <c r="BI210" s="80">
        <f t="shared" ref="BI210:BI220" si="405">$BB210-$BH210</f>
        <v>245</v>
      </c>
      <c r="BJ210" s="62" t="str">
        <f t="shared" ref="BJ210:BJ220" si="406">IF($BI210&gt;=0,("100%"),IF($BI210&lt;-31,("70%"),IF($BI210&lt;0,((100-(-$BI210))%))))</f>
        <v>100%</v>
      </c>
      <c r="BK210" s="62">
        <f t="shared" ref="BK210:BK220" si="407">($BH210-$BA210)/($BB210-$BA210)</f>
        <v>-7.4482758620689653</v>
      </c>
      <c r="BL210" s="59" t="str">
        <f t="shared" ref="BL210:BL220" si="408">IF($BG210&gt;=100%,"TERMINADO",(IF($BG210&gt;0%,"EN PROCESO",(IF($BG210=0%,"SIN INICIAR")))))</f>
        <v>SIN INICIAR</v>
      </c>
      <c r="BM210" s="59" t="str">
        <f t="shared" ref="BM210:BM220" si="409">IF($BL210="SIN INICIAR",(IF($BH210&gt;$BA210,"ATRASADO",(IF($BH210&lt;$BA210,"NO PROGRAMADA EN EL PERIODO ")))),IF($BL210="EN PROCESO",(IF($BF210&gt;=$BK210,"DENTRO DEL TIEMPO",(IF($BF210&lt;$BK210,"ATRASADO")))),IF($BL210="TERMINADO",(IF($BK210&lt;=100%,"OPORTUNO",(IF($BK210&gt;100%,"EXTEMPORANEO")))))))</f>
        <v xml:space="preserve">NO PROGRAMADA EN EL PERIODO </v>
      </c>
      <c r="BN210" s="62" t="s">
        <v>897</v>
      </c>
      <c r="BO210" s="62" t="s">
        <v>1597</v>
      </c>
      <c r="BP210" s="62"/>
      <c r="BQ210" s="82">
        <f t="shared" si="355"/>
        <v>0</v>
      </c>
      <c r="BR210" s="82">
        <v>0</v>
      </c>
      <c r="BS210" s="66">
        <v>0</v>
      </c>
      <c r="BT210" s="62">
        <f t="shared" ref="BT210:BT220" si="410">($BE210+$BR210)/$AQ210</f>
        <v>0</v>
      </c>
      <c r="BU210" s="59">
        <v>43269</v>
      </c>
      <c r="BV210" s="80">
        <f t="shared" ref="BV210:BV220" si="411">$BB210-$BU210</f>
        <v>165</v>
      </c>
      <c r="BW210" s="62" t="str">
        <f>IF($BV210&gt;0,("100%"),IF($BV210&lt;-31,("70%"),IF($BV210&lt;0,((100-(-$BV210))%))))</f>
        <v>100%</v>
      </c>
      <c r="BX210" s="62">
        <f t="shared" ref="BX210:BX220" si="412">($BU210-$BA210)/($BB210-$BA210)</f>
        <v>-4.6896551724137927</v>
      </c>
      <c r="BY210" s="59" t="str">
        <f t="shared" ref="BY210:BY220" si="413">IF($BT210&gt;=100%,"TERMINADO",(IF($BT210&gt;0%,"EN PROCESO",(IF($BT210=0%,"SIN INICIAR")))))</f>
        <v>SIN INICIAR</v>
      </c>
      <c r="BZ210" s="59" t="str">
        <f t="shared" ref="BZ210:BZ220" si="414">IF($BY210="SIN INICIAR",(IF($BU210&gt;$BA210,"ATRASADO",(IF($BU210&lt;$BA210,"NO PROGRAMADA EN EL PERIODO ")))),IF($BY210="EN PROCESO",(IF($BS210&gt;=$BX210,"DENTRO DEL TIEMPO",(IF($BS210&lt;$BX210,"ATRASADO")))),IF($BY210="TERMINADO",(IF($BX210&lt;=100%,"OPORTUNO",(IF($BX210&gt;100%,"EXTEMPORANEO")))))))</f>
        <v xml:space="preserve">NO PROGRAMADA EN EL PERIODO </v>
      </c>
      <c r="CA210" s="62" t="s">
        <v>920</v>
      </c>
      <c r="CB210" s="62"/>
      <c r="CC210" s="62"/>
      <c r="CD210" s="62"/>
      <c r="CE210" s="62"/>
      <c r="CF210" s="62"/>
      <c r="CG210" s="82">
        <f t="shared" ref="CG210:CG220" si="415">$AT210</f>
        <v>0</v>
      </c>
      <c r="CH210" s="82">
        <v>0</v>
      </c>
      <c r="CI210" s="66">
        <v>0</v>
      </c>
      <c r="CJ210" s="62">
        <f t="shared" ref="CJ210:CJ220" si="416">($BE210+$BR210+$CH210)/$AQ210</f>
        <v>0</v>
      </c>
      <c r="CK210" s="59">
        <v>43342</v>
      </c>
      <c r="CL210" s="80">
        <f t="shared" ref="CL210:CL220" si="417">$BB210-$CK210</f>
        <v>92</v>
      </c>
      <c r="CM210" s="62" t="str">
        <f>IF($CL210&gt;0,("100%"),IF($CL210&lt;-31,("70%"),IF($CL210&lt;0,((100-(-$CL210))%))))</f>
        <v>100%</v>
      </c>
      <c r="CN210" s="62">
        <f t="shared" ref="CN210:CN220" si="418">($CK210-$BA210)/($BB210-$BA210)</f>
        <v>-2.1724137931034484</v>
      </c>
      <c r="CO210" s="59" t="str">
        <f t="shared" ref="CO210:CO220" si="419">IF($CJ210&gt;=100%,"TERMINADO",(IF($CJ210&gt;0%,"EN PROCESO",(IF($CJ210=0%,"SIN INICIAR")))))</f>
        <v>SIN INICIAR</v>
      </c>
      <c r="CP210" s="99" t="str">
        <f t="shared" ref="CP210:CP220" si="420">IF($CO210="SIN INICIAR",(IF($CK210&gt;$BA210,"ATRASADO",(IF($CK210&lt;$BA210,"NO PROGRAMADA EN EL PERIODO ")))),IF($CO210="EN PROCESO",(IF($CI210&gt;=$CN210,"DENTRO DEL TIEMPO",(IF($CI210&lt;$CN210,"ATRASADO")))),IF($CO210="TERMINADO",(IF($CN210&lt;=100%,"OPORTUNO",(IF($CN210&gt;100%,"EXTEMPORANEO")))))))</f>
        <v xml:space="preserve">NO PROGRAMADA EN EL PERIODO </v>
      </c>
      <c r="CQ210" s="62" t="s">
        <v>1602</v>
      </c>
      <c r="CR210" s="137"/>
      <c r="CS210" s="137"/>
      <c r="CT210" s="137"/>
      <c r="CU210" s="137"/>
      <c r="CV210" s="62" t="s">
        <v>1733</v>
      </c>
      <c r="CW210" s="62" t="s">
        <v>1754</v>
      </c>
      <c r="CX210" s="65"/>
      <c r="CY210" s="65"/>
      <c r="CZ210" s="82"/>
      <c r="DA210" s="62"/>
      <c r="DB210" s="62"/>
      <c r="DC210" s="126">
        <f>$AU210</f>
        <v>1</v>
      </c>
      <c r="DD210" s="82"/>
      <c r="DE210" s="66">
        <f>$DD210/$DC210</f>
        <v>0</v>
      </c>
      <c r="DF210" s="62">
        <f>($BE210+$BR210+$CH210+$DD210)/$AQ210</f>
        <v>0</v>
      </c>
      <c r="DG210" s="59"/>
      <c r="DH210" s="80">
        <f>$BB210-$DG210</f>
        <v>43434</v>
      </c>
      <c r="DI210" s="62" t="str">
        <f>IF($DH210&gt;0,("100%"),IF($DH210&lt;-31,("70%"),IF($DH210&lt;0,((100-(-$DH210))%))))</f>
        <v>100%</v>
      </c>
      <c r="DJ210" s="62">
        <f>($DG210-$BA210)/($BB210-$BA210)</f>
        <v>-1496.7241379310344</v>
      </c>
      <c r="DK210" s="59" t="str">
        <f>IF($DF210&gt;=100%,"TERMINADO",(IF($DF210&gt;0%,"EN PROCESO",(IF($DF210=0%,"SIN INICIAR")))))</f>
        <v>SIN INICIAR</v>
      </c>
      <c r="DL210" s="59" t="str">
        <f>IF($DK210="SIN INICIAR",(IF($DG210&gt;$BA210,"ATRASADO",(IF($DG210&lt;$BA210,"NO PROGRAMADA EN EL PERIODO ")))),IF($DK210="EN PROCESO",(IF($DF210&gt;=$DJ210,"DENTRO DEL TIEMPO",(IF($DF210&lt;$DJ210,"ATRASADO")))),IF($DK210="TERMINADO",(IF($DJ210&lt;=100%,"OPORTUNO",(IF($DJ210&gt;100%,"EXTEMPORANEO")))))))</f>
        <v xml:space="preserve">NO PROGRAMADA EN EL PERIODO </v>
      </c>
      <c r="DM210" s="62"/>
      <c r="DN210" s="62"/>
      <c r="DO210" s="62"/>
      <c r="DP210" s="62"/>
      <c r="DQ210" s="62"/>
      <c r="DR210" s="62"/>
      <c r="DS210" s="60"/>
      <c r="DT210" s="60"/>
      <c r="DU210" s="60"/>
      <c r="DV210" s="82"/>
      <c r="DW210" s="82"/>
      <c r="DX210" s="58"/>
      <c r="DY210" s="58"/>
      <c r="DZ210" s="58"/>
      <c r="EA210" s="58"/>
      <c r="EB210" s="58"/>
      <c r="EC210" s="58"/>
      <c r="ED210" s="58"/>
    </row>
    <row r="211" spans="1:134" ht="81" customHeight="1" x14ac:dyDescent="0.2">
      <c r="A211" s="82" t="s">
        <v>346</v>
      </c>
      <c r="B211" s="82" t="s">
        <v>344</v>
      </c>
      <c r="C211" s="82" t="s">
        <v>279</v>
      </c>
      <c r="D211" s="82">
        <v>0.1</v>
      </c>
      <c r="E211" s="82">
        <v>0.35</v>
      </c>
      <c r="F211" s="82">
        <v>0.5</v>
      </c>
      <c r="G211" s="82">
        <v>0.8</v>
      </c>
      <c r="H211" s="82">
        <v>0.9</v>
      </c>
      <c r="I211" s="82" t="s">
        <v>281</v>
      </c>
      <c r="J211" s="82" t="s">
        <v>368</v>
      </c>
      <c r="K211" s="82" t="s">
        <v>347</v>
      </c>
      <c r="L211" s="82" t="s">
        <v>369</v>
      </c>
      <c r="M211" s="82" t="s">
        <v>369</v>
      </c>
      <c r="N211" s="82" t="s">
        <v>369</v>
      </c>
      <c r="O211" s="82" t="s">
        <v>369</v>
      </c>
      <c r="P211" s="82" t="s">
        <v>284</v>
      </c>
      <c r="Q211" s="82" t="s">
        <v>348</v>
      </c>
      <c r="R211" s="82" t="s">
        <v>406</v>
      </c>
      <c r="S211" s="82" t="s">
        <v>412</v>
      </c>
      <c r="T211" s="82" t="s">
        <v>313</v>
      </c>
      <c r="U211" s="82" t="s">
        <v>274</v>
      </c>
      <c r="V211" s="82" t="s">
        <v>286</v>
      </c>
      <c r="W211" s="82" t="s">
        <v>294</v>
      </c>
      <c r="X211" s="82" t="s">
        <v>292</v>
      </c>
      <c r="Y211" s="82" t="s">
        <v>312</v>
      </c>
      <c r="Z211" s="82" t="s">
        <v>416</v>
      </c>
      <c r="AA211" s="82" t="s">
        <v>426</v>
      </c>
      <c r="AB211" s="82" t="s">
        <v>310</v>
      </c>
      <c r="AC211" s="82" t="s">
        <v>369</v>
      </c>
      <c r="AD211" s="118" t="s">
        <v>904</v>
      </c>
      <c r="AE211" s="82" t="str">
        <f t="shared" si="400"/>
        <v>Oficina Asesora de Planeación</v>
      </c>
      <c r="AF211" s="124" t="str">
        <f t="shared" si="401"/>
        <v>No aplica</v>
      </c>
      <c r="AG211" s="156" t="str">
        <f t="shared" si="402"/>
        <v>Planeación Estratégica</v>
      </c>
      <c r="AH211" s="82" t="str">
        <f t="shared" si="403"/>
        <v>Plan Anticorrupción y de Atención a la Ciudadano</v>
      </c>
      <c r="AI211" s="124" t="s">
        <v>432</v>
      </c>
      <c r="AJ211" s="82" t="s">
        <v>1495</v>
      </c>
      <c r="AK211" s="82" t="s">
        <v>1498</v>
      </c>
      <c r="AL211" s="82" t="s">
        <v>1505</v>
      </c>
      <c r="AM211" s="82" t="s">
        <v>1506</v>
      </c>
      <c r="AN211" s="61" t="s">
        <v>940</v>
      </c>
      <c r="AO211" s="126" t="s">
        <v>416</v>
      </c>
      <c r="AP211" s="82">
        <v>0</v>
      </c>
      <c r="AQ211" s="82">
        <f>SUM(AR211:AU211)</f>
        <v>1</v>
      </c>
      <c r="AR211" s="82">
        <v>0</v>
      </c>
      <c r="AS211" s="82">
        <v>0</v>
      </c>
      <c r="AT211" s="82">
        <v>1</v>
      </c>
      <c r="AU211" s="82">
        <v>0</v>
      </c>
      <c r="AV211" s="82" t="s">
        <v>448</v>
      </c>
      <c r="AW211" s="82" t="s">
        <v>434</v>
      </c>
      <c r="AX211" s="82" t="s">
        <v>898</v>
      </c>
      <c r="AY211" s="82" t="s">
        <v>933</v>
      </c>
      <c r="AZ211" s="118" t="s">
        <v>442</v>
      </c>
      <c r="BA211" s="59">
        <v>43313</v>
      </c>
      <c r="BB211" s="59">
        <v>43373</v>
      </c>
      <c r="BC211" s="128">
        <f t="shared" si="353"/>
        <v>59</v>
      </c>
      <c r="BD211" s="82">
        <f t="shared" ref="BD211:BD220" si="421">$AR211</f>
        <v>0</v>
      </c>
      <c r="BE211" s="82">
        <v>0</v>
      </c>
      <c r="BF211" s="66">
        <v>0</v>
      </c>
      <c r="BG211" s="62">
        <f t="shared" si="404"/>
        <v>0</v>
      </c>
      <c r="BH211" s="59">
        <v>43189</v>
      </c>
      <c r="BI211" s="80">
        <f t="shared" si="405"/>
        <v>184</v>
      </c>
      <c r="BJ211" s="62" t="str">
        <f t="shared" si="406"/>
        <v>100%</v>
      </c>
      <c r="BK211" s="62">
        <f t="shared" si="407"/>
        <v>-2.0666666666666669</v>
      </c>
      <c r="BL211" s="59" t="str">
        <f t="shared" si="408"/>
        <v>SIN INICIAR</v>
      </c>
      <c r="BM211" s="59" t="str">
        <f t="shared" si="409"/>
        <v xml:space="preserve">NO PROGRAMADA EN EL PERIODO </v>
      </c>
      <c r="BN211" s="62" t="s">
        <v>897</v>
      </c>
      <c r="BO211" s="62" t="s">
        <v>1597</v>
      </c>
      <c r="BP211" s="62"/>
      <c r="BQ211" s="82">
        <f t="shared" ref="BQ211:BQ220" si="422">$AS211</f>
        <v>0</v>
      </c>
      <c r="BR211" s="82">
        <v>0</v>
      </c>
      <c r="BS211" s="66">
        <v>0</v>
      </c>
      <c r="BT211" s="62">
        <f t="shared" si="410"/>
        <v>0</v>
      </c>
      <c r="BU211" s="59">
        <v>43281</v>
      </c>
      <c r="BV211" s="80">
        <f t="shared" si="411"/>
        <v>92</v>
      </c>
      <c r="BW211" s="62" t="str">
        <f>IF($BV211&gt;0,("100%"),IF($BV211&lt;-31,("70%"),IF($BV211&lt;0,((100-(-$BV211))%))))</f>
        <v>100%</v>
      </c>
      <c r="BX211" s="62">
        <f t="shared" si="412"/>
        <v>-0.53333333333333333</v>
      </c>
      <c r="BY211" s="59" t="str">
        <f t="shared" si="413"/>
        <v>SIN INICIAR</v>
      </c>
      <c r="BZ211" s="59" t="str">
        <f t="shared" si="414"/>
        <v xml:space="preserve">NO PROGRAMADA EN EL PERIODO </v>
      </c>
      <c r="CA211" s="62" t="s">
        <v>920</v>
      </c>
      <c r="CB211" s="62"/>
      <c r="CC211" s="62"/>
      <c r="CD211" s="62"/>
      <c r="CE211" s="62"/>
      <c r="CF211" s="62"/>
      <c r="CG211" s="82">
        <f t="shared" si="415"/>
        <v>1</v>
      </c>
      <c r="CH211" s="82">
        <v>0.6</v>
      </c>
      <c r="CI211" s="66">
        <f>$CH211/$CG211</f>
        <v>0.6</v>
      </c>
      <c r="CJ211" s="62">
        <f t="shared" si="416"/>
        <v>0.6</v>
      </c>
      <c r="CK211" s="59">
        <v>43342</v>
      </c>
      <c r="CL211" s="80">
        <f t="shared" si="417"/>
        <v>31</v>
      </c>
      <c r="CM211" s="62" t="str">
        <f>IF($CL211&gt;0,("100%"),IF($CL211&lt;-31,("70%"),IF($CL211&lt;0,((100-(-$CL211))%))))</f>
        <v>100%</v>
      </c>
      <c r="CN211" s="62">
        <f t="shared" si="418"/>
        <v>0.48333333333333334</v>
      </c>
      <c r="CO211" s="59" t="str">
        <f t="shared" si="419"/>
        <v>EN PROCESO</v>
      </c>
      <c r="CP211" s="99" t="str">
        <f t="shared" si="420"/>
        <v>DENTRO DEL TIEMPO</v>
      </c>
      <c r="CQ211" s="62" t="s">
        <v>1603</v>
      </c>
      <c r="CR211" s="137" t="s">
        <v>939</v>
      </c>
      <c r="CS211" s="137"/>
      <c r="CT211" s="137"/>
      <c r="CU211" s="137"/>
      <c r="CV211" s="112" t="s">
        <v>1761</v>
      </c>
      <c r="CW211" s="62" t="s">
        <v>1754</v>
      </c>
      <c r="CX211" s="65"/>
      <c r="CY211" s="65"/>
      <c r="CZ211" s="82"/>
      <c r="DA211" s="62" t="s">
        <v>1778</v>
      </c>
      <c r="DB211" s="62" t="s">
        <v>1777</v>
      </c>
      <c r="DC211" s="126">
        <f>$AU211</f>
        <v>0</v>
      </c>
      <c r="DD211" s="82"/>
      <c r="DE211" s="66" t="e">
        <f>$DD211/$DC211</f>
        <v>#DIV/0!</v>
      </c>
      <c r="DF211" s="62">
        <f>($BE211+$BR211+$CH211+$DD211)/$AQ211</f>
        <v>0.6</v>
      </c>
      <c r="DG211" s="59"/>
      <c r="DH211" s="80">
        <f>$BB211-$DG211</f>
        <v>43373</v>
      </c>
      <c r="DI211" s="62" t="str">
        <f>IF($DH211&gt;0,("100%"),IF($DH211&lt;-31,("70%"),IF($DH211&lt;0,((100-(-$DH211))%))))</f>
        <v>100%</v>
      </c>
      <c r="DJ211" s="62">
        <f>($DG211-$BA211)/($BB211-$BA211)</f>
        <v>-721.88333333333333</v>
      </c>
      <c r="DK211" s="59" t="str">
        <f>IF($DF211&gt;=100%,"TERMINADO",(IF($DF211&gt;0%,"EN PROCESO",(IF($DF211=0%,"SIN INICIAR")))))</f>
        <v>EN PROCESO</v>
      </c>
      <c r="DL211" s="59" t="str">
        <f>IF($DK211="SIN INICIAR",(IF($DG211&gt;$BA211,"ATRASADO",(IF($DG211&lt;$BA211,"NO PROGRAMADA EN EL PERIODO ")))),IF($DK211="EN PROCESO",(IF($DF211&gt;=$DJ211,"DENTRO DEL TIEMPO",(IF($DF211&lt;$DJ211,"ATRASADO")))),IF($DK211="TERMINADO",(IF($DJ211&lt;=100%,"OPORTUNO",(IF($DJ211&gt;100%,"EXTEMPORANEO")))))))</f>
        <v>DENTRO DEL TIEMPO</v>
      </c>
      <c r="DM211" s="62"/>
      <c r="DN211" s="62"/>
      <c r="DO211" s="62"/>
      <c r="DP211" s="62"/>
      <c r="DQ211" s="62"/>
      <c r="DR211" s="62"/>
      <c r="DS211" s="60"/>
      <c r="DT211" s="60"/>
      <c r="DU211" s="60"/>
      <c r="DV211" s="82"/>
      <c r="DW211" s="82"/>
      <c r="DX211" s="58"/>
      <c r="DY211" s="58"/>
      <c r="DZ211" s="58"/>
      <c r="EA211" s="58"/>
      <c r="EB211" s="58"/>
      <c r="EC211" s="58"/>
      <c r="ED211" s="58"/>
    </row>
    <row r="212" spans="1:134" ht="78.599999999999994" customHeight="1" x14ac:dyDescent="0.2">
      <c r="A212" s="82" t="s">
        <v>346</v>
      </c>
      <c r="B212" s="82" t="s">
        <v>344</v>
      </c>
      <c r="C212" s="82" t="s">
        <v>279</v>
      </c>
      <c r="D212" s="82">
        <v>0.1</v>
      </c>
      <c r="E212" s="82">
        <v>0.35</v>
      </c>
      <c r="F212" s="82">
        <v>0.5</v>
      </c>
      <c r="G212" s="82">
        <v>0.8</v>
      </c>
      <c r="H212" s="82">
        <v>0.9</v>
      </c>
      <c r="I212" s="82" t="s">
        <v>281</v>
      </c>
      <c r="J212" s="82" t="s">
        <v>368</v>
      </c>
      <c r="K212" s="82" t="s">
        <v>347</v>
      </c>
      <c r="L212" s="82" t="s">
        <v>369</v>
      </c>
      <c r="M212" s="82" t="s">
        <v>369</v>
      </c>
      <c r="N212" s="82" t="s">
        <v>369</v>
      </c>
      <c r="O212" s="82" t="s">
        <v>369</v>
      </c>
      <c r="P212" s="82" t="s">
        <v>284</v>
      </c>
      <c r="Q212" s="82" t="s">
        <v>348</v>
      </c>
      <c r="R212" s="82" t="s">
        <v>406</v>
      </c>
      <c r="S212" s="82" t="s">
        <v>412</v>
      </c>
      <c r="T212" s="82" t="s">
        <v>313</v>
      </c>
      <c r="U212" s="82" t="s">
        <v>274</v>
      </c>
      <c r="V212" s="82" t="s">
        <v>286</v>
      </c>
      <c r="W212" s="82" t="s">
        <v>294</v>
      </c>
      <c r="X212" s="82" t="s">
        <v>292</v>
      </c>
      <c r="Y212" s="82" t="s">
        <v>312</v>
      </c>
      <c r="Z212" s="82" t="s">
        <v>416</v>
      </c>
      <c r="AA212" s="82" t="s">
        <v>426</v>
      </c>
      <c r="AB212" s="82" t="s">
        <v>310</v>
      </c>
      <c r="AC212" s="82" t="s">
        <v>369</v>
      </c>
      <c r="AD212" s="118" t="s">
        <v>904</v>
      </c>
      <c r="AE212" s="82" t="str">
        <f t="shared" si="400"/>
        <v>Oficina Asesora de Planeación</v>
      </c>
      <c r="AF212" s="124" t="str">
        <f t="shared" si="401"/>
        <v>No aplica</v>
      </c>
      <c r="AG212" s="156" t="str">
        <f t="shared" si="402"/>
        <v>Planeación Estratégica</v>
      </c>
      <c r="AH212" s="82" t="str">
        <f t="shared" si="403"/>
        <v>Plan Anticorrupción y de Atención a la Ciudadano</v>
      </c>
      <c r="AI212" s="124" t="s">
        <v>432</v>
      </c>
      <c r="AJ212" s="82" t="s">
        <v>1495</v>
      </c>
      <c r="AK212" s="82" t="s">
        <v>1498</v>
      </c>
      <c r="AL212" s="82" t="s">
        <v>937</v>
      </c>
      <c r="AM212" s="82" t="s">
        <v>1499</v>
      </c>
      <c r="AN212" s="61" t="s">
        <v>938</v>
      </c>
      <c r="AO212" s="126" t="s">
        <v>416</v>
      </c>
      <c r="AP212" s="82">
        <v>0</v>
      </c>
      <c r="AQ212" s="82">
        <f>SUM(AR212:AU212)</f>
        <v>1</v>
      </c>
      <c r="AR212" s="82">
        <v>1</v>
      </c>
      <c r="AS212" s="82">
        <v>0</v>
      </c>
      <c r="AT212" s="82">
        <v>0</v>
      </c>
      <c r="AU212" s="82">
        <v>0</v>
      </c>
      <c r="AV212" s="82" t="s">
        <v>448</v>
      </c>
      <c r="AW212" s="82" t="s">
        <v>434</v>
      </c>
      <c r="AX212" s="82" t="s">
        <v>898</v>
      </c>
      <c r="AY212" s="82" t="s">
        <v>933</v>
      </c>
      <c r="AZ212" s="118" t="s">
        <v>442</v>
      </c>
      <c r="BA212" s="59">
        <v>43160</v>
      </c>
      <c r="BB212" s="59">
        <v>43189</v>
      </c>
      <c r="BC212" s="128">
        <f t="shared" si="353"/>
        <v>29</v>
      </c>
      <c r="BD212" s="82">
        <f t="shared" si="421"/>
        <v>1</v>
      </c>
      <c r="BE212" s="82">
        <v>1</v>
      </c>
      <c r="BF212" s="66">
        <f>$BE212/$BD212</f>
        <v>1</v>
      </c>
      <c r="BG212" s="62">
        <f t="shared" si="404"/>
        <v>1</v>
      </c>
      <c r="BH212" s="59">
        <v>43189</v>
      </c>
      <c r="BI212" s="80">
        <f t="shared" si="405"/>
        <v>0</v>
      </c>
      <c r="BJ212" s="62" t="str">
        <f t="shared" si="406"/>
        <v>100%</v>
      </c>
      <c r="BK212" s="62">
        <f t="shared" si="407"/>
        <v>1</v>
      </c>
      <c r="BL212" s="59" t="str">
        <f t="shared" si="408"/>
        <v>TERMINADO</v>
      </c>
      <c r="BM212" s="59" t="str">
        <f t="shared" si="409"/>
        <v>OPORTUNO</v>
      </c>
      <c r="BN212" s="62" t="s">
        <v>936</v>
      </c>
      <c r="BO212" s="83" t="s">
        <v>1604</v>
      </c>
      <c r="BP212" s="62"/>
      <c r="BQ212" s="82">
        <f t="shared" si="422"/>
        <v>0</v>
      </c>
      <c r="BR212" s="82">
        <v>0</v>
      </c>
      <c r="BS212" s="66">
        <v>1</v>
      </c>
      <c r="BT212" s="62">
        <f t="shared" si="410"/>
        <v>1</v>
      </c>
      <c r="BU212" s="59">
        <v>43189</v>
      </c>
      <c r="BV212" s="80">
        <f t="shared" si="411"/>
        <v>0</v>
      </c>
      <c r="BW212" s="62" t="str">
        <f>IF($BV212&gt;=0,("100%"),IF($BV212&lt;-31,("70%"),IF($BV212&lt;0,((100-(-$BV212))%))))</f>
        <v>100%</v>
      </c>
      <c r="BX212" s="62">
        <f t="shared" si="412"/>
        <v>1</v>
      </c>
      <c r="BY212" s="59" t="str">
        <f t="shared" si="413"/>
        <v>TERMINADO</v>
      </c>
      <c r="BZ212" s="59" t="str">
        <f t="shared" si="414"/>
        <v>OPORTUNO</v>
      </c>
      <c r="CA212" s="62" t="s">
        <v>936</v>
      </c>
      <c r="CB212" s="83"/>
      <c r="CC212" s="83" t="s">
        <v>1604</v>
      </c>
      <c r="CD212" s="62"/>
      <c r="CE212" s="62"/>
      <c r="CF212" s="62"/>
      <c r="CG212" s="82">
        <f t="shared" si="415"/>
        <v>0</v>
      </c>
      <c r="CH212" s="82">
        <v>0</v>
      </c>
      <c r="CI212" s="66">
        <v>1</v>
      </c>
      <c r="CJ212" s="62">
        <f t="shared" si="416"/>
        <v>1</v>
      </c>
      <c r="CK212" s="59">
        <v>43189</v>
      </c>
      <c r="CL212" s="80">
        <f t="shared" si="417"/>
        <v>0</v>
      </c>
      <c r="CM212" s="62" t="str">
        <f>IF($CL212&gt;=0,("100%"),IF($CL212&lt;-31,("70%"),IF($CL212&lt;0,((100-(-$CL212))%))))</f>
        <v>100%</v>
      </c>
      <c r="CN212" s="62">
        <f t="shared" si="418"/>
        <v>1</v>
      </c>
      <c r="CO212" s="59" t="str">
        <f t="shared" si="419"/>
        <v>TERMINADO</v>
      </c>
      <c r="CP212" s="99" t="str">
        <f t="shared" si="420"/>
        <v>OPORTUNO</v>
      </c>
      <c r="CQ212" s="62" t="s">
        <v>1731</v>
      </c>
      <c r="CR212" s="148"/>
      <c r="CS212" s="148" t="s">
        <v>1604</v>
      </c>
      <c r="CT212" s="137"/>
      <c r="CU212" s="137"/>
      <c r="CV212" s="112" t="s">
        <v>1732</v>
      </c>
      <c r="CW212" s="62" t="s">
        <v>1754</v>
      </c>
      <c r="CX212" s="65">
        <v>70</v>
      </c>
      <c r="CY212" s="65">
        <v>100</v>
      </c>
      <c r="CZ212" s="82">
        <f t="shared" si="357"/>
        <v>85</v>
      </c>
      <c r="DA212" s="62" t="s">
        <v>1779</v>
      </c>
      <c r="DB212" s="62" t="s">
        <v>1780</v>
      </c>
      <c r="DC212" s="126">
        <f>$AU212</f>
        <v>0</v>
      </c>
      <c r="DD212" s="82"/>
      <c r="DE212" s="66" t="e">
        <f>$DD212/$DC212</f>
        <v>#DIV/0!</v>
      </c>
      <c r="DF212" s="62">
        <f>($BE212+$BR212+$CH212+$DD212)/$AQ212</f>
        <v>1</v>
      </c>
      <c r="DG212" s="59"/>
      <c r="DH212" s="80">
        <f>$BB212-$DG212</f>
        <v>43189</v>
      </c>
      <c r="DI212" s="62" t="str">
        <f>IF($DH212&gt;0,("100%"),IF($DH212&lt;-31,("70%"),IF($DH212&lt;0,((100-(-$DH212))%))))</f>
        <v>100%</v>
      </c>
      <c r="DJ212" s="62">
        <f>($DG212-$BA212)/($BB212-$BA212)</f>
        <v>-1488.2758620689656</v>
      </c>
      <c r="DK212" s="59" t="str">
        <f>IF($DF212&gt;=100%,"TERMINADO",(IF($DF212&gt;0%,"EN PROCESO",(IF($DF212=0%,"SIN INICIAR")))))</f>
        <v>TERMINADO</v>
      </c>
      <c r="DL212" s="59" t="str">
        <f>IF($DK212="SIN INICIAR",(IF($DG212&gt;$BA212,"ATRASADO",(IF($DG212&lt;$BA212,"NO PROGRAMADA EN EL PERIODO ")))),IF($DK212="EN PROCESO",(IF($DF212&gt;=$DJ212,"DENTRO DEL TIEMPO",(IF($DF212&lt;$DJ212,"ATRASADO")))),IF($DK212="TERMINADO",(IF($DJ212&lt;=100%,"OPORTUNO",(IF($DJ212&gt;100%,"EXTEMPORANEO")))))))</f>
        <v>OPORTUNO</v>
      </c>
      <c r="DM212" s="62"/>
      <c r="DN212" s="62"/>
      <c r="DO212" s="62"/>
      <c r="DP212" s="62"/>
      <c r="DQ212" s="62"/>
      <c r="DR212" s="62"/>
      <c r="DS212" s="60"/>
      <c r="DT212" s="60"/>
      <c r="DU212" s="60"/>
      <c r="DV212" s="82"/>
      <c r="DW212" s="82"/>
      <c r="DX212" s="58"/>
      <c r="DY212" s="58"/>
      <c r="DZ212" s="58"/>
      <c r="EA212" s="58"/>
      <c r="EB212" s="58"/>
      <c r="EC212" s="58"/>
      <c r="ED212" s="58"/>
    </row>
    <row r="213" spans="1:134" ht="81.75" customHeight="1" x14ac:dyDescent="0.2">
      <c r="A213" s="82" t="s">
        <v>346</v>
      </c>
      <c r="B213" s="82" t="s">
        <v>344</v>
      </c>
      <c r="C213" s="82" t="s">
        <v>279</v>
      </c>
      <c r="D213" s="82">
        <v>0.1</v>
      </c>
      <c r="E213" s="82">
        <v>0.35</v>
      </c>
      <c r="F213" s="82">
        <v>0.5</v>
      </c>
      <c r="G213" s="82">
        <v>0.8</v>
      </c>
      <c r="H213" s="82">
        <v>0.9</v>
      </c>
      <c r="I213" s="82" t="s">
        <v>281</v>
      </c>
      <c r="J213" s="82" t="s">
        <v>368</v>
      </c>
      <c r="K213" s="82" t="s">
        <v>347</v>
      </c>
      <c r="L213" s="82" t="s">
        <v>369</v>
      </c>
      <c r="M213" s="82" t="s">
        <v>369</v>
      </c>
      <c r="N213" s="82" t="s">
        <v>369</v>
      </c>
      <c r="O213" s="82" t="s">
        <v>369</v>
      </c>
      <c r="P213" s="82" t="s">
        <v>284</v>
      </c>
      <c r="Q213" s="82" t="s">
        <v>348</v>
      </c>
      <c r="R213" s="82" t="s">
        <v>406</v>
      </c>
      <c r="S213" s="82" t="s">
        <v>412</v>
      </c>
      <c r="T213" s="82" t="s">
        <v>313</v>
      </c>
      <c r="U213" s="82" t="s">
        <v>274</v>
      </c>
      <c r="V213" s="82" t="s">
        <v>286</v>
      </c>
      <c r="W213" s="82" t="s">
        <v>294</v>
      </c>
      <c r="X213" s="82" t="s">
        <v>292</v>
      </c>
      <c r="Y213" s="82" t="s">
        <v>312</v>
      </c>
      <c r="Z213" s="82" t="s">
        <v>416</v>
      </c>
      <c r="AA213" s="82" t="s">
        <v>426</v>
      </c>
      <c r="AB213" s="82" t="s">
        <v>310</v>
      </c>
      <c r="AC213" s="82" t="s">
        <v>369</v>
      </c>
      <c r="AD213" s="118" t="s">
        <v>904</v>
      </c>
      <c r="AE213" s="82" t="str">
        <f t="shared" si="400"/>
        <v>Oficina Asesora de Planeación</v>
      </c>
      <c r="AF213" s="124" t="str">
        <f t="shared" si="401"/>
        <v>No aplica</v>
      </c>
      <c r="AG213" s="156" t="str">
        <f t="shared" si="402"/>
        <v>Planeación Estratégica</v>
      </c>
      <c r="AH213" s="82" t="str">
        <f t="shared" si="403"/>
        <v>Plan Anticorrupción y de Atención a la Ciudadano</v>
      </c>
      <c r="AI213" s="124" t="s">
        <v>432</v>
      </c>
      <c r="AJ213" s="82" t="s">
        <v>1495</v>
      </c>
      <c r="AK213" s="82" t="s">
        <v>1498</v>
      </c>
      <c r="AL213" s="82" t="s">
        <v>934</v>
      </c>
      <c r="AM213" s="82" t="s">
        <v>1500</v>
      </c>
      <c r="AN213" s="82" t="s">
        <v>935</v>
      </c>
      <c r="AO213" s="126" t="s">
        <v>416</v>
      </c>
      <c r="AP213" s="82">
        <v>0</v>
      </c>
      <c r="AQ213" s="62">
        <f>SUM(AR213:AU213)</f>
        <v>1</v>
      </c>
      <c r="AR213" s="62">
        <v>0</v>
      </c>
      <c r="AS213" s="62">
        <v>0.2</v>
      </c>
      <c r="AT213" s="62">
        <v>0.28000000000000003</v>
      </c>
      <c r="AU213" s="62">
        <v>0.52</v>
      </c>
      <c r="AV213" s="82" t="s">
        <v>641</v>
      </c>
      <c r="AW213" s="82" t="s">
        <v>434</v>
      </c>
      <c r="AX213" s="82" t="s">
        <v>898</v>
      </c>
      <c r="AY213" s="82" t="s">
        <v>933</v>
      </c>
      <c r="AZ213" s="118" t="s">
        <v>442</v>
      </c>
      <c r="BA213" s="59">
        <v>43221</v>
      </c>
      <c r="BB213" s="59">
        <v>43465</v>
      </c>
      <c r="BC213" s="128">
        <f t="shared" si="353"/>
        <v>240</v>
      </c>
      <c r="BD213" s="82">
        <f t="shared" si="421"/>
        <v>0</v>
      </c>
      <c r="BE213" s="82">
        <v>0</v>
      </c>
      <c r="BF213" s="66">
        <v>0</v>
      </c>
      <c r="BG213" s="62">
        <f t="shared" si="404"/>
        <v>0</v>
      </c>
      <c r="BH213" s="59">
        <v>43189</v>
      </c>
      <c r="BI213" s="80">
        <f t="shared" si="405"/>
        <v>276</v>
      </c>
      <c r="BJ213" s="62" t="str">
        <f t="shared" si="406"/>
        <v>100%</v>
      </c>
      <c r="BK213" s="62">
        <f t="shared" si="407"/>
        <v>-0.13114754098360656</v>
      </c>
      <c r="BL213" s="59" t="str">
        <f t="shared" si="408"/>
        <v>SIN INICIAR</v>
      </c>
      <c r="BM213" s="59" t="str">
        <f t="shared" si="409"/>
        <v xml:space="preserve">NO PROGRAMADA EN EL PERIODO </v>
      </c>
      <c r="BN213" s="62" t="s">
        <v>932</v>
      </c>
      <c r="BO213" s="62" t="s">
        <v>931</v>
      </c>
      <c r="BP213" s="62"/>
      <c r="BQ213" s="63">
        <f t="shared" si="422"/>
        <v>0.2</v>
      </c>
      <c r="BR213" s="63">
        <v>0.2</v>
      </c>
      <c r="BS213" s="66">
        <v>1</v>
      </c>
      <c r="BT213" s="62">
        <f t="shared" si="410"/>
        <v>0.2</v>
      </c>
      <c r="BU213" s="59">
        <v>43281</v>
      </c>
      <c r="BV213" s="80">
        <f t="shared" si="411"/>
        <v>184</v>
      </c>
      <c r="BW213" s="62" t="str">
        <f t="shared" ref="BW213:BW220" si="423">IF($BV213&gt;0,("100%"),IF($BV213&lt;-31,("70%"),IF($BV213&lt;0,((100-(-$BV213))%))))</f>
        <v>100%</v>
      </c>
      <c r="BX213" s="62">
        <f t="shared" si="412"/>
        <v>0.24590163934426229</v>
      </c>
      <c r="BY213" s="59" t="str">
        <f t="shared" si="413"/>
        <v>EN PROCESO</v>
      </c>
      <c r="BZ213" s="59" t="str">
        <f t="shared" si="414"/>
        <v>DENTRO DEL TIEMPO</v>
      </c>
      <c r="CA213" s="62" t="s">
        <v>1605</v>
      </c>
      <c r="CB213" s="62"/>
      <c r="CC213" s="62"/>
      <c r="CD213" s="62"/>
      <c r="CE213" s="62"/>
      <c r="CF213" s="62"/>
      <c r="CG213" s="82">
        <f t="shared" si="415"/>
        <v>0.28000000000000003</v>
      </c>
      <c r="CH213" s="82">
        <v>0.19</v>
      </c>
      <c r="CI213" s="66">
        <f>$CH213/$CG213</f>
        <v>0.67857142857142849</v>
      </c>
      <c r="CJ213" s="62">
        <f t="shared" si="416"/>
        <v>0.39</v>
      </c>
      <c r="CK213" s="59"/>
      <c r="CL213" s="80">
        <f t="shared" si="417"/>
        <v>43465</v>
      </c>
      <c r="CM213" s="62" t="str">
        <f t="shared" ref="CM213:CM220" si="424">IF($CL213&gt;0,("100%"),IF($CL213&lt;-31,("70%"),IF($CL213&lt;0,((100-(-$CL213))%))))</f>
        <v>100%</v>
      </c>
      <c r="CN213" s="62">
        <f t="shared" si="418"/>
        <v>-177.13524590163934</v>
      </c>
      <c r="CO213" s="59" t="str">
        <f t="shared" si="419"/>
        <v>EN PROCESO</v>
      </c>
      <c r="CP213" s="99" t="str">
        <f t="shared" si="420"/>
        <v>DENTRO DEL TIEMPO</v>
      </c>
      <c r="CQ213" s="62" t="s">
        <v>1762</v>
      </c>
      <c r="CR213" s="137"/>
      <c r="CS213" s="137"/>
      <c r="CT213" s="137"/>
      <c r="CU213" s="137"/>
      <c r="CV213" s="112" t="s">
        <v>1761</v>
      </c>
      <c r="CW213" s="62" t="s">
        <v>1754</v>
      </c>
      <c r="CX213" s="65"/>
      <c r="CY213" s="65"/>
      <c r="CZ213" s="82"/>
      <c r="DA213" s="107" t="s">
        <v>1830</v>
      </c>
      <c r="DB213" s="107" t="s">
        <v>1831</v>
      </c>
      <c r="DC213" s="126">
        <f>$AU213</f>
        <v>0.52</v>
      </c>
      <c r="DD213" s="82"/>
      <c r="DE213" s="66">
        <f>$DD213/$DC213</f>
        <v>0</v>
      </c>
      <c r="DF213" s="62">
        <f>($BE213+$BR213+$CH213+$DD213)/$AQ213</f>
        <v>0.39</v>
      </c>
      <c r="DG213" s="59"/>
      <c r="DH213" s="80">
        <f>$BB213-$DG213</f>
        <v>43465</v>
      </c>
      <c r="DI213" s="62" t="str">
        <f>IF($DH213&gt;0,("100%"),IF($DH213&lt;-31,("70%"),IF($DH213&lt;0,((100-(-$DH213))%))))</f>
        <v>100%</v>
      </c>
      <c r="DJ213" s="62">
        <f>($DG213-$BA213)/($BB213-$BA213)</f>
        <v>-177.13524590163934</v>
      </c>
      <c r="DK213" s="59" t="str">
        <f>IF($DF213&gt;=100%,"TERMINADO",(IF($DF213&gt;0%,"EN PROCESO",(IF($DF213=0%,"SIN INICIAR")))))</f>
        <v>EN PROCESO</v>
      </c>
      <c r="DL213" s="59" t="str">
        <f>IF($DK213="SIN INICIAR",(IF($DG213&gt;$BA213,"ATRASADO",(IF($DG213&lt;$BA213,"NO PROGRAMADA EN EL PERIODO ")))),IF($DK213="EN PROCESO",(IF($DF213&gt;=$DJ213,"DENTRO DEL TIEMPO",(IF($DF213&lt;$DJ213,"ATRASADO")))),IF($DK213="TERMINADO",(IF($DJ213&lt;=100%,"OPORTUNO",(IF($DJ213&gt;100%,"EXTEMPORANEO")))))))</f>
        <v>DENTRO DEL TIEMPO</v>
      </c>
      <c r="DM213" s="62"/>
      <c r="DN213" s="62"/>
      <c r="DO213" s="62"/>
      <c r="DP213" s="62"/>
      <c r="DQ213" s="62"/>
      <c r="DR213" s="62"/>
      <c r="DS213" s="60"/>
      <c r="DT213" s="60"/>
      <c r="DU213" s="60"/>
      <c r="DV213" s="82"/>
      <c r="DW213" s="82"/>
      <c r="DX213" s="58"/>
      <c r="DY213" s="58"/>
      <c r="DZ213" s="58"/>
      <c r="EA213" s="58"/>
      <c r="EB213" s="58"/>
      <c r="EC213" s="58"/>
      <c r="ED213" s="58"/>
    </row>
    <row r="214" spans="1:134" ht="39.950000000000003" customHeight="1" x14ac:dyDescent="0.2">
      <c r="A214" s="82" t="s">
        <v>346</v>
      </c>
      <c r="B214" s="82" t="s">
        <v>344</v>
      </c>
      <c r="C214" s="82" t="s">
        <v>279</v>
      </c>
      <c r="D214" s="82">
        <v>0.1</v>
      </c>
      <c r="E214" s="82">
        <v>0.35</v>
      </c>
      <c r="F214" s="82">
        <v>0.5</v>
      </c>
      <c r="G214" s="82">
        <v>0.8</v>
      </c>
      <c r="H214" s="82">
        <v>0.9</v>
      </c>
      <c r="I214" s="82" t="s">
        <v>281</v>
      </c>
      <c r="J214" s="82" t="s">
        <v>368</v>
      </c>
      <c r="K214" s="82" t="s">
        <v>347</v>
      </c>
      <c r="L214" s="82" t="s">
        <v>369</v>
      </c>
      <c r="M214" s="82" t="s">
        <v>369</v>
      </c>
      <c r="N214" s="82" t="s">
        <v>369</v>
      </c>
      <c r="O214" s="82" t="s">
        <v>369</v>
      </c>
      <c r="P214" s="82" t="s">
        <v>284</v>
      </c>
      <c r="Q214" s="82" t="s">
        <v>348</v>
      </c>
      <c r="R214" s="82" t="s">
        <v>406</v>
      </c>
      <c r="S214" s="82" t="s">
        <v>412</v>
      </c>
      <c r="T214" s="82" t="s">
        <v>313</v>
      </c>
      <c r="U214" s="82" t="s">
        <v>274</v>
      </c>
      <c r="V214" s="82" t="s">
        <v>286</v>
      </c>
      <c r="W214" s="82" t="s">
        <v>294</v>
      </c>
      <c r="X214" s="82" t="s">
        <v>292</v>
      </c>
      <c r="Y214" s="82" t="s">
        <v>312</v>
      </c>
      <c r="Z214" s="82" t="s">
        <v>416</v>
      </c>
      <c r="AA214" s="82" t="s">
        <v>426</v>
      </c>
      <c r="AB214" s="82" t="s">
        <v>310</v>
      </c>
      <c r="AC214" s="82" t="s">
        <v>369</v>
      </c>
      <c r="AD214" s="118" t="s">
        <v>904</v>
      </c>
      <c r="AE214" s="82" t="str">
        <f t="shared" si="400"/>
        <v>Oficina Asesora de Planeación</v>
      </c>
      <c r="AF214" s="124" t="str">
        <f t="shared" si="401"/>
        <v>No aplica</v>
      </c>
      <c r="AG214" s="156" t="str">
        <f t="shared" si="402"/>
        <v>Planeación Estratégica</v>
      </c>
      <c r="AH214" s="82" t="str">
        <f t="shared" si="403"/>
        <v>Plan Anticorrupción y de Atención a la Ciudadano</v>
      </c>
      <c r="AI214" s="124" t="s">
        <v>432</v>
      </c>
      <c r="AJ214" s="82" t="s">
        <v>1495</v>
      </c>
      <c r="AK214" s="82" t="s">
        <v>1498</v>
      </c>
      <c r="AL214" s="82" t="s">
        <v>929</v>
      </c>
      <c r="AM214" s="82" t="s">
        <v>1501</v>
      </c>
      <c r="AN214" s="82" t="s">
        <v>930</v>
      </c>
      <c r="AO214" s="126" t="s">
        <v>416</v>
      </c>
      <c r="AP214" s="82">
        <v>0</v>
      </c>
      <c r="AQ214" s="82">
        <f>SUM(AR214:AU214)</f>
        <v>2</v>
      </c>
      <c r="AR214" s="82">
        <v>0</v>
      </c>
      <c r="AS214" s="82">
        <v>0</v>
      </c>
      <c r="AT214" s="82">
        <v>0</v>
      </c>
      <c r="AU214" s="82">
        <v>2</v>
      </c>
      <c r="AV214" s="82" t="s">
        <v>448</v>
      </c>
      <c r="AW214" s="82" t="s">
        <v>434</v>
      </c>
      <c r="AX214" s="82" t="s">
        <v>898</v>
      </c>
      <c r="AY214" s="82" t="s">
        <v>917</v>
      </c>
      <c r="AZ214" s="118" t="s">
        <v>442</v>
      </c>
      <c r="BA214" s="59">
        <v>43435</v>
      </c>
      <c r="BB214" s="59">
        <v>43464</v>
      </c>
      <c r="BC214" s="128">
        <f t="shared" si="353"/>
        <v>29</v>
      </c>
      <c r="BD214" s="82">
        <f t="shared" si="421"/>
        <v>0</v>
      </c>
      <c r="BE214" s="82">
        <v>0</v>
      </c>
      <c r="BF214" s="66">
        <v>0</v>
      </c>
      <c r="BG214" s="62">
        <f t="shared" si="404"/>
        <v>0</v>
      </c>
      <c r="BH214" s="59">
        <v>43189</v>
      </c>
      <c r="BI214" s="80">
        <f t="shared" si="405"/>
        <v>275</v>
      </c>
      <c r="BJ214" s="62" t="str">
        <f t="shared" si="406"/>
        <v>100%</v>
      </c>
      <c r="BK214" s="62">
        <f t="shared" si="407"/>
        <v>-8.4827586206896548</v>
      </c>
      <c r="BL214" s="59" t="str">
        <f t="shared" si="408"/>
        <v>SIN INICIAR</v>
      </c>
      <c r="BM214" s="59" t="str">
        <f t="shared" si="409"/>
        <v xml:space="preserve">NO PROGRAMADA EN EL PERIODO </v>
      </c>
      <c r="BN214" s="62" t="s">
        <v>897</v>
      </c>
      <c r="BO214" s="62" t="s">
        <v>1597</v>
      </c>
      <c r="BP214" s="62"/>
      <c r="BQ214" s="82">
        <f t="shared" si="422"/>
        <v>0</v>
      </c>
      <c r="BR214" s="82">
        <v>0</v>
      </c>
      <c r="BS214" s="66">
        <v>0</v>
      </c>
      <c r="BT214" s="62">
        <f t="shared" si="410"/>
        <v>0</v>
      </c>
      <c r="BU214" s="59">
        <v>43269</v>
      </c>
      <c r="BV214" s="80">
        <f t="shared" si="411"/>
        <v>195</v>
      </c>
      <c r="BW214" s="62" t="str">
        <f t="shared" si="423"/>
        <v>100%</v>
      </c>
      <c r="BX214" s="62">
        <f t="shared" si="412"/>
        <v>-5.7241379310344831</v>
      </c>
      <c r="BY214" s="59" t="str">
        <f t="shared" si="413"/>
        <v>SIN INICIAR</v>
      </c>
      <c r="BZ214" s="59" t="str">
        <f t="shared" si="414"/>
        <v xml:space="preserve">NO PROGRAMADA EN EL PERIODO </v>
      </c>
      <c r="CA214" s="62" t="s">
        <v>920</v>
      </c>
      <c r="CB214" s="62"/>
      <c r="CC214" s="62"/>
      <c r="CD214" s="62"/>
      <c r="CE214" s="62"/>
      <c r="CF214" s="62"/>
      <c r="CG214" s="82">
        <f t="shared" si="415"/>
        <v>0</v>
      </c>
      <c r="CH214" s="82">
        <v>0</v>
      </c>
      <c r="CI214" s="66">
        <v>0</v>
      </c>
      <c r="CJ214" s="62">
        <f t="shared" si="416"/>
        <v>0</v>
      </c>
      <c r="CK214" s="59">
        <v>43342</v>
      </c>
      <c r="CL214" s="80">
        <f t="shared" si="417"/>
        <v>122</v>
      </c>
      <c r="CM214" s="62" t="str">
        <f t="shared" si="424"/>
        <v>100%</v>
      </c>
      <c r="CN214" s="62">
        <f t="shared" si="418"/>
        <v>-3.2068965517241379</v>
      </c>
      <c r="CO214" s="59" t="str">
        <f t="shared" si="419"/>
        <v>SIN INICIAR</v>
      </c>
      <c r="CP214" s="99" t="str">
        <f t="shared" si="420"/>
        <v xml:space="preserve">NO PROGRAMADA EN EL PERIODO </v>
      </c>
      <c r="CQ214" s="62" t="s">
        <v>1602</v>
      </c>
      <c r="CR214" s="137"/>
      <c r="CS214" s="137"/>
      <c r="CT214" s="137"/>
      <c r="CU214" s="137"/>
      <c r="CV214" s="62" t="s">
        <v>1733</v>
      </c>
      <c r="CW214" s="62" t="s">
        <v>1754</v>
      </c>
      <c r="CX214" s="65"/>
      <c r="CY214" s="65"/>
      <c r="CZ214" s="82"/>
      <c r="DA214" s="62"/>
      <c r="DB214" s="62"/>
      <c r="DC214" s="126">
        <f>$AU214</f>
        <v>2</v>
      </c>
      <c r="DD214" s="82"/>
      <c r="DE214" s="66">
        <f>$DD214/$DC214</f>
        <v>0</v>
      </c>
      <c r="DF214" s="62">
        <f>($BE214+$BR214+$CH214+$DD214)/$AQ214</f>
        <v>0</v>
      </c>
      <c r="DG214" s="59"/>
      <c r="DH214" s="80">
        <f>$BB214-$DG214</f>
        <v>43464</v>
      </c>
      <c r="DI214" s="62" t="str">
        <f>IF($DH214&gt;0,("100%"),IF($DH214&lt;-31,("70%"),IF($DH214&lt;0,((100-(-$DH214))%))))</f>
        <v>100%</v>
      </c>
      <c r="DJ214" s="62">
        <f>($DG214-$BA214)/($BB214-$BA214)</f>
        <v>-1497.7586206896551</v>
      </c>
      <c r="DK214" s="59" t="str">
        <f>IF($DF214&gt;=100%,"TERMINADO",(IF($DF214&gt;0%,"EN PROCESO",(IF($DF214=0%,"SIN INICIAR")))))</f>
        <v>SIN INICIAR</v>
      </c>
      <c r="DL214" s="59" t="str">
        <f>IF($DK214="SIN INICIAR",(IF($DG214&gt;$BA214,"ATRASADO",(IF($DG214&lt;$BA214,"NO PROGRAMADA EN EL PERIODO ")))),IF($DK214="EN PROCESO",(IF($DF214&gt;=$DJ214,"DENTRO DEL TIEMPO",(IF($DF214&lt;$DJ214,"ATRASADO")))),IF($DK214="TERMINADO",(IF($DJ214&lt;=100%,"OPORTUNO",(IF($DJ214&gt;100%,"EXTEMPORANEO")))))))</f>
        <v xml:space="preserve">NO PROGRAMADA EN EL PERIODO </v>
      </c>
      <c r="DM214" s="62"/>
      <c r="DN214" s="62"/>
      <c r="DO214" s="62"/>
      <c r="DP214" s="62"/>
      <c r="DQ214" s="62"/>
      <c r="DR214" s="62"/>
      <c r="DS214" s="60"/>
      <c r="DT214" s="60"/>
      <c r="DU214" s="60"/>
      <c r="DV214" s="82"/>
      <c r="DW214" s="82"/>
      <c r="DX214" s="58"/>
      <c r="DY214" s="58"/>
      <c r="DZ214" s="58"/>
      <c r="EA214" s="58"/>
      <c r="EB214" s="58"/>
      <c r="EC214" s="58"/>
      <c r="ED214" s="58"/>
    </row>
    <row r="215" spans="1:134" ht="69.75" customHeight="1" x14ac:dyDescent="0.2">
      <c r="A215" s="82" t="s">
        <v>346</v>
      </c>
      <c r="B215" s="82" t="s">
        <v>344</v>
      </c>
      <c r="C215" s="82" t="s">
        <v>279</v>
      </c>
      <c r="D215" s="82">
        <v>0.1</v>
      </c>
      <c r="E215" s="82">
        <v>0.35</v>
      </c>
      <c r="F215" s="82">
        <v>0.5</v>
      </c>
      <c r="G215" s="82">
        <v>0.8</v>
      </c>
      <c r="H215" s="82">
        <v>0.9</v>
      </c>
      <c r="I215" s="82" t="s">
        <v>281</v>
      </c>
      <c r="J215" s="82" t="s">
        <v>368</v>
      </c>
      <c r="K215" s="82" t="s">
        <v>347</v>
      </c>
      <c r="L215" s="82" t="s">
        <v>369</v>
      </c>
      <c r="M215" s="82" t="s">
        <v>369</v>
      </c>
      <c r="N215" s="82" t="s">
        <v>369</v>
      </c>
      <c r="O215" s="82" t="s">
        <v>369</v>
      </c>
      <c r="P215" s="82" t="s">
        <v>284</v>
      </c>
      <c r="Q215" s="82" t="s">
        <v>348</v>
      </c>
      <c r="R215" s="82" t="s">
        <v>406</v>
      </c>
      <c r="S215" s="82" t="s">
        <v>412</v>
      </c>
      <c r="T215" s="82" t="s">
        <v>313</v>
      </c>
      <c r="U215" s="82" t="s">
        <v>274</v>
      </c>
      <c r="V215" s="82" t="s">
        <v>286</v>
      </c>
      <c r="W215" s="82" t="s">
        <v>294</v>
      </c>
      <c r="X215" s="82" t="s">
        <v>292</v>
      </c>
      <c r="Y215" s="82" t="s">
        <v>312</v>
      </c>
      <c r="Z215" s="82" t="s">
        <v>416</v>
      </c>
      <c r="AA215" s="82" t="s">
        <v>426</v>
      </c>
      <c r="AB215" s="82" t="s">
        <v>310</v>
      </c>
      <c r="AC215" s="82" t="s">
        <v>369</v>
      </c>
      <c r="AD215" s="118" t="s">
        <v>904</v>
      </c>
      <c r="AE215" s="82" t="str">
        <f t="shared" si="400"/>
        <v>Oficina Asesora de Planeación</v>
      </c>
      <c r="AF215" s="124" t="str">
        <f t="shared" si="401"/>
        <v>No aplica</v>
      </c>
      <c r="AG215" s="156" t="str">
        <f t="shared" si="402"/>
        <v>Planeación Estratégica</v>
      </c>
      <c r="AH215" s="82" t="str">
        <f t="shared" si="403"/>
        <v>Plan Anticorrupción y de Atención a la Ciudadano</v>
      </c>
      <c r="AI215" s="124" t="s">
        <v>432</v>
      </c>
      <c r="AJ215" s="82" t="s">
        <v>1495</v>
      </c>
      <c r="AK215" s="82" t="s">
        <v>1498</v>
      </c>
      <c r="AL215" s="82" t="s">
        <v>1503</v>
      </c>
      <c r="AM215" s="82" t="s">
        <v>1504</v>
      </c>
      <c r="AN215" s="82" t="s">
        <v>1502</v>
      </c>
      <c r="AO215" s="126" t="s">
        <v>416</v>
      </c>
      <c r="AP215" s="82">
        <v>0</v>
      </c>
      <c r="AQ215" s="82">
        <f t="shared" ref="AQ215" si="425">SUM(AR215:AU215)</f>
        <v>1</v>
      </c>
      <c r="AR215" s="82">
        <v>0</v>
      </c>
      <c r="AS215" s="82">
        <v>0</v>
      </c>
      <c r="AT215" s="82">
        <v>0</v>
      </c>
      <c r="AU215" s="82">
        <v>1</v>
      </c>
      <c r="AV215" s="82" t="s">
        <v>448</v>
      </c>
      <c r="AW215" s="82" t="s">
        <v>434</v>
      </c>
      <c r="AX215" s="82" t="s">
        <v>898</v>
      </c>
      <c r="AY215" s="82" t="s">
        <v>917</v>
      </c>
      <c r="AZ215" s="118" t="s">
        <v>442</v>
      </c>
      <c r="BA215" s="59">
        <v>43282</v>
      </c>
      <c r="BB215" s="59">
        <v>43465</v>
      </c>
      <c r="BC215" s="128">
        <f t="shared" si="353"/>
        <v>180</v>
      </c>
      <c r="BD215" s="82">
        <f t="shared" si="421"/>
        <v>0</v>
      </c>
      <c r="BE215" s="82">
        <v>0</v>
      </c>
      <c r="BF215" s="66">
        <v>0</v>
      </c>
      <c r="BG215" s="62">
        <f t="shared" si="404"/>
        <v>0</v>
      </c>
      <c r="BH215" s="59">
        <v>43189</v>
      </c>
      <c r="BI215" s="80">
        <f t="shared" si="405"/>
        <v>276</v>
      </c>
      <c r="BJ215" s="62" t="str">
        <f t="shared" si="406"/>
        <v>100%</v>
      </c>
      <c r="BK215" s="62">
        <f t="shared" si="407"/>
        <v>-0.50819672131147542</v>
      </c>
      <c r="BL215" s="59" t="str">
        <f t="shared" si="408"/>
        <v>SIN INICIAR</v>
      </c>
      <c r="BM215" s="59" t="str">
        <f t="shared" si="409"/>
        <v xml:space="preserve">NO PROGRAMADA EN EL PERIODO </v>
      </c>
      <c r="BN215" s="62" t="s">
        <v>897</v>
      </c>
      <c r="BO215" s="62" t="s">
        <v>1597</v>
      </c>
      <c r="BP215" s="62"/>
      <c r="BQ215" s="82">
        <f t="shared" si="422"/>
        <v>0</v>
      </c>
      <c r="BR215" s="82">
        <v>0</v>
      </c>
      <c r="BS215" s="66">
        <v>0</v>
      </c>
      <c r="BT215" s="62">
        <f t="shared" si="410"/>
        <v>0</v>
      </c>
      <c r="BU215" s="59">
        <v>43281</v>
      </c>
      <c r="BV215" s="80">
        <f t="shared" si="411"/>
        <v>184</v>
      </c>
      <c r="BW215" s="62" t="str">
        <f t="shared" si="423"/>
        <v>100%</v>
      </c>
      <c r="BX215" s="62">
        <f t="shared" si="412"/>
        <v>-5.4644808743169399E-3</v>
      </c>
      <c r="BY215" s="59" t="str">
        <f t="shared" si="413"/>
        <v>SIN INICIAR</v>
      </c>
      <c r="BZ215" s="59" t="str">
        <f t="shared" si="414"/>
        <v xml:space="preserve">NO PROGRAMADA EN EL PERIODO </v>
      </c>
      <c r="CA215" s="62" t="s">
        <v>920</v>
      </c>
      <c r="CB215" s="62"/>
      <c r="CC215" s="62"/>
      <c r="CD215" s="62"/>
      <c r="CE215" s="62"/>
      <c r="CF215" s="62"/>
      <c r="CG215" s="82">
        <f t="shared" si="415"/>
        <v>0</v>
      </c>
      <c r="CH215" s="82">
        <v>0</v>
      </c>
      <c r="CI215" s="66">
        <v>0</v>
      </c>
      <c r="CJ215" s="62">
        <f t="shared" si="416"/>
        <v>0</v>
      </c>
      <c r="CK215" s="59">
        <v>43342</v>
      </c>
      <c r="CL215" s="80">
        <f t="shared" si="417"/>
        <v>123</v>
      </c>
      <c r="CM215" s="62" t="str">
        <f t="shared" si="424"/>
        <v>100%</v>
      </c>
      <c r="CN215" s="62">
        <f t="shared" si="418"/>
        <v>0.32786885245901637</v>
      </c>
      <c r="CO215" s="59" t="str">
        <f t="shared" si="419"/>
        <v>SIN INICIAR</v>
      </c>
      <c r="CP215" s="99" t="str">
        <f t="shared" si="420"/>
        <v>ATRASADO</v>
      </c>
      <c r="CQ215" s="62" t="s">
        <v>1755</v>
      </c>
      <c r="CR215" s="137"/>
      <c r="CS215" s="137"/>
      <c r="CT215" s="137"/>
      <c r="CU215" s="137"/>
      <c r="CV215" s="108" t="s">
        <v>1756</v>
      </c>
      <c r="CW215" s="62" t="s">
        <v>1757</v>
      </c>
      <c r="CX215" s="65"/>
      <c r="CY215" s="65"/>
      <c r="CZ215" s="82"/>
      <c r="DA215" s="107" t="s">
        <v>1781</v>
      </c>
      <c r="DB215" s="107" t="s">
        <v>1782</v>
      </c>
      <c r="DC215" s="126"/>
      <c r="DD215" s="82"/>
      <c r="DE215" s="66"/>
      <c r="DF215" s="62"/>
      <c r="DG215" s="59"/>
      <c r="DH215" s="80"/>
      <c r="DI215" s="62"/>
      <c r="DJ215" s="62"/>
      <c r="DK215" s="59"/>
      <c r="DL215" s="59"/>
      <c r="DM215" s="62"/>
      <c r="DN215" s="62"/>
      <c r="DO215" s="62"/>
      <c r="DP215" s="62"/>
      <c r="DQ215" s="62"/>
      <c r="DR215" s="62"/>
      <c r="DS215" s="60"/>
      <c r="DT215" s="60"/>
      <c r="DU215" s="60"/>
      <c r="DV215" s="82"/>
      <c r="DW215" s="82"/>
      <c r="DX215" s="58"/>
      <c r="DY215" s="58"/>
      <c r="DZ215" s="58"/>
      <c r="EA215" s="58"/>
      <c r="EB215" s="58"/>
      <c r="EC215" s="58"/>
      <c r="ED215" s="58"/>
    </row>
    <row r="216" spans="1:134" ht="60.75" customHeight="1" x14ac:dyDescent="0.2">
      <c r="A216" s="82" t="s">
        <v>346</v>
      </c>
      <c r="B216" s="82" t="s">
        <v>344</v>
      </c>
      <c r="C216" s="82" t="s">
        <v>279</v>
      </c>
      <c r="D216" s="82">
        <v>0.1</v>
      </c>
      <c r="E216" s="82">
        <v>0.35</v>
      </c>
      <c r="F216" s="82">
        <v>0.5</v>
      </c>
      <c r="G216" s="82">
        <v>0.8</v>
      </c>
      <c r="H216" s="82">
        <v>0.9</v>
      </c>
      <c r="I216" s="82" t="s">
        <v>281</v>
      </c>
      <c r="J216" s="82" t="s">
        <v>368</v>
      </c>
      <c r="K216" s="82" t="s">
        <v>347</v>
      </c>
      <c r="L216" s="82" t="s">
        <v>369</v>
      </c>
      <c r="M216" s="82" t="s">
        <v>369</v>
      </c>
      <c r="N216" s="82" t="s">
        <v>369</v>
      </c>
      <c r="O216" s="82" t="s">
        <v>369</v>
      </c>
      <c r="P216" s="82" t="s">
        <v>284</v>
      </c>
      <c r="Q216" s="82" t="s">
        <v>348</v>
      </c>
      <c r="R216" s="82" t="s">
        <v>406</v>
      </c>
      <c r="S216" s="82" t="s">
        <v>412</v>
      </c>
      <c r="T216" s="82" t="s">
        <v>313</v>
      </c>
      <c r="U216" s="82" t="s">
        <v>274</v>
      </c>
      <c r="V216" s="82" t="s">
        <v>286</v>
      </c>
      <c r="W216" s="82" t="s">
        <v>294</v>
      </c>
      <c r="X216" s="82" t="s">
        <v>292</v>
      </c>
      <c r="Y216" s="82" t="s">
        <v>312</v>
      </c>
      <c r="Z216" s="82" t="s">
        <v>416</v>
      </c>
      <c r="AA216" s="82" t="s">
        <v>426</v>
      </c>
      <c r="AB216" s="82" t="s">
        <v>310</v>
      </c>
      <c r="AC216" s="82" t="s">
        <v>369</v>
      </c>
      <c r="AD216" s="118" t="s">
        <v>904</v>
      </c>
      <c r="AE216" s="82" t="str">
        <f t="shared" si="400"/>
        <v>Oficina Asesora de Planeación</v>
      </c>
      <c r="AF216" s="124" t="str">
        <f t="shared" si="401"/>
        <v>No aplica</v>
      </c>
      <c r="AG216" s="156" t="str">
        <f t="shared" si="402"/>
        <v>Planeación Estratégica</v>
      </c>
      <c r="AH216" s="82" t="str">
        <f t="shared" si="403"/>
        <v>Plan Anticorrupción y de Atención a la Ciudadano</v>
      </c>
      <c r="AI216" s="124" t="s">
        <v>432</v>
      </c>
      <c r="AJ216" s="82" t="s">
        <v>1495</v>
      </c>
      <c r="AK216" s="82" t="s">
        <v>1507</v>
      </c>
      <c r="AL216" s="82" t="s">
        <v>927</v>
      </c>
      <c r="AM216" s="82" t="s">
        <v>1508</v>
      </c>
      <c r="AN216" s="82" t="s">
        <v>928</v>
      </c>
      <c r="AO216" s="126" t="s">
        <v>416</v>
      </c>
      <c r="AP216" s="82">
        <v>0</v>
      </c>
      <c r="AQ216" s="62">
        <f>SUM(AR216:AU216)</f>
        <v>1</v>
      </c>
      <c r="AR216" s="62">
        <v>0</v>
      </c>
      <c r="AS216" s="62">
        <v>0</v>
      </c>
      <c r="AT216" s="62">
        <v>0</v>
      </c>
      <c r="AU216" s="62">
        <v>1</v>
      </c>
      <c r="AV216" s="82" t="s">
        <v>641</v>
      </c>
      <c r="AW216" s="82" t="s">
        <v>434</v>
      </c>
      <c r="AX216" s="82" t="s">
        <v>898</v>
      </c>
      <c r="AY216" s="82" t="s">
        <v>365</v>
      </c>
      <c r="AZ216" s="118" t="s">
        <v>442</v>
      </c>
      <c r="BA216" s="59">
        <v>43435</v>
      </c>
      <c r="BB216" s="59">
        <v>43465</v>
      </c>
      <c r="BC216" s="128">
        <f t="shared" si="353"/>
        <v>30</v>
      </c>
      <c r="BD216" s="82">
        <f t="shared" si="421"/>
        <v>0</v>
      </c>
      <c r="BE216" s="82">
        <v>0</v>
      </c>
      <c r="BF216" s="66">
        <v>0</v>
      </c>
      <c r="BG216" s="62">
        <f t="shared" si="404"/>
        <v>0</v>
      </c>
      <c r="BH216" s="59">
        <v>43189</v>
      </c>
      <c r="BI216" s="80">
        <f t="shared" si="405"/>
        <v>276</v>
      </c>
      <c r="BJ216" s="62" t="str">
        <f t="shared" si="406"/>
        <v>100%</v>
      </c>
      <c r="BK216" s="62">
        <f t="shared" si="407"/>
        <v>-8.1999999999999993</v>
      </c>
      <c r="BL216" s="59" t="str">
        <f t="shared" si="408"/>
        <v>SIN INICIAR</v>
      </c>
      <c r="BM216" s="59" t="str">
        <f t="shared" si="409"/>
        <v xml:space="preserve">NO PROGRAMADA EN EL PERIODO </v>
      </c>
      <c r="BN216" s="62" t="s">
        <v>897</v>
      </c>
      <c r="BO216" s="62" t="s">
        <v>1597</v>
      </c>
      <c r="BP216" s="62"/>
      <c r="BQ216" s="82">
        <f t="shared" si="422"/>
        <v>0</v>
      </c>
      <c r="BR216" s="82">
        <v>0</v>
      </c>
      <c r="BS216" s="66">
        <v>0</v>
      </c>
      <c r="BT216" s="62">
        <f t="shared" si="410"/>
        <v>0</v>
      </c>
      <c r="BU216" s="59">
        <v>43269</v>
      </c>
      <c r="BV216" s="80">
        <f t="shared" si="411"/>
        <v>196</v>
      </c>
      <c r="BW216" s="62" t="str">
        <f t="shared" si="423"/>
        <v>100%</v>
      </c>
      <c r="BX216" s="62">
        <f t="shared" si="412"/>
        <v>-5.5333333333333332</v>
      </c>
      <c r="BY216" s="59" t="str">
        <f t="shared" si="413"/>
        <v>SIN INICIAR</v>
      </c>
      <c r="BZ216" s="59" t="str">
        <f t="shared" si="414"/>
        <v xml:space="preserve">NO PROGRAMADA EN EL PERIODO </v>
      </c>
      <c r="CA216" s="62" t="s">
        <v>920</v>
      </c>
      <c r="CB216" s="62"/>
      <c r="CC216" s="62"/>
      <c r="CD216" s="62"/>
      <c r="CE216" s="62"/>
      <c r="CF216" s="62"/>
      <c r="CG216" s="82">
        <f t="shared" si="415"/>
        <v>0</v>
      </c>
      <c r="CH216" s="82">
        <v>0</v>
      </c>
      <c r="CI216" s="66">
        <v>0</v>
      </c>
      <c r="CJ216" s="62">
        <f t="shared" si="416"/>
        <v>0</v>
      </c>
      <c r="CK216" s="59">
        <v>43342</v>
      </c>
      <c r="CL216" s="80">
        <f t="shared" si="417"/>
        <v>123</v>
      </c>
      <c r="CM216" s="62" t="str">
        <f t="shared" si="424"/>
        <v>100%</v>
      </c>
      <c r="CN216" s="62">
        <f t="shared" si="418"/>
        <v>-3.1</v>
      </c>
      <c r="CO216" s="59" t="str">
        <f t="shared" si="419"/>
        <v>SIN INICIAR</v>
      </c>
      <c r="CP216" s="99" t="str">
        <f t="shared" si="420"/>
        <v xml:space="preserve">NO PROGRAMADA EN EL PERIODO </v>
      </c>
      <c r="CQ216" s="62" t="s">
        <v>1602</v>
      </c>
      <c r="CR216" s="137"/>
      <c r="CS216" s="137"/>
      <c r="CT216" s="137"/>
      <c r="CU216" s="137"/>
      <c r="CV216" s="62" t="s">
        <v>1733</v>
      </c>
      <c r="CW216" s="62" t="s">
        <v>1754</v>
      </c>
      <c r="CX216" s="65"/>
      <c r="CY216" s="65"/>
      <c r="CZ216" s="82"/>
      <c r="DA216" s="62"/>
      <c r="DB216" s="62"/>
      <c r="DC216" s="126">
        <f>$AU216</f>
        <v>1</v>
      </c>
      <c r="DD216" s="82"/>
      <c r="DE216" s="66">
        <f>$DD216/$DC216</f>
        <v>0</v>
      </c>
      <c r="DF216" s="62">
        <f>($BE216+$BR216+$CH216+$DD216)/$AQ216</f>
        <v>0</v>
      </c>
      <c r="DG216" s="59"/>
      <c r="DH216" s="80">
        <f>$BB216-$DG216</f>
        <v>43465</v>
      </c>
      <c r="DI216" s="62" t="str">
        <f>IF($DH216&gt;0,("100%"),IF($DH216&lt;-31,("70%"),IF($DH216&lt;0,((100-(-$DH216))%))))</f>
        <v>100%</v>
      </c>
      <c r="DJ216" s="62">
        <f>($DG216-$BA216)/($BB216-$BA216)</f>
        <v>-1447.8333333333333</v>
      </c>
      <c r="DK216" s="59" t="str">
        <f>IF($DF216&gt;=100%,"TERMINADO",(IF($DF216&gt;0%,"EN PROCESO",(IF($DF216=0%,"SIN INICIAR")))))</f>
        <v>SIN INICIAR</v>
      </c>
      <c r="DL216" s="59" t="str">
        <f>IF($DK216="SIN INICIAR",(IF($DG216&gt;$BA216,"ATRASADO",(IF($DG216&lt;$BA216,"NO PROGRAMADA EN EL PERIODO ")))),IF($DK216="EN PROCESO",(IF($DF216&gt;=$DJ216,"DENTRO DEL TIEMPO",(IF($DF216&lt;$DJ216,"ATRASADO")))),IF($DK216="TERMINADO",(IF($DJ216&lt;=100%,"OPORTUNO",(IF($DJ216&gt;100%,"EXTEMPORANEO")))))))</f>
        <v xml:space="preserve">NO PROGRAMADA EN EL PERIODO </v>
      </c>
      <c r="DM216" s="62"/>
      <c r="DN216" s="62"/>
      <c r="DO216" s="62"/>
      <c r="DP216" s="62"/>
      <c r="DQ216" s="62"/>
      <c r="DR216" s="62"/>
      <c r="DS216" s="60"/>
      <c r="DT216" s="60"/>
      <c r="DU216" s="60"/>
      <c r="DV216" s="82"/>
      <c r="DW216" s="82"/>
      <c r="DX216" s="58"/>
      <c r="DY216" s="58"/>
      <c r="DZ216" s="58"/>
      <c r="EA216" s="58"/>
      <c r="EB216" s="58"/>
      <c r="EC216" s="58"/>
      <c r="ED216" s="58"/>
    </row>
    <row r="217" spans="1:134" ht="75" customHeight="1" x14ac:dyDescent="0.2">
      <c r="A217" s="82" t="s">
        <v>346</v>
      </c>
      <c r="B217" s="82" t="s">
        <v>344</v>
      </c>
      <c r="C217" s="82" t="s">
        <v>279</v>
      </c>
      <c r="D217" s="82">
        <v>0.1</v>
      </c>
      <c r="E217" s="82">
        <v>0.35</v>
      </c>
      <c r="F217" s="82">
        <v>0.5</v>
      </c>
      <c r="G217" s="82">
        <v>0.8</v>
      </c>
      <c r="H217" s="82">
        <v>0.9</v>
      </c>
      <c r="I217" s="82" t="s">
        <v>281</v>
      </c>
      <c r="J217" s="82" t="s">
        <v>368</v>
      </c>
      <c r="K217" s="82" t="s">
        <v>347</v>
      </c>
      <c r="L217" s="82" t="s">
        <v>369</v>
      </c>
      <c r="M217" s="82" t="s">
        <v>369</v>
      </c>
      <c r="N217" s="82" t="s">
        <v>369</v>
      </c>
      <c r="O217" s="82" t="s">
        <v>369</v>
      </c>
      <c r="P217" s="82" t="s">
        <v>284</v>
      </c>
      <c r="Q217" s="82" t="s">
        <v>348</v>
      </c>
      <c r="R217" s="82" t="s">
        <v>406</v>
      </c>
      <c r="S217" s="82" t="s">
        <v>412</v>
      </c>
      <c r="T217" s="82" t="s">
        <v>313</v>
      </c>
      <c r="U217" s="82" t="s">
        <v>274</v>
      </c>
      <c r="V217" s="82" t="s">
        <v>286</v>
      </c>
      <c r="W217" s="82" t="s">
        <v>294</v>
      </c>
      <c r="X217" s="82" t="s">
        <v>292</v>
      </c>
      <c r="Y217" s="82" t="s">
        <v>312</v>
      </c>
      <c r="Z217" s="82" t="s">
        <v>416</v>
      </c>
      <c r="AA217" s="82" t="s">
        <v>426</v>
      </c>
      <c r="AB217" s="82" t="s">
        <v>310</v>
      </c>
      <c r="AC217" s="82" t="s">
        <v>369</v>
      </c>
      <c r="AD217" s="118" t="s">
        <v>904</v>
      </c>
      <c r="AE217" s="82" t="str">
        <f t="shared" si="400"/>
        <v>Oficina Asesora de Planeación</v>
      </c>
      <c r="AF217" s="124" t="str">
        <f t="shared" si="401"/>
        <v>No aplica</v>
      </c>
      <c r="AG217" s="156" t="str">
        <f t="shared" si="402"/>
        <v>Planeación Estratégica</v>
      </c>
      <c r="AH217" s="82" t="str">
        <f t="shared" si="403"/>
        <v>Plan Anticorrupción y de Atención a la Ciudadano</v>
      </c>
      <c r="AI217" s="124" t="s">
        <v>432</v>
      </c>
      <c r="AJ217" s="82" t="s">
        <v>1495</v>
      </c>
      <c r="AK217" s="82" t="s">
        <v>1507</v>
      </c>
      <c r="AL217" s="82" t="s">
        <v>1509</v>
      </c>
      <c r="AM217" s="82" t="s">
        <v>1510</v>
      </c>
      <c r="AN217" s="82" t="s">
        <v>926</v>
      </c>
      <c r="AO217" s="126" t="s">
        <v>416</v>
      </c>
      <c r="AP217" s="82">
        <v>0</v>
      </c>
      <c r="AQ217" s="82">
        <f>SUM(AR217:AU217)</f>
        <v>2</v>
      </c>
      <c r="AR217" s="82">
        <v>0</v>
      </c>
      <c r="AS217" s="82">
        <v>0</v>
      </c>
      <c r="AT217" s="82">
        <v>1</v>
      </c>
      <c r="AU217" s="82">
        <v>1</v>
      </c>
      <c r="AV217" s="82" t="s">
        <v>448</v>
      </c>
      <c r="AW217" s="82" t="s">
        <v>434</v>
      </c>
      <c r="AX217" s="82" t="s">
        <v>898</v>
      </c>
      <c r="AY217" s="82" t="s">
        <v>311</v>
      </c>
      <c r="AZ217" s="118" t="s">
        <v>442</v>
      </c>
      <c r="BA217" s="59">
        <v>43283</v>
      </c>
      <c r="BB217" s="59">
        <v>43434</v>
      </c>
      <c r="BC217" s="128">
        <f t="shared" si="353"/>
        <v>148</v>
      </c>
      <c r="BD217" s="82">
        <f t="shared" si="421"/>
        <v>0</v>
      </c>
      <c r="BE217" s="82">
        <v>0</v>
      </c>
      <c r="BF217" s="66">
        <v>0</v>
      </c>
      <c r="BG217" s="62">
        <f t="shared" si="404"/>
        <v>0</v>
      </c>
      <c r="BH217" s="59">
        <v>43189</v>
      </c>
      <c r="BI217" s="80">
        <f t="shared" si="405"/>
        <v>245</v>
      </c>
      <c r="BJ217" s="62" t="str">
        <f t="shared" si="406"/>
        <v>100%</v>
      </c>
      <c r="BK217" s="62">
        <f t="shared" si="407"/>
        <v>-0.62251655629139069</v>
      </c>
      <c r="BL217" s="59" t="str">
        <f t="shared" si="408"/>
        <v>SIN INICIAR</v>
      </c>
      <c r="BM217" s="59" t="str">
        <f t="shared" si="409"/>
        <v xml:space="preserve">NO PROGRAMADA EN EL PERIODO </v>
      </c>
      <c r="BN217" s="62" t="s">
        <v>925</v>
      </c>
      <c r="BO217" s="62" t="s">
        <v>1597</v>
      </c>
      <c r="BP217" s="62"/>
      <c r="BQ217" s="82">
        <f t="shared" si="422"/>
        <v>0</v>
      </c>
      <c r="BR217" s="82">
        <v>0</v>
      </c>
      <c r="BS217" s="66">
        <v>0</v>
      </c>
      <c r="BT217" s="62">
        <f t="shared" si="410"/>
        <v>0</v>
      </c>
      <c r="BU217" s="59">
        <v>43281</v>
      </c>
      <c r="BV217" s="80">
        <f t="shared" si="411"/>
        <v>153</v>
      </c>
      <c r="BW217" s="62" t="str">
        <f t="shared" si="423"/>
        <v>100%</v>
      </c>
      <c r="BX217" s="62">
        <f t="shared" si="412"/>
        <v>-1.3245033112582781E-2</v>
      </c>
      <c r="BY217" s="59" t="str">
        <f t="shared" si="413"/>
        <v>SIN INICIAR</v>
      </c>
      <c r="BZ217" s="59" t="str">
        <f t="shared" si="414"/>
        <v xml:space="preserve">NO PROGRAMADA EN EL PERIODO </v>
      </c>
      <c r="CA217" s="62" t="s">
        <v>920</v>
      </c>
      <c r="CB217" s="62"/>
      <c r="CC217" s="62"/>
      <c r="CD217" s="62"/>
      <c r="CE217" s="62"/>
      <c r="CF217" s="62"/>
      <c r="CG217" s="82">
        <f t="shared" si="415"/>
        <v>1</v>
      </c>
      <c r="CH217" s="82">
        <v>0</v>
      </c>
      <c r="CI217" s="66">
        <f>$CH217/$CG217</f>
        <v>0</v>
      </c>
      <c r="CJ217" s="62">
        <f t="shared" si="416"/>
        <v>0</v>
      </c>
      <c r="CK217" s="59">
        <v>43342</v>
      </c>
      <c r="CL217" s="80">
        <f t="shared" si="417"/>
        <v>92</v>
      </c>
      <c r="CM217" s="62" t="str">
        <f t="shared" si="424"/>
        <v>100%</v>
      </c>
      <c r="CN217" s="62">
        <f t="shared" si="418"/>
        <v>0.39072847682119205</v>
      </c>
      <c r="CO217" s="59" t="str">
        <f t="shared" si="419"/>
        <v>SIN INICIAR</v>
      </c>
      <c r="CP217" s="99" t="str">
        <f t="shared" si="420"/>
        <v>ATRASADO</v>
      </c>
      <c r="CQ217" s="62" t="s">
        <v>1758</v>
      </c>
      <c r="CR217" s="137"/>
      <c r="CS217" s="137"/>
      <c r="CT217" s="137"/>
      <c r="CU217" s="137"/>
      <c r="CV217" s="108" t="s">
        <v>1756</v>
      </c>
      <c r="CW217" s="62" t="s">
        <v>1757</v>
      </c>
      <c r="CX217" s="65"/>
      <c r="CY217" s="65"/>
      <c r="CZ217" s="82"/>
      <c r="DA217" s="62" t="s">
        <v>1781</v>
      </c>
      <c r="DB217" s="62" t="s">
        <v>1782</v>
      </c>
      <c r="DC217" s="126">
        <f>$AU217</f>
        <v>1</v>
      </c>
      <c r="DD217" s="82"/>
      <c r="DE217" s="66">
        <f>$DD217/$DC217</f>
        <v>0</v>
      </c>
      <c r="DF217" s="62">
        <f>($BE217+$BR217+$CH217+$DD217)/$AQ217</f>
        <v>0</v>
      </c>
      <c r="DG217" s="59"/>
      <c r="DH217" s="80">
        <f>$BB217-$DG217</f>
        <v>43434</v>
      </c>
      <c r="DI217" s="62" t="str">
        <f>IF($DH217&gt;0,("100%"),IF($DH217&lt;-31,("70%"),IF($DH217&lt;0,((100-(-$DH217))%))))</f>
        <v>100%</v>
      </c>
      <c r="DJ217" s="62">
        <f>($DG217-$BA217)/($BB217-$BA217)</f>
        <v>-286.64238410596028</v>
      </c>
      <c r="DK217" s="59" t="str">
        <f>IF($DF217&gt;=100%,"TERMINADO",(IF($DF217&gt;0%,"EN PROCESO",(IF($DF217=0%,"SIN INICIAR")))))</f>
        <v>SIN INICIAR</v>
      </c>
      <c r="DL217" s="59" t="str">
        <f>IF($DK217="SIN INICIAR",(IF($DG217&gt;$BA217,"ATRASADO",(IF($DG217&lt;$BA217,"NO PROGRAMADA EN EL PERIODO ")))),IF($DK217="EN PROCESO",(IF($DF217&gt;=$DJ217,"DENTRO DEL TIEMPO",(IF($DF217&lt;$DJ217,"ATRASADO")))),IF($DK217="TERMINADO",(IF($DJ217&lt;=100%,"OPORTUNO",(IF($DJ217&gt;100%,"EXTEMPORANEO")))))))</f>
        <v xml:space="preserve">NO PROGRAMADA EN EL PERIODO </v>
      </c>
      <c r="DM217" s="62"/>
      <c r="DN217" s="62"/>
      <c r="DO217" s="62"/>
      <c r="DP217" s="62"/>
      <c r="DQ217" s="62"/>
      <c r="DR217" s="62"/>
      <c r="DS217" s="60"/>
      <c r="DT217" s="60"/>
      <c r="DU217" s="60"/>
      <c r="DV217" s="82"/>
      <c r="DW217" s="82"/>
      <c r="DX217" s="58"/>
      <c r="DY217" s="58"/>
      <c r="DZ217" s="58"/>
      <c r="EA217" s="58"/>
      <c r="EB217" s="58"/>
      <c r="EC217" s="58"/>
      <c r="ED217" s="58"/>
    </row>
    <row r="218" spans="1:134" ht="75.75" customHeight="1" x14ac:dyDescent="0.2">
      <c r="A218" s="82" t="s">
        <v>346</v>
      </c>
      <c r="B218" s="82" t="s">
        <v>344</v>
      </c>
      <c r="C218" s="82" t="s">
        <v>279</v>
      </c>
      <c r="D218" s="82">
        <v>0.1</v>
      </c>
      <c r="E218" s="82">
        <v>0.35</v>
      </c>
      <c r="F218" s="82">
        <v>0.5</v>
      </c>
      <c r="G218" s="82">
        <v>0.8</v>
      </c>
      <c r="H218" s="82">
        <v>0.9</v>
      </c>
      <c r="I218" s="82" t="s">
        <v>281</v>
      </c>
      <c r="J218" s="82" t="s">
        <v>368</v>
      </c>
      <c r="K218" s="82" t="s">
        <v>347</v>
      </c>
      <c r="L218" s="82" t="s">
        <v>369</v>
      </c>
      <c r="M218" s="82" t="s">
        <v>369</v>
      </c>
      <c r="N218" s="82" t="s">
        <v>369</v>
      </c>
      <c r="O218" s="82" t="s">
        <v>369</v>
      </c>
      <c r="P218" s="82" t="s">
        <v>284</v>
      </c>
      <c r="Q218" s="82" t="s">
        <v>348</v>
      </c>
      <c r="R218" s="82" t="s">
        <v>406</v>
      </c>
      <c r="S218" s="82" t="s">
        <v>412</v>
      </c>
      <c r="T218" s="82" t="s">
        <v>313</v>
      </c>
      <c r="U218" s="82" t="s">
        <v>274</v>
      </c>
      <c r="V218" s="82" t="s">
        <v>286</v>
      </c>
      <c r="W218" s="82" t="s">
        <v>294</v>
      </c>
      <c r="X218" s="82" t="s">
        <v>292</v>
      </c>
      <c r="Y218" s="82" t="s">
        <v>312</v>
      </c>
      <c r="Z218" s="82" t="s">
        <v>416</v>
      </c>
      <c r="AA218" s="82" t="s">
        <v>426</v>
      </c>
      <c r="AB218" s="82" t="s">
        <v>310</v>
      </c>
      <c r="AC218" s="82" t="s">
        <v>369</v>
      </c>
      <c r="AD218" s="118" t="s">
        <v>904</v>
      </c>
      <c r="AE218" s="82" t="str">
        <f t="shared" si="400"/>
        <v>Oficina Asesora de Planeación</v>
      </c>
      <c r="AF218" s="124" t="str">
        <f t="shared" si="401"/>
        <v>No aplica</v>
      </c>
      <c r="AG218" s="156" t="str">
        <f t="shared" si="402"/>
        <v>Planeación Estratégica</v>
      </c>
      <c r="AH218" s="82" t="str">
        <f t="shared" si="403"/>
        <v>Plan Anticorrupción y de Atención a la Ciudadano</v>
      </c>
      <c r="AI218" s="124" t="s">
        <v>432</v>
      </c>
      <c r="AJ218" s="82" t="s">
        <v>1495</v>
      </c>
      <c r="AK218" s="82" t="s">
        <v>1511</v>
      </c>
      <c r="AL218" s="82" t="s">
        <v>923</v>
      </c>
      <c r="AM218" s="82" t="s">
        <v>1512</v>
      </c>
      <c r="AN218" s="82" t="s">
        <v>924</v>
      </c>
      <c r="AO218" s="126" t="s">
        <v>416</v>
      </c>
      <c r="AP218" s="82">
        <v>0</v>
      </c>
      <c r="AQ218" s="62">
        <f>SUM(AR218:AU218)</f>
        <v>1</v>
      </c>
      <c r="AR218" s="62">
        <v>0</v>
      </c>
      <c r="AS218" s="62">
        <v>0</v>
      </c>
      <c r="AT218" s="62">
        <v>0</v>
      </c>
      <c r="AU218" s="62">
        <v>1</v>
      </c>
      <c r="AV218" s="82" t="s">
        <v>641</v>
      </c>
      <c r="AW218" s="82" t="s">
        <v>434</v>
      </c>
      <c r="AX218" s="82" t="s">
        <v>898</v>
      </c>
      <c r="AY218" s="82" t="s">
        <v>365</v>
      </c>
      <c r="AZ218" s="118" t="s">
        <v>442</v>
      </c>
      <c r="BA218" s="59">
        <v>43435</v>
      </c>
      <c r="BB218" s="59">
        <v>43465</v>
      </c>
      <c r="BC218" s="128">
        <f t="shared" si="353"/>
        <v>30</v>
      </c>
      <c r="BD218" s="82">
        <f t="shared" si="421"/>
        <v>0</v>
      </c>
      <c r="BE218" s="82">
        <v>0</v>
      </c>
      <c r="BF218" s="66">
        <v>0</v>
      </c>
      <c r="BG218" s="62">
        <f t="shared" si="404"/>
        <v>0</v>
      </c>
      <c r="BH218" s="59">
        <v>43189</v>
      </c>
      <c r="BI218" s="80">
        <f t="shared" si="405"/>
        <v>276</v>
      </c>
      <c r="BJ218" s="62" t="str">
        <f t="shared" si="406"/>
        <v>100%</v>
      </c>
      <c r="BK218" s="62">
        <f t="shared" si="407"/>
        <v>-8.1999999999999993</v>
      </c>
      <c r="BL218" s="59" t="str">
        <f t="shared" si="408"/>
        <v>SIN INICIAR</v>
      </c>
      <c r="BM218" s="59" t="str">
        <f t="shared" si="409"/>
        <v xml:space="preserve">NO PROGRAMADA EN EL PERIODO </v>
      </c>
      <c r="BN218" s="62" t="s">
        <v>897</v>
      </c>
      <c r="BO218" s="62" t="s">
        <v>1597</v>
      </c>
      <c r="BP218" s="62"/>
      <c r="BQ218" s="82">
        <f t="shared" si="422"/>
        <v>0</v>
      </c>
      <c r="BR218" s="82">
        <v>0</v>
      </c>
      <c r="BS218" s="66">
        <v>0</v>
      </c>
      <c r="BT218" s="62">
        <f t="shared" si="410"/>
        <v>0</v>
      </c>
      <c r="BU218" s="59">
        <v>43269</v>
      </c>
      <c r="BV218" s="80">
        <f t="shared" si="411"/>
        <v>196</v>
      </c>
      <c r="BW218" s="62" t="str">
        <f t="shared" si="423"/>
        <v>100%</v>
      </c>
      <c r="BX218" s="62">
        <f t="shared" si="412"/>
        <v>-5.5333333333333332</v>
      </c>
      <c r="BY218" s="59" t="str">
        <f t="shared" si="413"/>
        <v>SIN INICIAR</v>
      </c>
      <c r="BZ218" s="59" t="str">
        <f t="shared" si="414"/>
        <v xml:space="preserve">NO PROGRAMADA EN EL PERIODO </v>
      </c>
      <c r="CA218" s="62" t="s">
        <v>920</v>
      </c>
      <c r="CB218" s="62"/>
      <c r="CC218" s="62"/>
      <c r="CD218" s="62"/>
      <c r="CE218" s="62"/>
      <c r="CF218" s="62"/>
      <c r="CG218" s="82">
        <f t="shared" si="415"/>
        <v>0</v>
      </c>
      <c r="CH218" s="82">
        <v>0</v>
      </c>
      <c r="CI218" s="66">
        <v>0</v>
      </c>
      <c r="CJ218" s="62">
        <f t="shared" si="416"/>
        <v>0</v>
      </c>
      <c r="CK218" s="59">
        <v>43342</v>
      </c>
      <c r="CL218" s="80">
        <f t="shared" si="417"/>
        <v>123</v>
      </c>
      <c r="CM218" s="62" t="str">
        <f t="shared" si="424"/>
        <v>100%</v>
      </c>
      <c r="CN218" s="62">
        <f t="shared" si="418"/>
        <v>-3.1</v>
      </c>
      <c r="CO218" s="59" t="str">
        <f t="shared" si="419"/>
        <v>SIN INICIAR</v>
      </c>
      <c r="CP218" s="99" t="str">
        <f t="shared" si="420"/>
        <v xml:space="preserve">NO PROGRAMADA EN EL PERIODO </v>
      </c>
      <c r="CQ218" s="62" t="s">
        <v>1602</v>
      </c>
      <c r="CR218" s="137"/>
      <c r="CS218" s="137"/>
      <c r="CT218" s="137"/>
      <c r="CU218" s="137"/>
      <c r="CV218" s="62" t="s">
        <v>1733</v>
      </c>
      <c r="CW218" s="62" t="s">
        <v>1754</v>
      </c>
      <c r="CX218" s="65"/>
      <c r="CY218" s="65"/>
      <c r="CZ218" s="82"/>
      <c r="DA218" s="62"/>
      <c r="DB218" s="62"/>
      <c r="DC218" s="126">
        <f>$AU218</f>
        <v>1</v>
      </c>
      <c r="DD218" s="82"/>
      <c r="DE218" s="66">
        <f>$DD218/$DC218</f>
        <v>0</v>
      </c>
      <c r="DF218" s="62">
        <f>($BE218+$BR218+$CH218+$DD218)/$AQ218</f>
        <v>0</v>
      </c>
      <c r="DG218" s="59"/>
      <c r="DH218" s="80">
        <f>$BB218-$DG218</f>
        <v>43465</v>
      </c>
      <c r="DI218" s="62" t="str">
        <f>IF($DH218&gt;0,("100%"),IF($DH218&lt;-31,("70%"),IF($DH218&lt;0,((100-(-$DH218))%))))</f>
        <v>100%</v>
      </c>
      <c r="DJ218" s="62">
        <f>($DG218-$BA218)/($BB218-$BA218)</f>
        <v>-1447.8333333333333</v>
      </c>
      <c r="DK218" s="59" t="str">
        <f>IF($DF218&gt;=100%,"TERMINADO",(IF($DF218&gt;0%,"EN PROCESO",(IF($DF218=0%,"SIN INICIAR")))))</f>
        <v>SIN INICIAR</v>
      </c>
      <c r="DL218" s="59" t="str">
        <f>IF($DK218="SIN INICIAR",(IF($DG218&gt;$BA218,"ATRASADO",(IF($DG218&lt;$BA218,"NO PROGRAMADA EN EL PERIODO ")))),IF($DK218="EN PROCESO",(IF($DF218&gt;=$DJ218,"DENTRO DEL TIEMPO",(IF($DF218&lt;$DJ218,"ATRASADO")))),IF($DK218="TERMINADO",(IF($DJ218&lt;=100%,"OPORTUNO",(IF($DJ218&gt;100%,"EXTEMPORANEO")))))))</f>
        <v xml:space="preserve">NO PROGRAMADA EN EL PERIODO </v>
      </c>
      <c r="DM218" s="62"/>
      <c r="DN218" s="62"/>
      <c r="DO218" s="62"/>
      <c r="DP218" s="62"/>
      <c r="DQ218" s="62"/>
      <c r="DR218" s="62"/>
      <c r="DS218" s="60"/>
      <c r="DT218" s="60"/>
      <c r="DU218" s="60"/>
      <c r="DV218" s="82"/>
      <c r="DW218" s="82"/>
      <c r="DX218" s="58"/>
      <c r="DY218" s="58"/>
      <c r="DZ218" s="58"/>
      <c r="EA218" s="58"/>
      <c r="EB218" s="58"/>
      <c r="EC218" s="58"/>
      <c r="ED218" s="58"/>
    </row>
    <row r="219" spans="1:134" ht="74.25" customHeight="1" x14ac:dyDescent="0.2">
      <c r="A219" s="82" t="s">
        <v>346</v>
      </c>
      <c r="B219" s="82" t="s">
        <v>344</v>
      </c>
      <c r="C219" s="82" t="s">
        <v>279</v>
      </c>
      <c r="D219" s="82">
        <v>0.1</v>
      </c>
      <c r="E219" s="82">
        <v>0.35</v>
      </c>
      <c r="F219" s="82">
        <v>0.5</v>
      </c>
      <c r="G219" s="82">
        <v>0.8</v>
      </c>
      <c r="H219" s="82">
        <v>0.9</v>
      </c>
      <c r="I219" s="82" t="s">
        <v>281</v>
      </c>
      <c r="J219" s="82" t="s">
        <v>368</v>
      </c>
      <c r="K219" s="82" t="s">
        <v>347</v>
      </c>
      <c r="L219" s="82" t="s">
        <v>369</v>
      </c>
      <c r="M219" s="82" t="s">
        <v>369</v>
      </c>
      <c r="N219" s="82" t="s">
        <v>369</v>
      </c>
      <c r="O219" s="82" t="s">
        <v>369</v>
      </c>
      <c r="P219" s="82" t="s">
        <v>284</v>
      </c>
      <c r="Q219" s="82" t="s">
        <v>348</v>
      </c>
      <c r="R219" s="82" t="s">
        <v>406</v>
      </c>
      <c r="S219" s="82" t="s">
        <v>412</v>
      </c>
      <c r="T219" s="82" t="s">
        <v>313</v>
      </c>
      <c r="U219" s="82" t="s">
        <v>274</v>
      </c>
      <c r="V219" s="82" t="s">
        <v>286</v>
      </c>
      <c r="W219" s="82" t="s">
        <v>294</v>
      </c>
      <c r="X219" s="82" t="s">
        <v>292</v>
      </c>
      <c r="Y219" s="82" t="s">
        <v>312</v>
      </c>
      <c r="Z219" s="82" t="s">
        <v>416</v>
      </c>
      <c r="AA219" s="82" t="s">
        <v>426</v>
      </c>
      <c r="AB219" s="82" t="s">
        <v>310</v>
      </c>
      <c r="AC219" s="82" t="s">
        <v>369</v>
      </c>
      <c r="AD219" s="118" t="s">
        <v>904</v>
      </c>
      <c r="AE219" s="82" t="str">
        <f t="shared" si="400"/>
        <v>Oficina Asesora de Planeación</v>
      </c>
      <c r="AF219" s="124" t="str">
        <f t="shared" si="401"/>
        <v>No aplica</v>
      </c>
      <c r="AG219" s="156" t="str">
        <f t="shared" si="402"/>
        <v>Planeación Estratégica</v>
      </c>
      <c r="AH219" s="82" t="str">
        <f t="shared" si="403"/>
        <v>Plan Anticorrupción y de Atención a la Ciudadano</v>
      </c>
      <c r="AI219" s="124" t="s">
        <v>432</v>
      </c>
      <c r="AJ219" s="82" t="s">
        <v>1495</v>
      </c>
      <c r="AK219" s="82" t="s">
        <v>1511</v>
      </c>
      <c r="AL219" s="82" t="s">
        <v>921</v>
      </c>
      <c r="AM219" s="82" t="s">
        <v>1513</v>
      </c>
      <c r="AN219" s="82" t="s">
        <v>922</v>
      </c>
      <c r="AO219" s="126" t="s">
        <v>416</v>
      </c>
      <c r="AP219" s="82">
        <v>0</v>
      </c>
      <c r="AQ219" s="82">
        <f>SUM(AR219:AU219)</f>
        <v>1</v>
      </c>
      <c r="AR219" s="82">
        <v>0</v>
      </c>
      <c r="AS219" s="82">
        <v>0</v>
      </c>
      <c r="AT219" s="82">
        <v>0</v>
      </c>
      <c r="AU219" s="82">
        <v>1</v>
      </c>
      <c r="AV219" s="82" t="s">
        <v>448</v>
      </c>
      <c r="AW219" s="82" t="s">
        <v>434</v>
      </c>
      <c r="AX219" s="82" t="s">
        <v>898</v>
      </c>
      <c r="AY219" s="82" t="s">
        <v>917</v>
      </c>
      <c r="AZ219" s="118" t="s">
        <v>442</v>
      </c>
      <c r="BA219" s="59">
        <v>43435</v>
      </c>
      <c r="BB219" s="59">
        <v>43465</v>
      </c>
      <c r="BC219" s="128">
        <f t="shared" si="353"/>
        <v>30</v>
      </c>
      <c r="BD219" s="82">
        <f t="shared" si="421"/>
        <v>0</v>
      </c>
      <c r="BE219" s="82">
        <v>0</v>
      </c>
      <c r="BF219" s="66">
        <v>0</v>
      </c>
      <c r="BG219" s="62">
        <f t="shared" si="404"/>
        <v>0</v>
      </c>
      <c r="BH219" s="59">
        <v>43189</v>
      </c>
      <c r="BI219" s="80">
        <f t="shared" si="405"/>
        <v>276</v>
      </c>
      <c r="BJ219" s="62" t="str">
        <f t="shared" si="406"/>
        <v>100%</v>
      </c>
      <c r="BK219" s="62">
        <f t="shared" si="407"/>
        <v>-8.1999999999999993</v>
      </c>
      <c r="BL219" s="59" t="str">
        <f t="shared" si="408"/>
        <v>SIN INICIAR</v>
      </c>
      <c r="BM219" s="59" t="str">
        <f t="shared" si="409"/>
        <v xml:space="preserve">NO PROGRAMADA EN EL PERIODO </v>
      </c>
      <c r="BN219" s="62" t="s">
        <v>897</v>
      </c>
      <c r="BO219" s="62" t="s">
        <v>1597</v>
      </c>
      <c r="BP219" s="62"/>
      <c r="BQ219" s="82">
        <f t="shared" si="422"/>
        <v>0</v>
      </c>
      <c r="BR219" s="82">
        <v>0</v>
      </c>
      <c r="BS219" s="66">
        <v>0</v>
      </c>
      <c r="BT219" s="62">
        <f t="shared" si="410"/>
        <v>0</v>
      </c>
      <c r="BU219" s="59">
        <v>43269</v>
      </c>
      <c r="BV219" s="80">
        <f t="shared" si="411"/>
        <v>196</v>
      </c>
      <c r="BW219" s="62" t="str">
        <f t="shared" si="423"/>
        <v>100%</v>
      </c>
      <c r="BX219" s="62">
        <f t="shared" si="412"/>
        <v>-5.5333333333333332</v>
      </c>
      <c r="BY219" s="59" t="str">
        <f t="shared" si="413"/>
        <v>SIN INICIAR</v>
      </c>
      <c r="BZ219" s="59" t="str">
        <f t="shared" si="414"/>
        <v xml:space="preserve">NO PROGRAMADA EN EL PERIODO </v>
      </c>
      <c r="CA219" s="62" t="s">
        <v>920</v>
      </c>
      <c r="CB219" s="62"/>
      <c r="CC219" s="62"/>
      <c r="CD219" s="62"/>
      <c r="CE219" s="62"/>
      <c r="CF219" s="62"/>
      <c r="CG219" s="82">
        <f t="shared" si="415"/>
        <v>0</v>
      </c>
      <c r="CH219" s="82">
        <v>0</v>
      </c>
      <c r="CI219" s="66">
        <v>0</v>
      </c>
      <c r="CJ219" s="62">
        <f t="shared" si="416"/>
        <v>0</v>
      </c>
      <c r="CK219" s="59">
        <v>43342</v>
      </c>
      <c r="CL219" s="80">
        <f t="shared" si="417"/>
        <v>123</v>
      </c>
      <c r="CM219" s="62" t="str">
        <f t="shared" si="424"/>
        <v>100%</v>
      </c>
      <c r="CN219" s="62">
        <f t="shared" si="418"/>
        <v>-3.1</v>
      </c>
      <c r="CO219" s="59" t="str">
        <f t="shared" si="419"/>
        <v>SIN INICIAR</v>
      </c>
      <c r="CP219" s="99" t="str">
        <f t="shared" si="420"/>
        <v xml:space="preserve">NO PROGRAMADA EN EL PERIODO </v>
      </c>
      <c r="CQ219" s="62" t="s">
        <v>1602</v>
      </c>
      <c r="CR219" s="137"/>
      <c r="CS219" s="137"/>
      <c r="CT219" s="137"/>
      <c r="CU219" s="137"/>
      <c r="CV219" s="62" t="s">
        <v>1733</v>
      </c>
      <c r="CW219" s="62" t="s">
        <v>1754</v>
      </c>
      <c r="CX219" s="65"/>
      <c r="CY219" s="65"/>
      <c r="CZ219" s="82"/>
      <c r="DA219" s="62"/>
      <c r="DB219" s="62"/>
      <c r="DC219" s="126">
        <f>$AU219</f>
        <v>1</v>
      </c>
      <c r="DD219" s="82"/>
      <c r="DE219" s="66">
        <f>$DD219/$DC219</f>
        <v>0</v>
      </c>
      <c r="DF219" s="62">
        <f>($BE219+$BR219+$CH219+$DD219)/$AQ219</f>
        <v>0</v>
      </c>
      <c r="DG219" s="59"/>
      <c r="DH219" s="80">
        <f>$BB219-$DG219</f>
        <v>43465</v>
      </c>
      <c r="DI219" s="62" t="str">
        <f>IF($DH219&gt;0,("100%"),IF($DH219&lt;-31,("70%"),IF($DH219&lt;0,((100-(-$DH219))%))))</f>
        <v>100%</v>
      </c>
      <c r="DJ219" s="62">
        <f>($DG219-$BA219)/($BB219-$BA219)</f>
        <v>-1447.8333333333333</v>
      </c>
      <c r="DK219" s="59" t="str">
        <f>IF($DF219&gt;=100%,"TERMINADO",(IF($DF219&gt;0%,"EN PROCESO",(IF($DF219=0%,"SIN INICIAR")))))</f>
        <v>SIN INICIAR</v>
      </c>
      <c r="DL219" s="59" t="str">
        <f>IF($DK219="SIN INICIAR",(IF($DG219&gt;$BA219,"ATRASADO",(IF($DG219&lt;$BA219,"NO PROGRAMADA EN EL PERIODO ")))),IF($DK219="EN PROCESO",(IF($DF219&gt;=$DJ219,"DENTRO DEL TIEMPO",(IF($DF219&lt;$DJ219,"ATRASADO")))),IF($DK219="TERMINADO",(IF($DJ219&lt;=100%,"OPORTUNO",(IF($DJ219&gt;100%,"EXTEMPORANEO")))))))</f>
        <v xml:space="preserve">NO PROGRAMADA EN EL PERIODO </v>
      </c>
      <c r="DM219" s="62"/>
      <c r="DN219" s="62"/>
      <c r="DO219" s="62"/>
      <c r="DP219" s="62"/>
      <c r="DQ219" s="62"/>
      <c r="DR219" s="62"/>
      <c r="DS219" s="60"/>
      <c r="DT219" s="60"/>
      <c r="DU219" s="60"/>
      <c r="DV219" s="82"/>
      <c r="DW219" s="82"/>
      <c r="DX219" s="58"/>
      <c r="DY219" s="58"/>
      <c r="DZ219" s="58"/>
      <c r="EA219" s="58"/>
      <c r="EB219" s="58"/>
      <c r="EC219" s="58"/>
      <c r="ED219" s="58"/>
    </row>
    <row r="220" spans="1:134" ht="39.950000000000003" customHeight="1" x14ac:dyDescent="0.2">
      <c r="A220" s="82" t="s">
        <v>346</v>
      </c>
      <c r="B220" s="82" t="s">
        <v>344</v>
      </c>
      <c r="C220" s="82" t="s">
        <v>279</v>
      </c>
      <c r="D220" s="82">
        <v>0.1</v>
      </c>
      <c r="E220" s="82">
        <v>0.35</v>
      </c>
      <c r="F220" s="82">
        <v>0.5</v>
      </c>
      <c r="G220" s="82">
        <v>0.8</v>
      </c>
      <c r="H220" s="82">
        <v>0.9</v>
      </c>
      <c r="I220" s="82" t="s">
        <v>281</v>
      </c>
      <c r="J220" s="82" t="s">
        <v>368</v>
      </c>
      <c r="K220" s="82" t="s">
        <v>347</v>
      </c>
      <c r="L220" s="82" t="s">
        <v>369</v>
      </c>
      <c r="M220" s="82" t="s">
        <v>369</v>
      </c>
      <c r="N220" s="82" t="s">
        <v>369</v>
      </c>
      <c r="O220" s="82" t="s">
        <v>369</v>
      </c>
      <c r="P220" s="82" t="s">
        <v>284</v>
      </c>
      <c r="Q220" s="82" t="s">
        <v>348</v>
      </c>
      <c r="R220" s="82" t="s">
        <v>406</v>
      </c>
      <c r="S220" s="82" t="s">
        <v>412</v>
      </c>
      <c r="T220" s="82" t="s">
        <v>313</v>
      </c>
      <c r="U220" s="82" t="s">
        <v>274</v>
      </c>
      <c r="V220" s="82" t="s">
        <v>286</v>
      </c>
      <c r="W220" s="82" t="s">
        <v>294</v>
      </c>
      <c r="X220" s="82" t="s">
        <v>292</v>
      </c>
      <c r="Y220" s="82" t="s">
        <v>312</v>
      </c>
      <c r="Z220" s="82" t="s">
        <v>416</v>
      </c>
      <c r="AA220" s="82" t="s">
        <v>426</v>
      </c>
      <c r="AB220" s="82" t="s">
        <v>310</v>
      </c>
      <c r="AC220" s="82" t="s">
        <v>369</v>
      </c>
      <c r="AD220" s="118" t="s">
        <v>904</v>
      </c>
      <c r="AE220" s="82" t="str">
        <f t="shared" si="400"/>
        <v>Oficina Asesora de Planeación</v>
      </c>
      <c r="AF220" s="124" t="str">
        <f t="shared" si="401"/>
        <v>No aplica</v>
      </c>
      <c r="AG220" s="156" t="str">
        <f t="shared" si="402"/>
        <v>Planeación Estratégica</v>
      </c>
      <c r="AH220" s="82" t="str">
        <f t="shared" si="403"/>
        <v>Plan Anticorrupción y de Atención a la Ciudadano</v>
      </c>
      <c r="AI220" s="124" t="s">
        <v>432</v>
      </c>
      <c r="AJ220" s="82" t="s">
        <v>1495</v>
      </c>
      <c r="AK220" s="82" t="s">
        <v>1511</v>
      </c>
      <c r="AL220" s="82" t="s">
        <v>918</v>
      </c>
      <c r="AM220" s="82" t="s">
        <v>1514</v>
      </c>
      <c r="AN220" s="82" t="s">
        <v>919</v>
      </c>
      <c r="AO220" s="126" t="s">
        <v>416</v>
      </c>
      <c r="AP220" s="82">
        <v>0</v>
      </c>
      <c r="AQ220" s="82">
        <f>SUM(AR220:AU220)</f>
        <v>1</v>
      </c>
      <c r="AR220" s="82">
        <v>0</v>
      </c>
      <c r="AS220" s="82">
        <v>0</v>
      </c>
      <c r="AT220" s="82">
        <v>0</v>
      </c>
      <c r="AU220" s="82">
        <v>1</v>
      </c>
      <c r="AV220" s="82" t="s">
        <v>448</v>
      </c>
      <c r="AW220" s="82" t="s">
        <v>434</v>
      </c>
      <c r="AX220" s="82" t="s">
        <v>898</v>
      </c>
      <c r="AY220" s="82" t="s">
        <v>917</v>
      </c>
      <c r="AZ220" s="118" t="s">
        <v>442</v>
      </c>
      <c r="BA220" s="59">
        <v>43435</v>
      </c>
      <c r="BB220" s="59">
        <v>43465</v>
      </c>
      <c r="BC220" s="128">
        <f t="shared" si="353"/>
        <v>30</v>
      </c>
      <c r="BD220" s="82">
        <f t="shared" si="421"/>
        <v>0</v>
      </c>
      <c r="BE220" s="82">
        <v>0</v>
      </c>
      <c r="BF220" s="66">
        <v>0</v>
      </c>
      <c r="BG220" s="62">
        <f t="shared" si="404"/>
        <v>0</v>
      </c>
      <c r="BH220" s="59">
        <v>43189</v>
      </c>
      <c r="BI220" s="80">
        <f t="shared" si="405"/>
        <v>276</v>
      </c>
      <c r="BJ220" s="62" t="str">
        <f t="shared" si="406"/>
        <v>100%</v>
      </c>
      <c r="BK220" s="62">
        <f t="shared" si="407"/>
        <v>-8.1999999999999993</v>
      </c>
      <c r="BL220" s="59" t="str">
        <f t="shared" si="408"/>
        <v>SIN INICIAR</v>
      </c>
      <c r="BM220" s="59" t="str">
        <f t="shared" si="409"/>
        <v xml:space="preserve">NO PROGRAMADA EN EL PERIODO </v>
      </c>
      <c r="BN220" s="62" t="s">
        <v>897</v>
      </c>
      <c r="BO220" s="62" t="s">
        <v>1597</v>
      </c>
      <c r="BP220" s="62"/>
      <c r="BQ220" s="82">
        <f t="shared" si="422"/>
        <v>0</v>
      </c>
      <c r="BR220" s="82">
        <v>0</v>
      </c>
      <c r="BS220" s="66">
        <v>0</v>
      </c>
      <c r="BT220" s="62">
        <f t="shared" si="410"/>
        <v>0</v>
      </c>
      <c r="BU220" s="59">
        <v>43269</v>
      </c>
      <c r="BV220" s="80">
        <f t="shared" si="411"/>
        <v>196</v>
      </c>
      <c r="BW220" s="62" t="str">
        <f t="shared" si="423"/>
        <v>100%</v>
      </c>
      <c r="BX220" s="62">
        <f t="shared" si="412"/>
        <v>-5.5333333333333332</v>
      </c>
      <c r="BY220" s="59" t="str">
        <f t="shared" si="413"/>
        <v>SIN INICIAR</v>
      </c>
      <c r="BZ220" s="59" t="str">
        <f t="shared" si="414"/>
        <v xml:space="preserve">NO PROGRAMADA EN EL PERIODO </v>
      </c>
      <c r="CA220" s="62" t="s">
        <v>920</v>
      </c>
      <c r="CB220" s="62"/>
      <c r="CC220" s="62"/>
      <c r="CD220" s="62"/>
      <c r="CE220" s="62"/>
      <c r="CF220" s="62"/>
      <c r="CG220" s="82">
        <f t="shared" si="415"/>
        <v>0</v>
      </c>
      <c r="CH220" s="82">
        <v>0</v>
      </c>
      <c r="CI220" s="66">
        <v>0</v>
      </c>
      <c r="CJ220" s="62">
        <f t="shared" si="416"/>
        <v>0</v>
      </c>
      <c r="CK220" s="59">
        <v>43342</v>
      </c>
      <c r="CL220" s="80">
        <f t="shared" si="417"/>
        <v>123</v>
      </c>
      <c r="CM220" s="62" t="str">
        <f t="shared" si="424"/>
        <v>100%</v>
      </c>
      <c r="CN220" s="62">
        <f t="shared" si="418"/>
        <v>-3.1</v>
      </c>
      <c r="CO220" s="59" t="str">
        <f t="shared" si="419"/>
        <v>SIN INICIAR</v>
      </c>
      <c r="CP220" s="99" t="str">
        <f t="shared" si="420"/>
        <v xml:space="preserve">NO PROGRAMADA EN EL PERIODO </v>
      </c>
      <c r="CQ220" s="62" t="s">
        <v>1602</v>
      </c>
      <c r="CR220" s="137"/>
      <c r="CS220" s="137"/>
      <c r="CT220" s="137"/>
      <c r="CU220" s="137"/>
      <c r="CV220" s="62" t="s">
        <v>1733</v>
      </c>
      <c r="CW220" s="62" t="s">
        <v>1754</v>
      </c>
      <c r="CX220" s="65"/>
      <c r="CY220" s="65"/>
      <c r="CZ220" s="82"/>
      <c r="DA220" s="62"/>
      <c r="DB220" s="62"/>
      <c r="DC220" s="126">
        <f>$AU220</f>
        <v>1</v>
      </c>
      <c r="DD220" s="82"/>
      <c r="DE220" s="66">
        <f>$DD220/$DC220</f>
        <v>0</v>
      </c>
      <c r="DF220" s="62">
        <f>($BE220+$BR220+$CH220+$DD220)/$AQ220</f>
        <v>0</v>
      </c>
      <c r="DG220" s="59"/>
      <c r="DH220" s="80">
        <f>$BB220-$DG220</f>
        <v>43465</v>
      </c>
      <c r="DI220" s="62" t="str">
        <f>IF($DH220&gt;0,("100%"),IF($DH220&lt;-31,("70%"),IF($DH220&lt;0,((100-(-$DH220))%))))</f>
        <v>100%</v>
      </c>
      <c r="DJ220" s="62">
        <f>($DG220-$BA220)/($BB220-$BA220)</f>
        <v>-1447.8333333333333</v>
      </c>
      <c r="DK220" s="59" t="str">
        <f>IF($DF220&gt;=100%,"TERMINADO",(IF($DF220&gt;0%,"EN PROCESO",(IF($DF220=0%,"SIN INICIAR")))))</f>
        <v>SIN INICIAR</v>
      </c>
      <c r="DL220" s="59" t="str">
        <f>IF($DK220="SIN INICIAR",(IF($DG220&gt;$BA220,"ATRASADO",(IF($DG220&lt;$BA220,"NO PROGRAMADA EN EL PERIODO ")))),IF($DK220="EN PROCESO",(IF($DF220&gt;=$DJ220,"DENTRO DEL TIEMPO",(IF($DF220&lt;$DJ220,"ATRASADO")))),IF($DK220="TERMINADO",(IF($DJ220&lt;=100%,"OPORTUNO",(IF($DJ220&gt;100%,"EXTEMPORANEO")))))))</f>
        <v xml:space="preserve">NO PROGRAMADA EN EL PERIODO </v>
      </c>
      <c r="DM220" s="62"/>
      <c r="DN220" s="62"/>
      <c r="DO220" s="62"/>
      <c r="DP220" s="62"/>
      <c r="DQ220" s="62"/>
      <c r="DR220" s="62"/>
      <c r="DS220" s="60"/>
      <c r="DT220" s="60"/>
      <c r="DU220" s="60"/>
      <c r="DV220" s="82"/>
      <c r="DW220" s="82"/>
      <c r="DX220" s="58"/>
      <c r="DY220" s="58"/>
      <c r="DZ220" s="58"/>
      <c r="EA220" s="58"/>
      <c r="EB220" s="58"/>
      <c r="EC220" s="58"/>
      <c r="ED220" s="58"/>
    </row>
    <row r="221" spans="1:134" ht="72.75" customHeight="1" x14ac:dyDescent="0.2">
      <c r="A221" s="82" t="s">
        <v>346</v>
      </c>
      <c r="B221" s="82" t="s">
        <v>344</v>
      </c>
      <c r="C221" s="82" t="s">
        <v>279</v>
      </c>
      <c r="D221" s="82">
        <v>0.1</v>
      </c>
      <c r="E221" s="82">
        <v>0.35</v>
      </c>
      <c r="F221" s="82">
        <v>0.5</v>
      </c>
      <c r="G221" s="82">
        <v>0.8</v>
      </c>
      <c r="H221" s="82">
        <v>0.9</v>
      </c>
      <c r="I221" s="82" t="s">
        <v>281</v>
      </c>
      <c r="J221" s="82" t="s">
        <v>368</v>
      </c>
      <c r="K221" s="82" t="s">
        <v>347</v>
      </c>
      <c r="L221" s="82" t="s">
        <v>369</v>
      </c>
      <c r="M221" s="82" t="s">
        <v>369</v>
      </c>
      <c r="N221" s="82" t="s">
        <v>369</v>
      </c>
      <c r="O221" s="82" t="s">
        <v>369</v>
      </c>
      <c r="P221" s="82" t="s">
        <v>284</v>
      </c>
      <c r="Q221" s="82" t="s">
        <v>348</v>
      </c>
      <c r="R221" s="82" t="s">
        <v>406</v>
      </c>
      <c r="S221" s="82" t="s">
        <v>412</v>
      </c>
      <c r="T221" s="61" t="s">
        <v>313</v>
      </c>
      <c r="U221" s="61" t="s">
        <v>274</v>
      </c>
      <c r="V221" s="61" t="s">
        <v>287</v>
      </c>
      <c r="W221" s="82" t="s">
        <v>298</v>
      </c>
      <c r="X221" s="82" t="s">
        <v>304</v>
      </c>
      <c r="Y221" s="82" t="s">
        <v>312</v>
      </c>
      <c r="Z221" s="82" t="s">
        <v>416</v>
      </c>
      <c r="AA221" s="82" t="s">
        <v>426</v>
      </c>
      <c r="AB221" s="61" t="s">
        <v>311</v>
      </c>
      <c r="AC221" s="61" t="s">
        <v>376</v>
      </c>
      <c r="AD221" s="119" t="s">
        <v>326</v>
      </c>
      <c r="AE221" s="82" t="str">
        <f t="shared" ref="AE221:AE265" si="426">$AB221</f>
        <v>Subdirección de Gestión Corporativa</v>
      </c>
      <c r="AF221" s="124" t="str">
        <f t="shared" ref="AF221:AF265" si="427">$AC221</f>
        <v>Atención al Ciudadano</v>
      </c>
      <c r="AG221" s="156" t="str">
        <f t="shared" ref="AG221:AG265" si="428">$W221</f>
        <v xml:space="preserve">Atención al Ciudadano </v>
      </c>
      <c r="AH221" s="82" t="str">
        <f t="shared" ref="AH221:AH265" si="429">$Y221</f>
        <v>Plan Anticorrupción y de Atención a la Ciudadano</v>
      </c>
      <c r="AI221" s="124" t="s">
        <v>432</v>
      </c>
      <c r="AJ221" s="82" t="s">
        <v>1515</v>
      </c>
      <c r="AK221" s="82" t="s">
        <v>1516</v>
      </c>
      <c r="AL221" s="82" t="s">
        <v>1517</v>
      </c>
      <c r="AM221" s="82" t="s">
        <v>1518</v>
      </c>
      <c r="AN221" s="82" t="s">
        <v>582</v>
      </c>
      <c r="AO221" s="126" t="s">
        <v>416</v>
      </c>
      <c r="AP221" s="82">
        <v>0</v>
      </c>
      <c r="AQ221" s="82">
        <f t="shared" ref="AQ221:AQ239" si="430">SUM(AR221:AU221)</f>
        <v>1</v>
      </c>
      <c r="AR221" s="82">
        <v>0</v>
      </c>
      <c r="AS221" s="82">
        <v>1</v>
      </c>
      <c r="AT221" s="82">
        <v>0</v>
      </c>
      <c r="AU221" s="82">
        <v>0</v>
      </c>
      <c r="AV221" s="82" t="s">
        <v>448</v>
      </c>
      <c r="AW221" s="82" t="s">
        <v>368</v>
      </c>
      <c r="AX221" s="82" t="s">
        <v>455</v>
      </c>
      <c r="AY221" s="82" t="s">
        <v>369</v>
      </c>
      <c r="AZ221" s="118" t="s">
        <v>369</v>
      </c>
      <c r="BA221" s="59">
        <v>43252</v>
      </c>
      <c r="BB221" s="59">
        <v>43281</v>
      </c>
      <c r="BC221" s="128">
        <f t="shared" ref="BC221:BC265" si="431">$BB221-$BA221</f>
        <v>29</v>
      </c>
      <c r="BD221" s="82">
        <f t="shared" ref="BD221:BD254" si="432">$AR221</f>
        <v>0</v>
      </c>
      <c r="BE221" s="82">
        <v>0</v>
      </c>
      <c r="BF221" s="66">
        <v>0</v>
      </c>
      <c r="BG221" s="62">
        <f t="shared" ref="BG221:BG265" si="433">$BE221/$AQ221</f>
        <v>0</v>
      </c>
      <c r="BH221" s="59">
        <v>43214</v>
      </c>
      <c r="BI221" s="80">
        <f t="shared" ref="BI221:BI265" si="434">$BB221-$BH221</f>
        <v>67</v>
      </c>
      <c r="BJ221" s="62" t="str">
        <f t="shared" ref="BJ221:BJ265" si="435">IF($BI221&gt;=0,("100%"),IF($BI221&lt;-31,("70%"),IF($BI221&lt;0,((100-(-$BI221))%))))</f>
        <v>100%</v>
      </c>
      <c r="BK221" s="62">
        <f t="shared" ref="BK221:BK265" si="436">($BH221-$BA221)/($BB221-$BA221)</f>
        <v>-1.3103448275862069</v>
      </c>
      <c r="BL221" s="59" t="str">
        <f t="shared" ref="BL221:BL265" si="437">IF($BG221&gt;=100%,"TERMINADO",(IF($BG221&gt;0%,"EN PROCESO",(IF($BG221=0%,"SIN INICIAR")))))</f>
        <v>SIN INICIAR</v>
      </c>
      <c r="BM221" s="59" t="str">
        <f t="shared" ref="BM221:BM265" si="438">IF($BL221="SIN INICIAR",(IF($BH221&gt;$BA221,"ATRASADO",(IF($BH221&lt;$BA221,"NO PROGRAMADA EN EL PERIODO ")))),IF($BL221="EN PROCESO",(IF($BF221&gt;=$BK221,"DENTRO DEL TIEMPO",(IF($BF221&lt;$BK221,"ATRASADO")))),IF($BL221="TERMINADO",(IF($BK221&lt;=100%,"OPORTUNO",(IF($BK221&gt;100%,"EXTEMPORANEO")))))))</f>
        <v xml:space="preserve">NO PROGRAMADA EN EL PERIODO </v>
      </c>
      <c r="BN221" s="62"/>
      <c r="BO221" s="62"/>
      <c r="BP221" s="62"/>
      <c r="BQ221" s="82">
        <f t="shared" ref="BQ221:BQ265" si="439">$AS221</f>
        <v>1</v>
      </c>
      <c r="BR221" s="82">
        <v>1</v>
      </c>
      <c r="BS221" s="66">
        <f>$BR221/$BQ221</f>
        <v>1</v>
      </c>
      <c r="BT221" s="62">
        <f t="shared" ref="BT221:BT265" si="440">($BE221+$BR221)/$AQ221</f>
        <v>1</v>
      </c>
      <c r="BU221" s="59">
        <v>43281</v>
      </c>
      <c r="BV221" s="80">
        <f t="shared" ref="BV221:BV265" si="441">$BB221-$BU221</f>
        <v>0</v>
      </c>
      <c r="BW221" s="62" t="str">
        <f t="shared" ref="BW221:BW265" si="442">IF($BV221&gt;=0,("100%"),IF($BV221&lt;-31,("70%"),IF($BV221&lt;0,((100-(-$BV221))%))))</f>
        <v>100%</v>
      </c>
      <c r="BX221" s="62">
        <f t="shared" ref="BX221:BX265" si="443">($BU221-$BA221)/($BB221-$BA221)</f>
        <v>1</v>
      </c>
      <c r="BY221" s="59" t="str">
        <f t="shared" ref="BY221:BY265" si="444">IF($BT221&gt;=100%,"TERMINADO",(IF($BT221&gt;0%,"EN PROCESO",(IF($BT221=0%,"SIN INICIAR")))))</f>
        <v>TERMINADO</v>
      </c>
      <c r="BZ221" s="59" t="str">
        <f t="shared" ref="BZ221:BZ265" si="445">IF($BY221="SIN INICIAR",(IF($BU221&gt;$BA221,"ATRASADO",(IF($BU221&lt;$BA221,"NO PROGRAMADA EN EL PERIODO ")))),IF($BY221="EN PROCESO",(IF($BS221&gt;=$BX221,"DENTRO DEL TIEMPO",(IF($BS221&lt;$BX221,"ATRASADO")))),IF($BY221="TERMINADO",(IF($BX221&lt;=100%,"OPORTUNO",(IF($BX221&gt;100%,"EXTEMPORANEO")))))))</f>
        <v>OPORTUNO</v>
      </c>
      <c r="CA221" s="62" t="s">
        <v>879</v>
      </c>
      <c r="CB221" s="62"/>
      <c r="CC221" s="62" t="s">
        <v>1690</v>
      </c>
      <c r="CD221" s="62"/>
      <c r="CE221" s="62"/>
      <c r="CF221" s="62"/>
      <c r="CG221" s="82">
        <f t="shared" ref="CG221:CG265" si="446">$AT221</f>
        <v>0</v>
      </c>
      <c r="CH221" s="82">
        <v>1</v>
      </c>
      <c r="CI221" s="66">
        <v>1</v>
      </c>
      <c r="CJ221" s="62">
        <v>1</v>
      </c>
      <c r="CK221" s="59">
        <v>43281</v>
      </c>
      <c r="CL221" s="80">
        <f t="shared" si="346"/>
        <v>0</v>
      </c>
      <c r="CM221" s="62" t="str">
        <f t="shared" ref="CM221:CM265" si="447">IF($CL221&gt;=0,("100%"),IF($CL221&lt;-31,("70%"),IF($CL221&lt;0,((100-(-$CL221))%))))</f>
        <v>100%</v>
      </c>
      <c r="CN221" s="62">
        <f t="shared" ref="CN221:CN254" si="448">($CK221-$BA221)/($BB221-$BA221)</f>
        <v>1</v>
      </c>
      <c r="CO221" s="59" t="str">
        <f t="shared" ref="CO221:CO265" si="449">IF($CJ221&gt;=100%,"TERMINADO",(IF($CJ221&gt;0%,"EN PROCESO",(IF($CJ221=0%,"SIN INICIAR")))))</f>
        <v>TERMINADO</v>
      </c>
      <c r="CP221" s="99" t="str">
        <f t="shared" si="349"/>
        <v>OPORTUNO</v>
      </c>
      <c r="CQ221" s="62" t="s">
        <v>879</v>
      </c>
      <c r="CR221" s="137"/>
      <c r="CS221" s="137" t="s">
        <v>1690</v>
      </c>
      <c r="CT221" s="137"/>
      <c r="CU221" s="137"/>
      <c r="CV221" s="112" t="s">
        <v>1732</v>
      </c>
      <c r="CW221" s="62" t="s">
        <v>1754</v>
      </c>
      <c r="CX221" s="65">
        <v>100</v>
      </c>
      <c r="CY221" s="65">
        <v>100</v>
      </c>
      <c r="CZ221" s="82">
        <f t="shared" si="357"/>
        <v>100</v>
      </c>
      <c r="DA221" s="62" t="s">
        <v>1783</v>
      </c>
      <c r="DB221" s="62" t="s">
        <v>1775</v>
      </c>
      <c r="DC221" s="126">
        <f t="shared" ref="DC221:DC265" si="450">$AU221</f>
        <v>0</v>
      </c>
      <c r="DD221" s="82"/>
      <c r="DE221" s="66" t="e">
        <f t="shared" ref="DE221:DE265" si="451">$DD221/$DC221</f>
        <v>#DIV/0!</v>
      </c>
      <c r="DF221" s="62">
        <f t="shared" si="350"/>
        <v>2</v>
      </c>
      <c r="DG221" s="59"/>
      <c r="DH221" s="80">
        <f t="shared" si="347"/>
        <v>43281</v>
      </c>
      <c r="DI221" s="62" t="str">
        <f t="shared" ref="DI221:DI265" si="452">IF($DH221&gt;=0,("100%"),IF($DH221&lt;-31,("70%"),IF($DH221&lt;0,((100-(-$DH221))%))))</f>
        <v>100%</v>
      </c>
      <c r="DJ221" s="62">
        <f t="shared" ref="DJ221:DJ254" si="453">($DG221-$BA221)/($BB221-$BA221)</f>
        <v>-1491.4482758620691</v>
      </c>
      <c r="DK221" s="59" t="str">
        <f t="shared" ref="DK221:DK265" si="454">IF($DF221&gt;=100%,"TERMINADO",(IF($DF221&gt;0%,"EN PROCESO",(IF($DF221=0%,"SIN INICIAR")))))</f>
        <v>TERMINADO</v>
      </c>
      <c r="DL221" s="59" t="str">
        <f t="shared" si="351"/>
        <v>OPORTUNO</v>
      </c>
      <c r="DM221" s="62"/>
      <c r="DN221" s="62"/>
      <c r="DO221" s="62"/>
      <c r="DP221" s="62"/>
      <c r="DQ221" s="62"/>
      <c r="DR221" s="62"/>
      <c r="DS221" s="60"/>
      <c r="DT221" s="60"/>
      <c r="DU221" s="60"/>
      <c r="DV221" s="82"/>
      <c r="DW221" s="82"/>
      <c r="DX221" s="58"/>
      <c r="DY221" s="58"/>
      <c r="DZ221" s="58"/>
      <c r="EA221" s="58"/>
      <c r="EB221" s="58"/>
      <c r="EC221" s="58"/>
      <c r="ED221" s="58"/>
    </row>
    <row r="222" spans="1:134" ht="70.5" customHeight="1" x14ac:dyDescent="0.2">
      <c r="A222" s="82" t="s">
        <v>346</v>
      </c>
      <c r="B222" s="82" t="s">
        <v>344</v>
      </c>
      <c r="C222" s="82" t="s">
        <v>279</v>
      </c>
      <c r="D222" s="82">
        <v>0.1</v>
      </c>
      <c r="E222" s="82">
        <v>0.35</v>
      </c>
      <c r="F222" s="82">
        <v>0.5</v>
      </c>
      <c r="G222" s="82">
        <v>0.8</v>
      </c>
      <c r="H222" s="82">
        <v>0.9</v>
      </c>
      <c r="I222" s="82" t="s">
        <v>281</v>
      </c>
      <c r="J222" s="82" t="s">
        <v>368</v>
      </c>
      <c r="K222" s="82" t="s">
        <v>347</v>
      </c>
      <c r="L222" s="82" t="s">
        <v>369</v>
      </c>
      <c r="M222" s="82" t="s">
        <v>369</v>
      </c>
      <c r="N222" s="82" t="s">
        <v>369</v>
      </c>
      <c r="O222" s="82" t="s">
        <v>369</v>
      </c>
      <c r="P222" s="82" t="s">
        <v>284</v>
      </c>
      <c r="Q222" s="82" t="s">
        <v>348</v>
      </c>
      <c r="R222" s="82" t="s">
        <v>406</v>
      </c>
      <c r="S222" s="82" t="s">
        <v>412</v>
      </c>
      <c r="T222" s="61" t="s">
        <v>313</v>
      </c>
      <c r="U222" s="61" t="s">
        <v>274</v>
      </c>
      <c r="V222" s="61" t="s">
        <v>287</v>
      </c>
      <c r="W222" s="82" t="s">
        <v>298</v>
      </c>
      <c r="X222" s="82" t="s">
        <v>304</v>
      </c>
      <c r="Y222" s="82" t="s">
        <v>312</v>
      </c>
      <c r="Z222" s="82" t="s">
        <v>416</v>
      </c>
      <c r="AA222" s="82" t="s">
        <v>426</v>
      </c>
      <c r="AB222" s="61" t="s">
        <v>311</v>
      </c>
      <c r="AC222" s="61" t="s">
        <v>376</v>
      </c>
      <c r="AD222" s="119" t="s">
        <v>326</v>
      </c>
      <c r="AE222" s="82" t="str">
        <f t="shared" si="426"/>
        <v>Subdirección de Gestión Corporativa</v>
      </c>
      <c r="AF222" s="124" t="str">
        <f t="shared" si="427"/>
        <v>Atención al Ciudadano</v>
      </c>
      <c r="AG222" s="156" t="str">
        <f t="shared" si="428"/>
        <v xml:space="preserve">Atención al Ciudadano </v>
      </c>
      <c r="AH222" s="82" t="str">
        <f t="shared" si="429"/>
        <v>Plan Anticorrupción y de Atención a la Ciudadano</v>
      </c>
      <c r="AI222" s="124" t="s">
        <v>432</v>
      </c>
      <c r="AJ222" s="82" t="s">
        <v>1515</v>
      </c>
      <c r="AK222" s="82" t="s">
        <v>1516</v>
      </c>
      <c r="AL222" s="82" t="s">
        <v>1517</v>
      </c>
      <c r="AM222" s="82" t="s">
        <v>1518</v>
      </c>
      <c r="AN222" s="82" t="s">
        <v>582</v>
      </c>
      <c r="AO222" s="126" t="s">
        <v>416</v>
      </c>
      <c r="AP222" s="82">
        <v>0</v>
      </c>
      <c r="AQ222" s="82">
        <f t="shared" si="430"/>
        <v>1</v>
      </c>
      <c r="AR222" s="82">
        <v>0</v>
      </c>
      <c r="AS222" s="82">
        <v>0</v>
      </c>
      <c r="AT222" s="82">
        <v>0</v>
      </c>
      <c r="AU222" s="82">
        <v>1</v>
      </c>
      <c r="AV222" s="82" t="s">
        <v>448</v>
      </c>
      <c r="AW222" s="82" t="s">
        <v>368</v>
      </c>
      <c r="AX222" s="82" t="s">
        <v>455</v>
      </c>
      <c r="AY222" s="82" t="s">
        <v>369</v>
      </c>
      <c r="AZ222" s="118" t="s">
        <v>369</v>
      </c>
      <c r="BA222" s="59">
        <v>43435</v>
      </c>
      <c r="BB222" s="59">
        <v>43465</v>
      </c>
      <c r="BC222" s="128">
        <f t="shared" si="431"/>
        <v>30</v>
      </c>
      <c r="BD222" s="82">
        <f t="shared" si="432"/>
        <v>0</v>
      </c>
      <c r="BE222" s="82">
        <v>0</v>
      </c>
      <c r="BF222" s="66">
        <v>0</v>
      </c>
      <c r="BG222" s="62">
        <f t="shared" si="433"/>
        <v>0</v>
      </c>
      <c r="BH222" s="59">
        <v>43214</v>
      </c>
      <c r="BI222" s="80">
        <f t="shared" si="434"/>
        <v>251</v>
      </c>
      <c r="BJ222" s="62" t="str">
        <f t="shared" si="435"/>
        <v>100%</v>
      </c>
      <c r="BK222" s="62">
        <f t="shared" si="436"/>
        <v>-7.3666666666666663</v>
      </c>
      <c r="BL222" s="59" t="str">
        <f t="shared" si="437"/>
        <v>SIN INICIAR</v>
      </c>
      <c r="BM222" s="59" t="str">
        <f t="shared" si="438"/>
        <v xml:space="preserve">NO PROGRAMADA EN EL PERIODO </v>
      </c>
      <c r="BN222" s="62"/>
      <c r="BO222" s="62"/>
      <c r="BP222" s="62"/>
      <c r="BQ222" s="82">
        <f t="shared" si="439"/>
        <v>0</v>
      </c>
      <c r="BR222" s="82">
        <v>0</v>
      </c>
      <c r="BS222" s="66">
        <v>0</v>
      </c>
      <c r="BT222" s="62">
        <f t="shared" si="440"/>
        <v>0</v>
      </c>
      <c r="BU222" s="59">
        <v>43281</v>
      </c>
      <c r="BV222" s="80">
        <f t="shared" si="441"/>
        <v>184</v>
      </c>
      <c r="BW222" s="62" t="str">
        <f t="shared" si="442"/>
        <v>100%</v>
      </c>
      <c r="BX222" s="62">
        <f t="shared" si="443"/>
        <v>-5.1333333333333337</v>
      </c>
      <c r="BY222" s="59" t="str">
        <f t="shared" si="444"/>
        <v>SIN INICIAR</v>
      </c>
      <c r="BZ222" s="59" t="str">
        <f t="shared" si="445"/>
        <v xml:space="preserve">NO PROGRAMADA EN EL PERIODO </v>
      </c>
      <c r="CA222" s="62" t="s">
        <v>703</v>
      </c>
      <c r="CB222" s="62"/>
      <c r="CC222" s="62"/>
      <c r="CD222" s="62"/>
      <c r="CE222" s="62"/>
      <c r="CF222" s="62"/>
      <c r="CG222" s="82">
        <f t="shared" si="446"/>
        <v>0</v>
      </c>
      <c r="CH222" s="82">
        <v>0</v>
      </c>
      <c r="CI222" s="66">
        <v>0</v>
      </c>
      <c r="CJ222" s="62">
        <f t="shared" si="348"/>
        <v>0</v>
      </c>
      <c r="CK222" s="59">
        <v>43342</v>
      </c>
      <c r="CL222" s="80">
        <f t="shared" si="346"/>
        <v>123</v>
      </c>
      <c r="CM222" s="62" t="str">
        <f t="shared" si="447"/>
        <v>100%</v>
      </c>
      <c r="CN222" s="62">
        <f t="shared" si="448"/>
        <v>-3.1</v>
      </c>
      <c r="CO222" s="59" t="str">
        <f t="shared" si="449"/>
        <v>SIN INICIAR</v>
      </c>
      <c r="CP222" s="99" t="str">
        <f t="shared" si="349"/>
        <v xml:space="preserve">NO PROGRAMADA EN EL PERIODO </v>
      </c>
      <c r="CQ222" s="62" t="s">
        <v>1691</v>
      </c>
      <c r="CR222" s="137"/>
      <c r="CS222" s="137"/>
      <c r="CT222" s="137"/>
      <c r="CU222" s="137"/>
      <c r="CV222" s="62" t="s">
        <v>1733</v>
      </c>
      <c r="CW222" s="62" t="s">
        <v>1754</v>
      </c>
      <c r="CX222" s="65"/>
      <c r="CY222" s="65"/>
      <c r="CZ222" s="82"/>
      <c r="DA222" s="62"/>
      <c r="DB222" s="62" t="s">
        <v>1775</v>
      </c>
      <c r="DC222" s="126">
        <f t="shared" si="450"/>
        <v>1</v>
      </c>
      <c r="DD222" s="82"/>
      <c r="DE222" s="66">
        <f t="shared" si="451"/>
        <v>0</v>
      </c>
      <c r="DF222" s="62">
        <f t="shared" si="350"/>
        <v>0</v>
      </c>
      <c r="DG222" s="59"/>
      <c r="DH222" s="80">
        <f t="shared" si="347"/>
        <v>43465</v>
      </c>
      <c r="DI222" s="62" t="str">
        <f t="shared" si="452"/>
        <v>100%</v>
      </c>
      <c r="DJ222" s="62">
        <f t="shared" si="453"/>
        <v>-1447.8333333333333</v>
      </c>
      <c r="DK222" s="59" t="str">
        <f t="shared" si="454"/>
        <v>SIN INICIAR</v>
      </c>
      <c r="DL222" s="59" t="str">
        <f t="shared" si="351"/>
        <v xml:space="preserve">NO PROGRAMADA EN EL PERIODO </v>
      </c>
      <c r="DM222" s="62"/>
      <c r="DN222" s="62"/>
      <c r="DO222" s="62"/>
      <c r="DP222" s="62"/>
      <c r="DQ222" s="62"/>
      <c r="DR222" s="62"/>
      <c r="DS222" s="60"/>
      <c r="DT222" s="60"/>
      <c r="DU222" s="60"/>
      <c r="DV222" s="82"/>
      <c r="DW222" s="82"/>
      <c r="DX222" s="58"/>
      <c r="DY222" s="58"/>
      <c r="DZ222" s="58"/>
      <c r="EA222" s="58"/>
      <c r="EB222" s="58"/>
      <c r="EC222" s="58"/>
      <c r="ED222" s="58"/>
    </row>
    <row r="223" spans="1:134" ht="114" customHeight="1" x14ac:dyDescent="0.2">
      <c r="A223" s="82" t="s">
        <v>346</v>
      </c>
      <c r="B223" s="82" t="s">
        <v>344</v>
      </c>
      <c r="C223" s="82" t="s">
        <v>279</v>
      </c>
      <c r="D223" s="82">
        <v>0.1</v>
      </c>
      <c r="E223" s="82">
        <v>0.35</v>
      </c>
      <c r="F223" s="82">
        <v>0.5</v>
      </c>
      <c r="G223" s="82">
        <v>0.8</v>
      </c>
      <c r="H223" s="82">
        <v>0.9</v>
      </c>
      <c r="I223" s="82" t="s">
        <v>281</v>
      </c>
      <c r="J223" s="82" t="s">
        <v>368</v>
      </c>
      <c r="K223" s="82" t="s">
        <v>347</v>
      </c>
      <c r="L223" s="82" t="s">
        <v>369</v>
      </c>
      <c r="M223" s="82" t="s">
        <v>369</v>
      </c>
      <c r="N223" s="82" t="s">
        <v>369</v>
      </c>
      <c r="O223" s="82" t="s">
        <v>369</v>
      </c>
      <c r="P223" s="82" t="s">
        <v>284</v>
      </c>
      <c r="Q223" s="82" t="s">
        <v>348</v>
      </c>
      <c r="R223" s="82" t="s">
        <v>406</v>
      </c>
      <c r="S223" s="82" t="s">
        <v>412</v>
      </c>
      <c r="T223" s="61" t="s">
        <v>313</v>
      </c>
      <c r="U223" s="61" t="s">
        <v>274</v>
      </c>
      <c r="V223" s="61" t="s">
        <v>287</v>
      </c>
      <c r="W223" s="82" t="s">
        <v>301</v>
      </c>
      <c r="X223" s="82" t="s">
        <v>307</v>
      </c>
      <c r="Y223" s="82" t="s">
        <v>312</v>
      </c>
      <c r="Z223" s="82" t="s">
        <v>416</v>
      </c>
      <c r="AA223" s="82" t="s">
        <v>426</v>
      </c>
      <c r="AB223" s="61" t="s">
        <v>311</v>
      </c>
      <c r="AC223" s="61" t="s">
        <v>301</v>
      </c>
      <c r="AD223" s="119" t="s">
        <v>369</v>
      </c>
      <c r="AE223" s="82" t="str">
        <f t="shared" si="426"/>
        <v>Subdirección de Gestión Corporativa</v>
      </c>
      <c r="AF223" s="124" t="str">
        <f t="shared" si="427"/>
        <v>Gestión Documental</v>
      </c>
      <c r="AG223" s="156" t="str">
        <f t="shared" si="428"/>
        <v>Gestión Documental</v>
      </c>
      <c r="AH223" s="82" t="str">
        <f t="shared" si="429"/>
        <v>Plan Anticorrupción y de Atención a la Ciudadano</v>
      </c>
      <c r="AI223" s="124" t="s">
        <v>432</v>
      </c>
      <c r="AJ223" s="82" t="s">
        <v>1515</v>
      </c>
      <c r="AK223" s="82" t="s">
        <v>1520</v>
      </c>
      <c r="AL223" s="82" t="s">
        <v>1521</v>
      </c>
      <c r="AM223" s="82" t="s">
        <v>1522</v>
      </c>
      <c r="AN223" s="82" t="s">
        <v>1519</v>
      </c>
      <c r="AO223" s="126" t="s">
        <v>416</v>
      </c>
      <c r="AP223" s="82">
        <v>0</v>
      </c>
      <c r="AQ223" s="63">
        <f t="shared" si="430"/>
        <v>1</v>
      </c>
      <c r="AR223" s="63">
        <v>0.25</v>
      </c>
      <c r="AS223" s="63">
        <v>0.25</v>
      </c>
      <c r="AT223" s="63">
        <v>0.25</v>
      </c>
      <c r="AU223" s="63">
        <v>0.25</v>
      </c>
      <c r="AV223" s="82" t="s">
        <v>641</v>
      </c>
      <c r="AW223" s="82" t="s">
        <v>368</v>
      </c>
      <c r="AX223" s="82" t="s">
        <v>455</v>
      </c>
      <c r="AY223" s="82" t="s">
        <v>369</v>
      </c>
      <c r="AZ223" s="118" t="s">
        <v>369</v>
      </c>
      <c r="BA223" s="59">
        <v>43132</v>
      </c>
      <c r="BB223" s="59">
        <v>43465</v>
      </c>
      <c r="BC223" s="128">
        <f t="shared" si="431"/>
        <v>333</v>
      </c>
      <c r="BD223" s="63">
        <f t="shared" si="432"/>
        <v>0.25</v>
      </c>
      <c r="BE223" s="63">
        <v>0.25</v>
      </c>
      <c r="BF223" s="66">
        <f>$BE223/$BD223</f>
        <v>1</v>
      </c>
      <c r="BG223" s="62">
        <f t="shared" si="433"/>
        <v>0.25</v>
      </c>
      <c r="BH223" s="59">
        <v>43209</v>
      </c>
      <c r="BI223" s="80">
        <f t="shared" si="434"/>
        <v>256</v>
      </c>
      <c r="BJ223" s="62" t="str">
        <f t="shared" si="435"/>
        <v>100%</v>
      </c>
      <c r="BK223" s="62">
        <f t="shared" si="436"/>
        <v>0.23123123123123124</v>
      </c>
      <c r="BL223" s="59" t="str">
        <f t="shared" si="437"/>
        <v>EN PROCESO</v>
      </c>
      <c r="BM223" s="59" t="str">
        <f t="shared" si="438"/>
        <v>DENTRO DEL TIEMPO</v>
      </c>
      <c r="BN223" s="62" t="s">
        <v>674</v>
      </c>
      <c r="BO223" s="62" t="s">
        <v>675</v>
      </c>
      <c r="BP223" s="62"/>
      <c r="BQ223" s="63">
        <f t="shared" si="439"/>
        <v>0.25</v>
      </c>
      <c r="BR223" s="63">
        <v>0.25</v>
      </c>
      <c r="BS223" s="66">
        <f>$BR223/$BQ223</f>
        <v>1</v>
      </c>
      <c r="BT223" s="62">
        <f t="shared" si="440"/>
        <v>0.5</v>
      </c>
      <c r="BU223" s="59">
        <v>43220</v>
      </c>
      <c r="BV223" s="80">
        <f t="shared" si="441"/>
        <v>245</v>
      </c>
      <c r="BW223" s="62" t="str">
        <f t="shared" si="442"/>
        <v>100%</v>
      </c>
      <c r="BX223" s="62">
        <f t="shared" si="443"/>
        <v>0.26426426426426425</v>
      </c>
      <c r="BY223" s="59" t="str">
        <f t="shared" si="444"/>
        <v>EN PROCESO</v>
      </c>
      <c r="BZ223" s="59" t="str">
        <f t="shared" si="445"/>
        <v>DENTRO DEL TIEMPO</v>
      </c>
      <c r="CA223" s="62" t="s">
        <v>674</v>
      </c>
      <c r="CB223" s="62" t="s">
        <v>1692</v>
      </c>
      <c r="CC223" s="62"/>
      <c r="CD223" s="62"/>
      <c r="CE223" s="62"/>
      <c r="CF223" s="62"/>
      <c r="CG223" s="63">
        <f t="shared" si="446"/>
        <v>0.25</v>
      </c>
      <c r="CH223" s="63">
        <v>0.25</v>
      </c>
      <c r="CI223" s="66">
        <f t="shared" ref="CI223:CI262" si="455">$CH223/$CG223</f>
        <v>1</v>
      </c>
      <c r="CJ223" s="62">
        <f t="shared" si="348"/>
        <v>0.75</v>
      </c>
      <c r="CK223" s="59">
        <v>43325</v>
      </c>
      <c r="CL223" s="80">
        <f t="shared" si="346"/>
        <v>140</v>
      </c>
      <c r="CM223" s="62" t="str">
        <f t="shared" si="447"/>
        <v>100%</v>
      </c>
      <c r="CN223" s="62">
        <f t="shared" si="448"/>
        <v>0.57957957957957962</v>
      </c>
      <c r="CO223" s="59" t="str">
        <f t="shared" si="449"/>
        <v>EN PROCESO</v>
      </c>
      <c r="CP223" s="99" t="str">
        <f t="shared" si="349"/>
        <v>DENTRO DEL TIEMPO</v>
      </c>
      <c r="CQ223" s="62" t="s">
        <v>1693</v>
      </c>
      <c r="CR223" s="148" t="s">
        <v>1692</v>
      </c>
      <c r="CS223" s="137"/>
      <c r="CT223" s="137"/>
      <c r="CU223" s="137"/>
      <c r="CV223" s="112" t="s">
        <v>1761</v>
      </c>
      <c r="CW223" s="62" t="s">
        <v>1754</v>
      </c>
      <c r="CX223" s="65"/>
      <c r="CY223" s="65"/>
      <c r="CZ223" s="82"/>
      <c r="DA223" s="62" t="s">
        <v>1784</v>
      </c>
      <c r="DB223" s="62" t="s">
        <v>1785</v>
      </c>
      <c r="DC223" s="126">
        <f t="shared" si="450"/>
        <v>0.25</v>
      </c>
      <c r="DD223" s="82"/>
      <c r="DE223" s="66">
        <f t="shared" si="451"/>
        <v>0</v>
      </c>
      <c r="DF223" s="62">
        <f t="shared" si="350"/>
        <v>0.75</v>
      </c>
      <c r="DG223" s="59"/>
      <c r="DH223" s="80">
        <f t="shared" si="347"/>
        <v>43465</v>
      </c>
      <c r="DI223" s="62" t="str">
        <f t="shared" si="452"/>
        <v>100%</v>
      </c>
      <c r="DJ223" s="62">
        <f t="shared" si="453"/>
        <v>-129.52552552552552</v>
      </c>
      <c r="DK223" s="59" t="str">
        <f t="shared" si="454"/>
        <v>EN PROCESO</v>
      </c>
      <c r="DL223" s="59" t="str">
        <f t="shared" si="351"/>
        <v>DENTRO DEL TIEMPO</v>
      </c>
      <c r="DM223" s="62"/>
      <c r="DN223" s="62"/>
      <c r="DO223" s="62"/>
      <c r="DP223" s="62"/>
      <c r="DQ223" s="62"/>
      <c r="DR223" s="62"/>
      <c r="DS223" s="60"/>
      <c r="DT223" s="60"/>
      <c r="DU223" s="60"/>
      <c r="DV223" s="82"/>
      <c r="DW223" s="82"/>
      <c r="DX223" s="58"/>
      <c r="DY223" s="58"/>
      <c r="DZ223" s="58"/>
      <c r="EA223" s="58"/>
      <c r="EB223" s="58"/>
      <c r="EC223" s="58"/>
      <c r="ED223" s="58"/>
    </row>
    <row r="224" spans="1:134" ht="93" customHeight="1" x14ac:dyDescent="0.2">
      <c r="A224" s="82" t="s">
        <v>346</v>
      </c>
      <c r="B224" s="82" t="s">
        <v>344</v>
      </c>
      <c r="C224" s="82" t="s">
        <v>279</v>
      </c>
      <c r="D224" s="82">
        <v>0.1</v>
      </c>
      <c r="E224" s="82">
        <v>0.35</v>
      </c>
      <c r="F224" s="82">
        <v>0.5</v>
      </c>
      <c r="G224" s="82">
        <v>0.8</v>
      </c>
      <c r="H224" s="82">
        <v>0.9</v>
      </c>
      <c r="I224" s="82" t="s">
        <v>281</v>
      </c>
      <c r="J224" s="82" t="s">
        <v>368</v>
      </c>
      <c r="K224" s="82" t="s">
        <v>347</v>
      </c>
      <c r="L224" s="82" t="s">
        <v>369</v>
      </c>
      <c r="M224" s="82" t="s">
        <v>369</v>
      </c>
      <c r="N224" s="82" t="s">
        <v>369</v>
      </c>
      <c r="O224" s="82" t="s">
        <v>369</v>
      </c>
      <c r="P224" s="82" t="s">
        <v>284</v>
      </c>
      <c r="Q224" s="82" t="s">
        <v>348</v>
      </c>
      <c r="R224" s="82" t="s">
        <v>406</v>
      </c>
      <c r="S224" s="82" t="s">
        <v>412</v>
      </c>
      <c r="T224" s="61" t="s">
        <v>313</v>
      </c>
      <c r="U224" s="61" t="s">
        <v>274</v>
      </c>
      <c r="V224" s="61" t="s">
        <v>287</v>
      </c>
      <c r="W224" s="82" t="s">
        <v>301</v>
      </c>
      <c r="X224" s="82" t="s">
        <v>307</v>
      </c>
      <c r="Y224" s="82" t="s">
        <v>312</v>
      </c>
      <c r="Z224" s="82" t="s">
        <v>416</v>
      </c>
      <c r="AA224" s="82" t="s">
        <v>426</v>
      </c>
      <c r="AB224" s="61" t="s">
        <v>311</v>
      </c>
      <c r="AC224" s="61" t="s">
        <v>301</v>
      </c>
      <c r="AD224" s="119" t="s">
        <v>369</v>
      </c>
      <c r="AE224" s="82" t="str">
        <f t="shared" si="426"/>
        <v>Subdirección de Gestión Corporativa</v>
      </c>
      <c r="AF224" s="124" t="str">
        <f t="shared" si="427"/>
        <v>Gestión Documental</v>
      </c>
      <c r="AG224" s="156" t="str">
        <f t="shared" si="428"/>
        <v>Gestión Documental</v>
      </c>
      <c r="AH224" s="82" t="str">
        <f t="shared" si="429"/>
        <v>Plan Anticorrupción y de Atención a la Ciudadano</v>
      </c>
      <c r="AI224" s="124" t="s">
        <v>432</v>
      </c>
      <c r="AJ224" s="82" t="s">
        <v>1515</v>
      </c>
      <c r="AK224" s="82" t="s">
        <v>1523</v>
      </c>
      <c r="AL224" s="82" t="s">
        <v>1524</v>
      </c>
      <c r="AM224" s="82" t="s">
        <v>1525</v>
      </c>
      <c r="AN224" s="82" t="s">
        <v>647</v>
      </c>
      <c r="AO224" s="126" t="s">
        <v>416</v>
      </c>
      <c r="AP224" s="82">
        <v>0</v>
      </c>
      <c r="AQ224" s="82">
        <f t="shared" si="430"/>
        <v>2</v>
      </c>
      <c r="AR224" s="82">
        <v>0</v>
      </c>
      <c r="AS224" s="82">
        <v>1</v>
      </c>
      <c r="AT224" s="82">
        <v>0</v>
      </c>
      <c r="AU224" s="82">
        <v>1</v>
      </c>
      <c r="AV224" s="82" t="s">
        <v>448</v>
      </c>
      <c r="AW224" s="82" t="s">
        <v>368</v>
      </c>
      <c r="AX224" s="82" t="s">
        <v>455</v>
      </c>
      <c r="AY224" s="82" t="s">
        <v>369</v>
      </c>
      <c r="AZ224" s="118" t="s">
        <v>369</v>
      </c>
      <c r="BA224" s="59">
        <v>43160</v>
      </c>
      <c r="BB224" s="59">
        <v>43465</v>
      </c>
      <c r="BC224" s="128">
        <f t="shared" si="431"/>
        <v>305</v>
      </c>
      <c r="BD224" s="82">
        <f t="shared" si="432"/>
        <v>0</v>
      </c>
      <c r="BE224" s="82">
        <v>1</v>
      </c>
      <c r="BF224" s="66">
        <v>0</v>
      </c>
      <c r="BG224" s="62">
        <f t="shared" si="433"/>
        <v>0.5</v>
      </c>
      <c r="BH224" s="59">
        <v>43189</v>
      </c>
      <c r="BI224" s="80">
        <f t="shared" si="434"/>
        <v>276</v>
      </c>
      <c r="BJ224" s="62" t="str">
        <f t="shared" si="435"/>
        <v>100%</v>
      </c>
      <c r="BK224" s="62">
        <f t="shared" si="436"/>
        <v>9.5081967213114751E-2</v>
      </c>
      <c r="BL224" s="59" t="str">
        <f t="shared" si="437"/>
        <v>EN PROCESO</v>
      </c>
      <c r="BM224" s="59" t="str">
        <f t="shared" si="438"/>
        <v>ATRASADO</v>
      </c>
      <c r="BN224" s="62" t="s">
        <v>676</v>
      </c>
      <c r="BO224" s="62" t="s">
        <v>677</v>
      </c>
      <c r="BP224" s="62"/>
      <c r="BQ224" s="82">
        <f t="shared" si="439"/>
        <v>1</v>
      </c>
      <c r="BR224" s="82">
        <v>1</v>
      </c>
      <c r="BS224" s="66">
        <f>$BR224/$BQ224</f>
        <v>1</v>
      </c>
      <c r="BT224" s="62">
        <f t="shared" si="440"/>
        <v>1</v>
      </c>
      <c r="BU224" s="59">
        <v>43220</v>
      </c>
      <c r="BV224" s="80">
        <f t="shared" si="441"/>
        <v>245</v>
      </c>
      <c r="BW224" s="62" t="str">
        <f t="shared" si="442"/>
        <v>100%</v>
      </c>
      <c r="BX224" s="62">
        <f t="shared" si="443"/>
        <v>0.19672131147540983</v>
      </c>
      <c r="BY224" s="59" t="str">
        <f t="shared" si="444"/>
        <v>TERMINADO</v>
      </c>
      <c r="BZ224" s="59" t="str">
        <f>IF($BY224="SIN INICIAR",(IF($BU224&gt;$BA224,"ATRASADO",(IF($BU224&lt;$BA224,"NO PROGRAMADA EN EL PERIODO ")))),IF($BY224="EN PROCESO",(IF($BT224&gt;=$BX224,"DENTRO DEL TIEMPO",(IF($BT224&lt;$BX224,"ATRASADO")))),IF($BY224="TERMINADO",(IF($BX224&lt;=100%,"OPORTUNO",(IF($BX224&gt;100%,"EXTEMPORANEO")))))))</f>
        <v>OPORTUNO</v>
      </c>
      <c r="CA224" s="62" t="s">
        <v>676</v>
      </c>
      <c r="CB224" s="62" t="s">
        <v>677</v>
      </c>
      <c r="CC224" s="62"/>
      <c r="CD224" s="62"/>
      <c r="CE224" s="62"/>
      <c r="CF224" s="62"/>
      <c r="CG224" s="82">
        <f t="shared" si="446"/>
        <v>0</v>
      </c>
      <c r="CH224" s="82">
        <v>0</v>
      </c>
      <c r="CI224" s="66">
        <v>0</v>
      </c>
      <c r="CJ224" s="62">
        <f t="shared" si="348"/>
        <v>1</v>
      </c>
      <c r="CK224" s="59">
        <v>43346</v>
      </c>
      <c r="CL224" s="80">
        <f t="shared" si="346"/>
        <v>119</v>
      </c>
      <c r="CM224" s="62" t="str">
        <f t="shared" si="447"/>
        <v>100%</v>
      </c>
      <c r="CN224" s="62">
        <f t="shared" si="448"/>
        <v>0.60983606557377046</v>
      </c>
      <c r="CO224" s="59" t="str">
        <f t="shared" si="449"/>
        <v>TERMINADO</v>
      </c>
      <c r="CP224" s="99" t="str">
        <f t="shared" si="349"/>
        <v>OPORTUNO</v>
      </c>
      <c r="CQ224" s="62" t="s">
        <v>1694</v>
      </c>
      <c r="CR224" s="137" t="s">
        <v>677</v>
      </c>
      <c r="CS224" s="137"/>
      <c r="CT224" s="137"/>
      <c r="CU224" s="137"/>
      <c r="CV224" s="112" t="s">
        <v>1732</v>
      </c>
      <c r="CW224" s="62" t="s">
        <v>1754</v>
      </c>
      <c r="CX224" s="65"/>
      <c r="CY224" s="65"/>
      <c r="CZ224" s="82"/>
      <c r="DA224" s="62" t="s">
        <v>1786</v>
      </c>
      <c r="DB224" s="62" t="s">
        <v>1787</v>
      </c>
      <c r="DC224" s="126">
        <f t="shared" si="450"/>
        <v>1</v>
      </c>
      <c r="DD224" s="82"/>
      <c r="DE224" s="66">
        <f t="shared" si="451"/>
        <v>0</v>
      </c>
      <c r="DF224" s="62">
        <f t="shared" si="350"/>
        <v>1</v>
      </c>
      <c r="DG224" s="59"/>
      <c r="DH224" s="80">
        <f t="shared" si="347"/>
        <v>43465</v>
      </c>
      <c r="DI224" s="62" t="str">
        <f t="shared" si="452"/>
        <v>100%</v>
      </c>
      <c r="DJ224" s="62">
        <f t="shared" si="453"/>
        <v>-141.50819672131146</v>
      </c>
      <c r="DK224" s="59" t="str">
        <f t="shared" si="454"/>
        <v>TERMINADO</v>
      </c>
      <c r="DL224" s="59" t="str">
        <f t="shared" si="351"/>
        <v>OPORTUNO</v>
      </c>
      <c r="DM224" s="62"/>
      <c r="DN224" s="62"/>
      <c r="DO224" s="62"/>
      <c r="DP224" s="62"/>
      <c r="DQ224" s="62"/>
      <c r="DR224" s="62"/>
      <c r="DS224" s="60"/>
      <c r="DT224" s="60"/>
      <c r="DU224" s="60"/>
      <c r="DV224" s="82"/>
      <c r="DW224" s="82"/>
      <c r="DX224" s="58"/>
      <c r="DY224" s="58"/>
      <c r="DZ224" s="58"/>
      <c r="EA224" s="58"/>
      <c r="EB224" s="58"/>
      <c r="EC224" s="58"/>
      <c r="ED224" s="58"/>
    </row>
    <row r="225" spans="1:134" ht="166.5" customHeight="1" x14ac:dyDescent="0.2">
      <c r="A225" s="82" t="s">
        <v>346</v>
      </c>
      <c r="B225" s="82" t="s">
        <v>344</v>
      </c>
      <c r="C225" s="82" t="s">
        <v>279</v>
      </c>
      <c r="D225" s="82">
        <v>0.1</v>
      </c>
      <c r="E225" s="82">
        <v>0.35</v>
      </c>
      <c r="F225" s="82">
        <v>0.5</v>
      </c>
      <c r="G225" s="82">
        <v>0.8</v>
      </c>
      <c r="H225" s="82">
        <v>0.9</v>
      </c>
      <c r="I225" s="82" t="s">
        <v>281</v>
      </c>
      <c r="J225" s="82" t="s">
        <v>368</v>
      </c>
      <c r="K225" s="82" t="s">
        <v>347</v>
      </c>
      <c r="L225" s="82" t="s">
        <v>369</v>
      </c>
      <c r="M225" s="82" t="s">
        <v>369</v>
      </c>
      <c r="N225" s="82" t="s">
        <v>369</v>
      </c>
      <c r="O225" s="82" t="s">
        <v>369</v>
      </c>
      <c r="P225" s="82" t="s">
        <v>284</v>
      </c>
      <c r="Q225" s="82" t="s">
        <v>348</v>
      </c>
      <c r="R225" s="82" t="s">
        <v>406</v>
      </c>
      <c r="S225" s="82" t="s">
        <v>412</v>
      </c>
      <c r="T225" s="61" t="s">
        <v>313</v>
      </c>
      <c r="U225" s="61" t="s">
        <v>274</v>
      </c>
      <c r="V225" s="61" t="s">
        <v>287</v>
      </c>
      <c r="W225" s="82" t="s">
        <v>301</v>
      </c>
      <c r="X225" s="82" t="s">
        <v>307</v>
      </c>
      <c r="Y225" s="82" t="s">
        <v>312</v>
      </c>
      <c r="Z225" s="82" t="s">
        <v>416</v>
      </c>
      <c r="AA225" s="82" t="s">
        <v>426</v>
      </c>
      <c r="AB225" s="61" t="s">
        <v>311</v>
      </c>
      <c r="AC225" s="61" t="s">
        <v>301</v>
      </c>
      <c r="AD225" s="119" t="s">
        <v>326</v>
      </c>
      <c r="AE225" s="82" t="str">
        <f t="shared" si="426"/>
        <v>Subdirección de Gestión Corporativa</v>
      </c>
      <c r="AF225" s="124" t="str">
        <f t="shared" si="427"/>
        <v>Gestión Documental</v>
      </c>
      <c r="AG225" s="156" t="str">
        <f t="shared" si="428"/>
        <v>Gestión Documental</v>
      </c>
      <c r="AH225" s="82" t="str">
        <f t="shared" si="429"/>
        <v>Plan Anticorrupción y de Atención a la Ciudadano</v>
      </c>
      <c r="AI225" s="124" t="s">
        <v>432</v>
      </c>
      <c r="AJ225" s="82" t="s">
        <v>1515</v>
      </c>
      <c r="AK225" s="82" t="s">
        <v>1526</v>
      </c>
      <c r="AL225" s="82" t="s">
        <v>1530</v>
      </c>
      <c r="AM225" s="82" t="s">
        <v>1531</v>
      </c>
      <c r="AN225" s="82" t="s">
        <v>1527</v>
      </c>
      <c r="AO225" s="126" t="s">
        <v>416</v>
      </c>
      <c r="AP225" s="82">
        <v>0</v>
      </c>
      <c r="AQ225" s="63">
        <f t="shared" si="430"/>
        <v>1</v>
      </c>
      <c r="AR225" s="82">
        <v>0</v>
      </c>
      <c r="AS225" s="82">
        <v>0</v>
      </c>
      <c r="AT225" s="63">
        <v>0.5</v>
      </c>
      <c r="AU225" s="63">
        <v>0.5</v>
      </c>
      <c r="AV225" s="82" t="s">
        <v>448</v>
      </c>
      <c r="AW225" s="82" t="s">
        <v>368</v>
      </c>
      <c r="AX225" s="82" t="s">
        <v>455</v>
      </c>
      <c r="AY225" s="82" t="s">
        <v>369</v>
      </c>
      <c r="AZ225" s="118" t="s">
        <v>369</v>
      </c>
      <c r="BA225" s="59">
        <v>43282</v>
      </c>
      <c r="BB225" s="59">
        <v>43449</v>
      </c>
      <c r="BC225" s="128">
        <f t="shared" si="431"/>
        <v>167</v>
      </c>
      <c r="BD225" s="82">
        <f t="shared" si="432"/>
        <v>0</v>
      </c>
      <c r="BE225" s="82">
        <v>0</v>
      </c>
      <c r="BF225" s="66">
        <v>0</v>
      </c>
      <c r="BG225" s="62">
        <f t="shared" si="433"/>
        <v>0</v>
      </c>
      <c r="BH225" s="59">
        <v>43214</v>
      </c>
      <c r="BI225" s="80">
        <f t="shared" si="434"/>
        <v>235</v>
      </c>
      <c r="BJ225" s="62" t="str">
        <f t="shared" si="435"/>
        <v>100%</v>
      </c>
      <c r="BK225" s="62">
        <f t="shared" si="436"/>
        <v>-0.40718562874251496</v>
      </c>
      <c r="BL225" s="59" t="str">
        <f t="shared" si="437"/>
        <v>SIN INICIAR</v>
      </c>
      <c r="BM225" s="59" t="str">
        <f t="shared" si="438"/>
        <v xml:space="preserve">NO PROGRAMADA EN EL PERIODO </v>
      </c>
      <c r="BN225" s="62" t="s">
        <v>678</v>
      </c>
      <c r="BO225" s="62" t="s">
        <v>679</v>
      </c>
      <c r="BP225" s="62"/>
      <c r="BQ225" s="63">
        <f t="shared" si="439"/>
        <v>0</v>
      </c>
      <c r="BR225" s="63">
        <v>0.25</v>
      </c>
      <c r="BS225" s="66">
        <v>0</v>
      </c>
      <c r="BT225" s="62">
        <f>($BE225+$BR225)/$AQ225</f>
        <v>0.25</v>
      </c>
      <c r="BU225" s="59">
        <v>43220</v>
      </c>
      <c r="BV225" s="80">
        <f t="shared" si="441"/>
        <v>229</v>
      </c>
      <c r="BW225" s="62" t="str">
        <f t="shared" si="442"/>
        <v>100%</v>
      </c>
      <c r="BX225" s="62">
        <f t="shared" si="443"/>
        <v>-0.3712574850299401</v>
      </c>
      <c r="BY225" s="59" t="str">
        <f t="shared" si="444"/>
        <v>EN PROCESO</v>
      </c>
      <c r="BZ225" s="59" t="str">
        <f t="shared" si="445"/>
        <v>DENTRO DEL TIEMPO</v>
      </c>
      <c r="CA225" s="62" t="s">
        <v>881</v>
      </c>
      <c r="CB225" s="62" t="s">
        <v>679</v>
      </c>
      <c r="CC225" s="62"/>
      <c r="CD225" s="62"/>
      <c r="CE225" s="62"/>
      <c r="CF225" s="62"/>
      <c r="CG225" s="63">
        <f t="shared" si="446"/>
        <v>0.5</v>
      </c>
      <c r="CH225" s="63">
        <v>0.5</v>
      </c>
      <c r="CI225" s="66">
        <f t="shared" si="455"/>
        <v>1</v>
      </c>
      <c r="CJ225" s="62">
        <f t="shared" si="348"/>
        <v>0.75</v>
      </c>
      <c r="CK225" s="59">
        <v>43346</v>
      </c>
      <c r="CL225" s="80">
        <f t="shared" si="346"/>
        <v>103</v>
      </c>
      <c r="CM225" s="62" t="str">
        <f t="shared" si="447"/>
        <v>100%</v>
      </c>
      <c r="CN225" s="62">
        <f t="shared" si="448"/>
        <v>0.38323353293413176</v>
      </c>
      <c r="CO225" s="59" t="str">
        <f t="shared" si="449"/>
        <v>EN PROCESO</v>
      </c>
      <c r="CP225" s="99" t="str">
        <f t="shared" si="349"/>
        <v>DENTRO DEL TIEMPO</v>
      </c>
      <c r="CQ225" s="62" t="s">
        <v>1695</v>
      </c>
      <c r="CR225" s="137"/>
      <c r="CS225" s="137"/>
      <c r="CT225" s="137"/>
      <c r="CU225" s="137"/>
      <c r="CV225" s="112" t="s">
        <v>1761</v>
      </c>
      <c r="CW225" s="62" t="s">
        <v>1754</v>
      </c>
      <c r="CX225" s="65"/>
      <c r="CY225" s="65"/>
      <c r="CZ225" s="82"/>
      <c r="DA225" s="62"/>
      <c r="DB225" s="62"/>
      <c r="DC225" s="126">
        <f t="shared" si="450"/>
        <v>0.5</v>
      </c>
      <c r="DD225" s="82"/>
      <c r="DE225" s="66">
        <f t="shared" si="451"/>
        <v>0</v>
      </c>
      <c r="DF225" s="62">
        <f t="shared" si="350"/>
        <v>0.75</v>
      </c>
      <c r="DG225" s="59"/>
      <c r="DH225" s="80">
        <f t="shared" si="347"/>
        <v>43449</v>
      </c>
      <c r="DI225" s="62" t="str">
        <f t="shared" si="452"/>
        <v>100%</v>
      </c>
      <c r="DJ225" s="62">
        <f t="shared" si="453"/>
        <v>-259.17365269461078</v>
      </c>
      <c r="DK225" s="59" t="str">
        <f t="shared" si="454"/>
        <v>EN PROCESO</v>
      </c>
      <c r="DL225" s="59" t="str">
        <f t="shared" si="351"/>
        <v>DENTRO DEL TIEMPO</v>
      </c>
      <c r="DM225" s="62"/>
      <c r="DN225" s="62"/>
      <c r="DO225" s="62"/>
      <c r="DP225" s="62"/>
      <c r="DQ225" s="62"/>
      <c r="DR225" s="62"/>
      <c r="DS225" s="60"/>
      <c r="DT225" s="60"/>
      <c r="DU225" s="60"/>
      <c r="DV225" s="82"/>
      <c r="DW225" s="82"/>
      <c r="DX225" s="58"/>
      <c r="DY225" s="58"/>
      <c r="DZ225" s="58"/>
      <c r="EA225" s="58"/>
      <c r="EB225" s="58"/>
      <c r="EC225" s="58"/>
      <c r="ED225" s="58"/>
    </row>
    <row r="226" spans="1:134" ht="91.5" customHeight="1" x14ac:dyDescent="0.2">
      <c r="A226" s="82" t="s">
        <v>346</v>
      </c>
      <c r="B226" s="82" t="s">
        <v>344</v>
      </c>
      <c r="C226" s="82" t="s">
        <v>279</v>
      </c>
      <c r="D226" s="82">
        <v>0.1</v>
      </c>
      <c r="E226" s="82">
        <v>0.35</v>
      </c>
      <c r="F226" s="82">
        <v>0.5</v>
      </c>
      <c r="G226" s="82">
        <v>0.8</v>
      </c>
      <c r="H226" s="82">
        <v>0.9</v>
      </c>
      <c r="I226" s="82" t="s">
        <v>281</v>
      </c>
      <c r="J226" s="82" t="s">
        <v>368</v>
      </c>
      <c r="K226" s="82" t="s">
        <v>347</v>
      </c>
      <c r="L226" s="82" t="s">
        <v>369</v>
      </c>
      <c r="M226" s="82" t="s">
        <v>369</v>
      </c>
      <c r="N226" s="82" t="s">
        <v>369</v>
      </c>
      <c r="O226" s="82" t="s">
        <v>369</v>
      </c>
      <c r="P226" s="82" t="s">
        <v>284</v>
      </c>
      <c r="Q226" s="82" t="s">
        <v>348</v>
      </c>
      <c r="R226" s="82" t="s">
        <v>406</v>
      </c>
      <c r="S226" s="82" t="s">
        <v>412</v>
      </c>
      <c r="T226" s="61" t="s">
        <v>313</v>
      </c>
      <c r="U226" s="61" t="s">
        <v>274</v>
      </c>
      <c r="V226" s="61" t="s">
        <v>287</v>
      </c>
      <c r="W226" s="82" t="s">
        <v>301</v>
      </c>
      <c r="X226" s="82" t="s">
        <v>307</v>
      </c>
      <c r="Y226" s="82" t="s">
        <v>312</v>
      </c>
      <c r="Z226" s="82" t="s">
        <v>416</v>
      </c>
      <c r="AA226" s="82" t="s">
        <v>426</v>
      </c>
      <c r="AB226" s="61" t="s">
        <v>311</v>
      </c>
      <c r="AC226" s="61" t="s">
        <v>301</v>
      </c>
      <c r="AD226" s="119" t="s">
        <v>369</v>
      </c>
      <c r="AE226" s="82" t="str">
        <f t="shared" si="426"/>
        <v>Subdirección de Gestión Corporativa</v>
      </c>
      <c r="AF226" s="124" t="str">
        <f t="shared" si="427"/>
        <v>Gestión Documental</v>
      </c>
      <c r="AG226" s="156" t="str">
        <f t="shared" si="428"/>
        <v>Gestión Documental</v>
      </c>
      <c r="AH226" s="82" t="str">
        <f t="shared" si="429"/>
        <v>Plan Anticorrupción y de Atención a la Ciudadano</v>
      </c>
      <c r="AI226" s="124" t="s">
        <v>432</v>
      </c>
      <c r="AJ226" s="82" t="s">
        <v>1515</v>
      </c>
      <c r="AK226" s="82" t="s">
        <v>1526</v>
      </c>
      <c r="AL226" s="82" t="s">
        <v>1532</v>
      </c>
      <c r="AM226" s="82" t="s">
        <v>1533</v>
      </c>
      <c r="AN226" s="82" t="s">
        <v>1528</v>
      </c>
      <c r="AO226" s="126" t="s">
        <v>416</v>
      </c>
      <c r="AP226" s="82">
        <v>0</v>
      </c>
      <c r="AQ226" s="82">
        <f t="shared" si="430"/>
        <v>1</v>
      </c>
      <c r="AR226" s="82">
        <v>1</v>
      </c>
      <c r="AS226" s="82">
        <v>0</v>
      </c>
      <c r="AT226" s="82">
        <v>0</v>
      </c>
      <c r="AU226" s="82">
        <v>0</v>
      </c>
      <c r="AV226" s="82" t="s">
        <v>448</v>
      </c>
      <c r="AW226" s="82" t="s">
        <v>368</v>
      </c>
      <c r="AX226" s="82" t="s">
        <v>455</v>
      </c>
      <c r="AY226" s="82" t="s">
        <v>369</v>
      </c>
      <c r="AZ226" s="118" t="s">
        <v>369</v>
      </c>
      <c r="BA226" s="59">
        <v>43132</v>
      </c>
      <c r="BB226" s="59">
        <v>43189</v>
      </c>
      <c r="BC226" s="128">
        <f t="shared" si="431"/>
        <v>57</v>
      </c>
      <c r="BD226" s="82">
        <f t="shared" si="432"/>
        <v>1</v>
      </c>
      <c r="BE226" s="82">
        <v>1</v>
      </c>
      <c r="BF226" s="66">
        <f t="shared" ref="BF226:BF238" si="456">$BE226/$BD226</f>
        <v>1</v>
      </c>
      <c r="BG226" s="62">
        <f t="shared" si="433"/>
        <v>1</v>
      </c>
      <c r="BH226" s="59">
        <v>43154</v>
      </c>
      <c r="BI226" s="80">
        <f t="shared" si="434"/>
        <v>35</v>
      </c>
      <c r="BJ226" s="62" t="str">
        <f t="shared" si="435"/>
        <v>100%</v>
      </c>
      <c r="BK226" s="62">
        <f t="shared" si="436"/>
        <v>0.38596491228070173</v>
      </c>
      <c r="BL226" s="59" t="str">
        <f t="shared" si="437"/>
        <v>TERMINADO</v>
      </c>
      <c r="BM226" s="59" t="str">
        <f t="shared" si="438"/>
        <v>OPORTUNO</v>
      </c>
      <c r="BN226" s="62" t="s">
        <v>705</v>
      </c>
      <c r="BO226" s="62" t="s">
        <v>675</v>
      </c>
      <c r="BP226" s="62"/>
      <c r="BQ226" s="82">
        <f t="shared" si="439"/>
        <v>0</v>
      </c>
      <c r="BR226" s="82">
        <v>1</v>
      </c>
      <c r="BS226" s="66">
        <v>1</v>
      </c>
      <c r="BT226" s="62">
        <v>1</v>
      </c>
      <c r="BU226" s="59">
        <v>43154</v>
      </c>
      <c r="BV226" s="80">
        <f t="shared" si="441"/>
        <v>35</v>
      </c>
      <c r="BW226" s="62" t="str">
        <f t="shared" si="442"/>
        <v>100%</v>
      </c>
      <c r="BX226" s="62">
        <f t="shared" si="443"/>
        <v>0.38596491228070173</v>
      </c>
      <c r="BY226" s="59" t="str">
        <f t="shared" si="444"/>
        <v>TERMINADO</v>
      </c>
      <c r="BZ226" s="59" t="str">
        <f t="shared" si="445"/>
        <v>OPORTUNO</v>
      </c>
      <c r="CA226" s="62" t="s">
        <v>705</v>
      </c>
      <c r="CB226" s="83" t="s">
        <v>1696</v>
      </c>
      <c r="CC226" s="62"/>
      <c r="CD226" s="62"/>
      <c r="CE226" s="62"/>
      <c r="CF226" s="62"/>
      <c r="CG226" s="82">
        <f t="shared" si="446"/>
        <v>0</v>
      </c>
      <c r="CH226" s="82">
        <v>1</v>
      </c>
      <c r="CI226" s="66">
        <v>1</v>
      </c>
      <c r="CJ226" s="62">
        <f t="shared" si="348"/>
        <v>3</v>
      </c>
      <c r="CK226" s="59">
        <v>43154</v>
      </c>
      <c r="CL226" s="80">
        <f t="shared" si="346"/>
        <v>35</v>
      </c>
      <c r="CM226" s="62" t="str">
        <f t="shared" si="447"/>
        <v>100%</v>
      </c>
      <c r="CN226" s="62">
        <f t="shared" si="448"/>
        <v>0.38596491228070173</v>
      </c>
      <c r="CO226" s="59" t="str">
        <f t="shared" si="449"/>
        <v>TERMINADO</v>
      </c>
      <c r="CP226" s="99" t="str">
        <f t="shared" si="349"/>
        <v>OPORTUNO</v>
      </c>
      <c r="CQ226" s="62" t="s">
        <v>705</v>
      </c>
      <c r="CR226" s="148" t="s">
        <v>1696</v>
      </c>
      <c r="CS226" s="148" t="s">
        <v>1697</v>
      </c>
      <c r="CT226" s="137"/>
      <c r="CU226" s="137"/>
      <c r="CV226" s="112" t="s">
        <v>1732</v>
      </c>
      <c r="CW226" s="62" t="s">
        <v>1754</v>
      </c>
      <c r="CX226" s="65">
        <v>100</v>
      </c>
      <c r="CY226" s="65">
        <v>100</v>
      </c>
      <c r="CZ226" s="82">
        <f t="shared" si="357"/>
        <v>100</v>
      </c>
      <c r="DA226" s="62" t="s">
        <v>1789</v>
      </c>
      <c r="DB226" s="62" t="s">
        <v>1788</v>
      </c>
      <c r="DC226" s="126">
        <f t="shared" si="450"/>
        <v>0</v>
      </c>
      <c r="DD226" s="82"/>
      <c r="DE226" s="66" t="e">
        <f t="shared" si="451"/>
        <v>#DIV/0!</v>
      </c>
      <c r="DF226" s="62">
        <f t="shared" si="350"/>
        <v>3</v>
      </c>
      <c r="DG226" s="59"/>
      <c r="DH226" s="80">
        <f t="shared" si="347"/>
        <v>43189</v>
      </c>
      <c r="DI226" s="62" t="str">
        <f t="shared" si="452"/>
        <v>100%</v>
      </c>
      <c r="DJ226" s="62">
        <f t="shared" si="453"/>
        <v>-756.70175438596493</v>
      </c>
      <c r="DK226" s="59" t="str">
        <f t="shared" si="454"/>
        <v>TERMINADO</v>
      </c>
      <c r="DL226" s="59" t="str">
        <f t="shared" si="351"/>
        <v>OPORTUNO</v>
      </c>
      <c r="DM226" s="62"/>
      <c r="DN226" s="62"/>
      <c r="DO226" s="62"/>
      <c r="DP226" s="62"/>
      <c r="DQ226" s="62"/>
      <c r="DR226" s="62"/>
      <c r="DS226" s="60"/>
      <c r="DT226" s="60"/>
      <c r="DU226" s="60"/>
      <c r="DV226" s="82"/>
      <c r="DW226" s="82"/>
      <c r="DX226" s="58"/>
      <c r="DY226" s="58"/>
      <c r="DZ226" s="58"/>
      <c r="EA226" s="58"/>
      <c r="EB226" s="58"/>
      <c r="EC226" s="58"/>
      <c r="ED226" s="58"/>
    </row>
    <row r="227" spans="1:134" ht="81.75" customHeight="1" x14ac:dyDescent="0.2">
      <c r="A227" s="82" t="s">
        <v>346</v>
      </c>
      <c r="B227" s="82" t="s">
        <v>344</v>
      </c>
      <c r="C227" s="82" t="s">
        <v>279</v>
      </c>
      <c r="D227" s="82">
        <v>0.1</v>
      </c>
      <c r="E227" s="82">
        <v>0.35</v>
      </c>
      <c r="F227" s="82">
        <v>0.5</v>
      </c>
      <c r="G227" s="82">
        <v>0.8</v>
      </c>
      <c r="H227" s="82">
        <v>0.9</v>
      </c>
      <c r="I227" s="82" t="s">
        <v>281</v>
      </c>
      <c r="J227" s="82" t="s">
        <v>368</v>
      </c>
      <c r="K227" s="82" t="s">
        <v>347</v>
      </c>
      <c r="L227" s="82" t="s">
        <v>369</v>
      </c>
      <c r="M227" s="82" t="s">
        <v>369</v>
      </c>
      <c r="N227" s="82" t="s">
        <v>369</v>
      </c>
      <c r="O227" s="82" t="s">
        <v>369</v>
      </c>
      <c r="P227" s="82" t="s">
        <v>284</v>
      </c>
      <c r="Q227" s="82" t="s">
        <v>348</v>
      </c>
      <c r="R227" s="82" t="s">
        <v>406</v>
      </c>
      <c r="S227" s="82" t="s">
        <v>412</v>
      </c>
      <c r="T227" s="61" t="s">
        <v>313</v>
      </c>
      <c r="U227" s="61" t="s">
        <v>274</v>
      </c>
      <c r="V227" s="61" t="s">
        <v>287</v>
      </c>
      <c r="W227" s="82" t="s">
        <v>301</v>
      </c>
      <c r="X227" s="82" t="s">
        <v>307</v>
      </c>
      <c r="Y227" s="82" t="s">
        <v>312</v>
      </c>
      <c r="Z227" s="82" t="s">
        <v>416</v>
      </c>
      <c r="AA227" s="82" t="s">
        <v>426</v>
      </c>
      <c r="AB227" s="61" t="s">
        <v>311</v>
      </c>
      <c r="AC227" s="61" t="s">
        <v>301</v>
      </c>
      <c r="AD227" s="119" t="s">
        <v>369</v>
      </c>
      <c r="AE227" s="82" t="str">
        <f t="shared" si="426"/>
        <v>Subdirección de Gestión Corporativa</v>
      </c>
      <c r="AF227" s="124" t="str">
        <f t="shared" si="427"/>
        <v>Gestión Documental</v>
      </c>
      <c r="AG227" s="156" t="str">
        <f t="shared" si="428"/>
        <v>Gestión Documental</v>
      </c>
      <c r="AH227" s="82" t="str">
        <f t="shared" si="429"/>
        <v>Plan Anticorrupción y de Atención a la Ciudadano</v>
      </c>
      <c r="AI227" s="124" t="s">
        <v>432</v>
      </c>
      <c r="AJ227" s="82" t="s">
        <v>1515</v>
      </c>
      <c r="AK227" s="82" t="s">
        <v>1526</v>
      </c>
      <c r="AL227" s="82" t="s">
        <v>473</v>
      </c>
      <c r="AM227" s="82" t="s">
        <v>1534</v>
      </c>
      <c r="AN227" s="82" t="s">
        <v>1529</v>
      </c>
      <c r="AO227" s="126" t="s">
        <v>416</v>
      </c>
      <c r="AP227" s="82">
        <v>0</v>
      </c>
      <c r="AQ227" s="82">
        <f t="shared" si="430"/>
        <v>12</v>
      </c>
      <c r="AR227" s="82">
        <v>3</v>
      </c>
      <c r="AS227" s="82">
        <v>3</v>
      </c>
      <c r="AT227" s="82">
        <v>3</v>
      </c>
      <c r="AU227" s="82">
        <v>3</v>
      </c>
      <c r="AV227" s="82" t="s">
        <v>448</v>
      </c>
      <c r="AW227" s="82" t="s">
        <v>368</v>
      </c>
      <c r="AX227" s="82" t="s">
        <v>455</v>
      </c>
      <c r="AY227" s="82" t="s">
        <v>369</v>
      </c>
      <c r="AZ227" s="118" t="s">
        <v>369</v>
      </c>
      <c r="BA227" s="59">
        <v>43101</v>
      </c>
      <c r="BB227" s="59">
        <v>43465</v>
      </c>
      <c r="BC227" s="128">
        <f t="shared" si="431"/>
        <v>364</v>
      </c>
      <c r="BD227" s="82">
        <f t="shared" si="432"/>
        <v>3</v>
      </c>
      <c r="BE227" s="82">
        <v>2</v>
      </c>
      <c r="BF227" s="66">
        <f t="shared" si="456"/>
        <v>0.66666666666666663</v>
      </c>
      <c r="BG227" s="62">
        <f t="shared" si="433"/>
        <v>0.16666666666666666</v>
      </c>
      <c r="BH227" s="59">
        <v>43209</v>
      </c>
      <c r="BI227" s="80">
        <f t="shared" si="434"/>
        <v>256</v>
      </c>
      <c r="BJ227" s="62" t="str">
        <f t="shared" si="435"/>
        <v>100%</v>
      </c>
      <c r="BK227" s="62">
        <f t="shared" si="436"/>
        <v>0.2967032967032967</v>
      </c>
      <c r="BL227" s="59" t="str">
        <f t="shared" si="437"/>
        <v>EN PROCESO</v>
      </c>
      <c r="BM227" s="59" t="str">
        <f t="shared" si="438"/>
        <v>DENTRO DEL TIEMPO</v>
      </c>
      <c r="BN227" s="62" t="s">
        <v>680</v>
      </c>
      <c r="BO227" s="62" t="s">
        <v>681</v>
      </c>
      <c r="BP227" s="62"/>
      <c r="BQ227" s="82">
        <f t="shared" si="439"/>
        <v>3</v>
      </c>
      <c r="BR227" s="82">
        <v>3</v>
      </c>
      <c r="BS227" s="66">
        <f>$BR227/$BQ227</f>
        <v>1</v>
      </c>
      <c r="BT227" s="62">
        <f t="shared" ref="BT227:BT237" si="457">($BE227+$BR227)/$AQ227</f>
        <v>0.41666666666666669</v>
      </c>
      <c r="BU227" s="59">
        <v>43281</v>
      </c>
      <c r="BV227" s="80">
        <f t="shared" si="441"/>
        <v>184</v>
      </c>
      <c r="BW227" s="62" t="str">
        <f t="shared" si="442"/>
        <v>100%</v>
      </c>
      <c r="BX227" s="62">
        <f t="shared" si="443"/>
        <v>0.49450549450549453</v>
      </c>
      <c r="BY227" s="59" t="str">
        <f t="shared" si="444"/>
        <v>EN PROCESO</v>
      </c>
      <c r="BZ227" s="59" t="str">
        <f t="shared" si="445"/>
        <v>DENTRO DEL TIEMPO</v>
      </c>
      <c r="CA227" s="62" t="s">
        <v>704</v>
      </c>
      <c r="CB227" s="62" t="s">
        <v>681</v>
      </c>
      <c r="CC227" s="83" t="s">
        <v>1698</v>
      </c>
      <c r="CD227" s="62"/>
      <c r="CE227" s="62"/>
      <c r="CF227" s="62"/>
      <c r="CG227" s="82">
        <f t="shared" si="446"/>
        <v>3</v>
      </c>
      <c r="CH227" s="82">
        <v>2</v>
      </c>
      <c r="CI227" s="66">
        <f t="shared" si="455"/>
        <v>0.66666666666666663</v>
      </c>
      <c r="CJ227" s="62">
        <f t="shared" si="348"/>
        <v>0.58333333333333337</v>
      </c>
      <c r="CK227" s="59">
        <v>43333</v>
      </c>
      <c r="CL227" s="80">
        <f t="shared" si="346"/>
        <v>132</v>
      </c>
      <c r="CM227" s="62" t="str">
        <f t="shared" si="447"/>
        <v>100%</v>
      </c>
      <c r="CN227" s="62">
        <f t="shared" si="448"/>
        <v>0.63736263736263732</v>
      </c>
      <c r="CO227" s="59" t="str">
        <f t="shared" si="449"/>
        <v>EN PROCESO</v>
      </c>
      <c r="CP227" s="99" t="str">
        <f t="shared" si="349"/>
        <v>DENTRO DEL TIEMPO</v>
      </c>
      <c r="CQ227" s="62" t="s">
        <v>1699</v>
      </c>
      <c r="CR227" s="137"/>
      <c r="CS227" s="148" t="s">
        <v>1698</v>
      </c>
      <c r="CT227" s="137"/>
      <c r="CU227" s="137"/>
      <c r="CV227" s="112" t="s">
        <v>1761</v>
      </c>
      <c r="CW227" s="62" t="s">
        <v>1754</v>
      </c>
      <c r="CX227" s="65"/>
      <c r="CY227" s="65"/>
      <c r="CZ227" s="82"/>
      <c r="DA227" s="62" t="s">
        <v>1790</v>
      </c>
      <c r="DB227" s="62"/>
      <c r="DC227" s="126">
        <f t="shared" si="450"/>
        <v>3</v>
      </c>
      <c r="DD227" s="82"/>
      <c r="DE227" s="66">
        <f t="shared" si="451"/>
        <v>0</v>
      </c>
      <c r="DF227" s="62">
        <f t="shared" si="350"/>
        <v>0.58333333333333337</v>
      </c>
      <c r="DG227" s="59"/>
      <c r="DH227" s="80">
        <f t="shared" si="347"/>
        <v>43465</v>
      </c>
      <c r="DI227" s="62" t="str">
        <f t="shared" si="452"/>
        <v>100%</v>
      </c>
      <c r="DJ227" s="62">
        <f t="shared" si="453"/>
        <v>-118.40934065934066</v>
      </c>
      <c r="DK227" s="59" t="str">
        <f t="shared" si="454"/>
        <v>EN PROCESO</v>
      </c>
      <c r="DL227" s="59" t="str">
        <f t="shared" si="351"/>
        <v>DENTRO DEL TIEMPO</v>
      </c>
      <c r="DM227" s="62"/>
      <c r="DN227" s="62"/>
      <c r="DO227" s="62"/>
      <c r="DP227" s="62"/>
      <c r="DQ227" s="62"/>
      <c r="DR227" s="62"/>
      <c r="DS227" s="60"/>
      <c r="DT227" s="60"/>
      <c r="DU227" s="60"/>
      <c r="DV227" s="82"/>
      <c r="DW227" s="82"/>
      <c r="DX227" s="58"/>
      <c r="DY227" s="58"/>
      <c r="DZ227" s="58"/>
      <c r="EA227" s="58"/>
      <c r="EB227" s="58"/>
      <c r="EC227" s="58"/>
      <c r="ED227" s="58"/>
    </row>
    <row r="228" spans="1:134" ht="105" customHeight="1" x14ac:dyDescent="0.2">
      <c r="A228" s="82" t="s">
        <v>346</v>
      </c>
      <c r="B228" s="82" t="s">
        <v>344</v>
      </c>
      <c r="C228" s="82" t="s">
        <v>279</v>
      </c>
      <c r="D228" s="82">
        <v>0.1</v>
      </c>
      <c r="E228" s="82">
        <v>0.35</v>
      </c>
      <c r="F228" s="82">
        <v>0.5</v>
      </c>
      <c r="G228" s="82">
        <v>0.8</v>
      </c>
      <c r="H228" s="82">
        <v>0.9</v>
      </c>
      <c r="I228" s="82" t="s">
        <v>281</v>
      </c>
      <c r="J228" s="82" t="s">
        <v>368</v>
      </c>
      <c r="K228" s="82" t="s">
        <v>347</v>
      </c>
      <c r="L228" s="82" t="s">
        <v>369</v>
      </c>
      <c r="M228" s="82" t="s">
        <v>369</v>
      </c>
      <c r="N228" s="82" t="s">
        <v>369</v>
      </c>
      <c r="O228" s="82" t="s">
        <v>369</v>
      </c>
      <c r="P228" s="82" t="s">
        <v>284</v>
      </c>
      <c r="Q228" s="82" t="s">
        <v>348</v>
      </c>
      <c r="R228" s="82" t="s">
        <v>406</v>
      </c>
      <c r="S228" s="82" t="s">
        <v>412</v>
      </c>
      <c r="T228" s="82" t="s">
        <v>313</v>
      </c>
      <c r="U228" s="82" t="s">
        <v>274</v>
      </c>
      <c r="V228" s="82" t="s">
        <v>286</v>
      </c>
      <c r="W228" s="82" t="s">
        <v>294</v>
      </c>
      <c r="X228" s="82" t="s">
        <v>292</v>
      </c>
      <c r="Y228" s="82" t="s">
        <v>312</v>
      </c>
      <c r="Z228" s="82" t="s">
        <v>416</v>
      </c>
      <c r="AA228" s="82" t="s">
        <v>426</v>
      </c>
      <c r="AB228" s="82" t="s">
        <v>310</v>
      </c>
      <c r="AC228" s="82" t="s">
        <v>369</v>
      </c>
      <c r="AD228" s="118" t="s">
        <v>904</v>
      </c>
      <c r="AE228" s="82" t="str">
        <f>$AB228</f>
        <v>Oficina Asesora de Planeación</v>
      </c>
      <c r="AF228" s="124" t="str">
        <f>$AC228</f>
        <v>No aplica</v>
      </c>
      <c r="AG228" s="156" t="str">
        <f>$W228</f>
        <v>Planeación Estratégica</v>
      </c>
      <c r="AH228" s="82" t="str">
        <f>$Y228</f>
        <v>Plan Anticorrupción y de Atención a la Ciudadano</v>
      </c>
      <c r="AI228" s="124" t="s">
        <v>432</v>
      </c>
      <c r="AJ228" s="82" t="s">
        <v>1515</v>
      </c>
      <c r="AK228" s="82" t="s">
        <v>1535</v>
      </c>
      <c r="AL228" s="82" t="s">
        <v>915</v>
      </c>
      <c r="AM228" s="82" t="s">
        <v>1536</v>
      </c>
      <c r="AN228" s="82" t="s">
        <v>916</v>
      </c>
      <c r="AO228" s="126" t="s">
        <v>416</v>
      </c>
      <c r="AP228" s="82">
        <v>0</v>
      </c>
      <c r="AQ228" s="82">
        <f>SUM(AR228:AU228)</f>
        <v>1</v>
      </c>
      <c r="AR228" s="82">
        <v>0</v>
      </c>
      <c r="AS228" s="82">
        <v>1</v>
      </c>
      <c r="AT228" s="82">
        <v>0</v>
      </c>
      <c r="AU228" s="82">
        <v>0</v>
      </c>
      <c r="AV228" s="82" t="s">
        <v>448</v>
      </c>
      <c r="AW228" s="82" t="s">
        <v>434</v>
      </c>
      <c r="AX228" s="82" t="s">
        <v>898</v>
      </c>
      <c r="AY228" s="82" t="s">
        <v>909</v>
      </c>
      <c r="AZ228" s="118" t="s">
        <v>442</v>
      </c>
      <c r="BA228" s="59">
        <v>43160</v>
      </c>
      <c r="BB228" s="59">
        <v>43311</v>
      </c>
      <c r="BC228" s="128">
        <f>DAYS360(BA228,BB228)</f>
        <v>149</v>
      </c>
      <c r="BD228" s="82">
        <f t="shared" ref="BD228:BD234" si="458">$AR228</f>
        <v>0</v>
      </c>
      <c r="BE228" s="82">
        <v>0</v>
      </c>
      <c r="BF228" s="66">
        <v>0</v>
      </c>
      <c r="BG228" s="62">
        <f t="shared" ref="BG228:BG237" si="459">$BE228/$AQ228</f>
        <v>0</v>
      </c>
      <c r="BH228" s="59">
        <v>43189</v>
      </c>
      <c r="BI228" s="80">
        <f t="shared" ref="BI228:BI237" si="460">$BB228-$BH228</f>
        <v>122</v>
      </c>
      <c r="BJ228" s="62" t="str">
        <f>IF($BI228&gt;=0,("100%"),IF($BI228&lt;-31,("70%"),IF($BI228&lt;0,((100-(-$BI228))%))))</f>
        <v>100%</v>
      </c>
      <c r="BK228" s="62">
        <f t="shared" ref="BK228:BK237" si="461">($BH228-$BA228)/($BB228-$BA228)</f>
        <v>0.19205298013245034</v>
      </c>
      <c r="BL228" s="59" t="str">
        <f t="shared" ref="BL228:BL237" si="462">IF($BG228&gt;=100%,"TERMINADO",(IF($BG228&gt;0%,"EN PROCESO",(IF($BG228=0%,"SIN INICIAR")))))</f>
        <v>SIN INICIAR</v>
      </c>
      <c r="BM228" s="59" t="str">
        <f t="shared" ref="BM228:BM237" si="463">IF($BL228="SIN INICIAR",(IF($BH228&gt;$BA228,"ATRASADO",(IF($BH228&lt;$BA228,"NO PROGRAMADA EN EL PERIODO ")))),IF($BL228="EN PROCESO",(IF($BF228&gt;=$BK228,"DENTRO DEL TIEMPO",(IF($BF228&lt;$BK228,"ATRASADO")))),IF($BL228="TERMINADO",(IF($BK228&lt;=100%,"OPORTUNO",(IF($BK228&gt;100%,"EXTEMPORANEO")))))))</f>
        <v>ATRASADO</v>
      </c>
      <c r="BN228" s="62" t="s">
        <v>914</v>
      </c>
      <c r="BO228" s="62" t="s">
        <v>1597</v>
      </c>
      <c r="BP228" s="62"/>
      <c r="BQ228" s="82">
        <f t="shared" ref="BQ228:BQ237" si="464">$AS228</f>
        <v>1</v>
      </c>
      <c r="BR228" s="82">
        <v>0</v>
      </c>
      <c r="BS228" s="66">
        <f>$BR228/$BQ228</f>
        <v>0</v>
      </c>
      <c r="BT228" s="62">
        <f t="shared" si="457"/>
        <v>0</v>
      </c>
      <c r="BU228" s="59">
        <v>43281</v>
      </c>
      <c r="BV228" s="80">
        <f t="shared" ref="BV228:BV237" si="465">$BB228-$BU228</f>
        <v>30</v>
      </c>
      <c r="BW228" s="62" t="str">
        <f t="shared" ref="BW228:BW237" si="466">IF($BV228&gt;0,("100%"),IF($BV228&lt;-31,("70%"),IF($BV228&lt;0,((100-(-$BV228))%))))</f>
        <v>100%</v>
      </c>
      <c r="BX228" s="62">
        <f t="shared" ref="BX228:BX237" si="467">($BU228-$BA228)/($BB228-$BA228)</f>
        <v>0.80132450331125826</v>
      </c>
      <c r="BY228" s="59" t="str">
        <f t="shared" ref="BY228:BY237" si="468">IF($BT228&gt;=100%,"TERMINADO",(IF($BT228&gt;0%,"EN PROCESO",(IF($BT228=0%,"SIN INICIAR")))))</f>
        <v>SIN INICIAR</v>
      </c>
      <c r="BZ228" s="59" t="str">
        <f t="shared" ref="BZ228:BZ237" si="469">IF($BY228="SIN INICIAR",(IF($BU228&gt;$BA228,"ATRASADO",(IF($BU228&lt;$BA228,"NO PROGRAMADA EN EL PERIODO ")))),IF($BY228="EN PROCESO",(IF($BS228&gt;=$BX228,"DENTRO DEL TIEMPO",(IF($BS228&lt;$BX228,"ATRASADO")))),IF($BY228="TERMINADO",(IF($BX228&lt;=100%,"OPORTUNO",(IF($BX228&gt;100%,"EXTEMPORANEO")))))))</f>
        <v>ATRASADO</v>
      </c>
      <c r="CA228" s="62" t="s">
        <v>1607</v>
      </c>
      <c r="CB228" s="62"/>
      <c r="CC228" s="83"/>
      <c r="CD228" s="62"/>
      <c r="CE228" s="62"/>
      <c r="CF228" s="62"/>
      <c r="CG228" s="82">
        <f t="shared" ref="CG228:CG237" si="470">$AT228</f>
        <v>0</v>
      </c>
      <c r="CH228" s="82">
        <v>0.2</v>
      </c>
      <c r="CI228" s="66">
        <v>0</v>
      </c>
      <c r="CJ228" s="62">
        <f t="shared" si="348"/>
        <v>0.2</v>
      </c>
      <c r="CK228" s="59">
        <v>43342</v>
      </c>
      <c r="CL228" s="80">
        <f t="shared" ref="CL228:CL237" si="471">$BB228-$CK228</f>
        <v>-31</v>
      </c>
      <c r="CM228" s="62">
        <f>IF($CL228&gt;0,("100%"),IF($CL228&lt;-31,("70%"),IF($CL228&lt;0,((100-(-$CL228))%))))</f>
        <v>0.69</v>
      </c>
      <c r="CN228" s="62">
        <f t="shared" ref="CN228:CN237" si="472">($CK228-$BA228)/($BB228-$BA228)</f>
        <v>1.2052980132450331</v>
      </c>
      <c r="CO228" s="59" t="str">
        <f t="shared" ref="CO228:CO237" si="473">IF($CJ228&gt;=100%,"TERMINADO",(IF($CJ228&gt;0%,"EN PROCESO",(IF($CJ228=0%,"SIN INICIAR")))))</f>
        <v>EN PROCESO</v>
      </c>
      <c r="CP228" s="99" t="str">
        <f t="shared" ref="CP228:CP237" si="474">IF($CO228="SIN INICIAR",(IF($CK228&gt;$BA228,"ATRASADO",(IF($CK228&lt;$BA228,"NO PROGRAMADA EN EL PERIODO ")))),IF($CO228="EN PROCESO",(IF($CI228&gt;=$CN228,"DENTRO DEL TIEMPO",(IF($CI228&lt;$CN228,"ATRASADO")))),IF($CO228="TERMINADO",(IF($CN228&lt;=100%,"OPORTUNO",(IF($CN228&gt;100%,"EXTEMPORANEO")))))))</f>
        <v>ATRASADO</v>
      </c>
      <c r="CQ228" s="62" t="s">
        <v>1759</v>
      </c>
      <c r="CR228" s="137"/>
      <c r="CS228" s="148" t="s">
        <v>1606</v>
      </c>
      <c r="CT228" s="137"/>
      <c r="CU228" s="137"/>
      <c r="CV228" s="97" t="s">
        <v>1763</v>
      </c>
      <c r="CW228" s="62" t="s">
        <v>1757</v>
      </c>
      <c r="CX228" s="65">
        <v>100</v>
      </c>
      <c r="CY228" s="65">
        <v>100</v>
      </c>
      <c r="CZ228" s="82">
        <f t="shared" si="357"/>
        <v>100</v>
      </c>
      <c r="DA228" s="62" t="s">
        <v>1791</v>
      </c>
      <c r="DB228" s="62" t="s">
        <v>1788</v>
      </c>
      <c r="DC228" s="126">
        <f>$AU228</f>
        <v>0</v>
      </c>
      <c r="DD228" s="82"/>
      <c r="DE228" s="66" t="e">
        <f>$DD228/$DC228</f>
        <v>#DIV/0!</v>
      </c>
      <c r="DF228" s="62">
        <f>($BE228+$BR228+$CH228+$DD228)/$AQ228</f>
        <v>0.2</v>
      </c>
      <c r="DG228" s="59"/>
      <c r="DH228" s="80">
        <f>$BB228-$DG228</f>
        <v>43311</v>
      </c>
      <c r="DI228" s="62" t="str">
        <f>IF($DH228&gt;0,("100%"),IF($DH228&lt;-31,("70%"),IF($DH228&lt;0,((100-(-$DH228))%))))</f>
        <v>100%</v>
      </c>
      <c r="DJ228" s="62">
        <f>($DG228-$BA228)/($BB228-$BA228)</f>
        <v>-285.82781456953643</v>
      </c>
      <c r="DK228" s="59" t="str">
        <f>IF($DF228&gt;=100%,"TERMINADO",(IF($DF228&gt;0%,"EN PROCESO",(IF($DF228=0%,"SIN INICIAR")))))</f>
        <v>EN PROCESO</v>
      </c>
      <c r="DL228" s="59" t="str">
        <f>IF($DK228="SIN INICIAR",(IF($DG228&gt;$BA228,"ATRASADO",(IF($DG228&lt;$BA228,"NO PROGRAMADA EN EL PERIODO ")))),IF($DK228="EN PROCESO",(IF($DF228&gt;=$DJ228,"DENTRO DEL TIEMPO",(IF($DF228&lt;$DJ228,"ATRASADO")))),IF($DK228="TERMINADO",(IF($DJ228&lt;=100%,"OPORTUNO",(IF($DJ228&gt;100%,"EXTEMPORANEO")))))))</f>
        <v>DENTRO DEL TIEMPO</v>
      </c>
      <c r="DM228" s="62"/>
      <c r="DN228" s="62"/>
      <c r="DO228" s="62"/>
      <c r="DP228" s="62"/>
      <c r="DQ228" s="62"/>
      <c r="DR228" s="62"/>
      <c r="DS228" s="60"/>
      <c r="DT228" s="60"/>
      <c r="DU228" s="60"/>
      <c r="DV228" s="82"/>
      <c r="DW228" s="82"/>
      <c r="DX228" s="58"/>
      <c r="DY228" s="58"/>
      <c r="DZ228" s="58"/>
      <c r="EA228" s="58"/>
      <c r="EB228" s="58"/>
      <c r="EC228" s="58"/>
      <c r="ED228" s="58"/>
    </row>
    <row r="229" spans="1:134" ht="70.5" customHeight="1" x14ac:dyDescent="0.2">
      <c r="A229" s="82" t="s">
        <v>346</v>
      </c>
      <c r="B229" s="82" t="s">
        <v>344</v>
      </c>
      <c r="C229" s="82" t="s">
        <v>279</v>
      </c>
      <c r="D229" s="82">
        <v>0.1</v>
      </c>
      <c r="E229" s="82">
        <v>0.35</v>
      </c>
      <c r="F229" s="82">
        <v>0.5</v>
      </c>
      <c r="G229" s="82">
        <v>0.8</v>
      </c>
      <c r="H229" s="82">
        <v>0.9</v>
      </c>
      <c r="I229" s="82" t="s">
        <v>281</v>
      </c>
      <c r="J229" s="82" t="s">
        <v>368</v>
      </c>
      <c r="K229" s="82" t="s">
        <v>347</v>
      </c>
      <c r="L229" s="82" t="s">
        <v>369</v>
      </c>
      <c r="M229" s="82" t="s">
        <v>369</v>
      </c>
      <c r="N229" s="82" t="s">
        <v>369</v>
      </c>
      <c r="O229" s="82" t="s">
        <v>369</v>
      </c>
      <c r="P229" s="82" t="s">
        <v>284</v>
      </c>
      <c r="Q229" s="82" t="s">
        <v>348</v>
      </c>
      <c r="R229" s="82" t="s">
        <v>406</v>
      </c>
      <c r="S229" s="82" t="s">
        <v>412</v>
      </c>
      <c r="T229" s="82" t="s">
        <v>313</v>
      </c>
      <c r="U229" s="82" t="s">
        <v>274</v>
      </c>
      <c r="V229" s="82" t="s">
        <v>286</v>
      </c>
      <c r="W229" s="82" t="s">
        <v>294</v>
      </c>
      <c r="X229" s="82" t="s">
        <v>292</v>
      </c>
      <c r="Y229" s="82" t="s">
        <v>312</v>
      </c>
      <c r="Z229" s="82" t="s">
        <v>416</v>
      </c>
      <c r="AA229" s="82" t="s">
        <v>426</v>
      </c>
      <c r="AB229" s="82" t="s">
        <v>310</v>
      </c>
      <c r="AC229" s="82" t="s">
        <v>369</v>
      </c>
      <c r="AD229" s="118" t="s">
        <v>904</v>
      </c>
      <c r="AE229" s="82" t="str">
        <f>$AB229</f>
        <v>Oficina Asesora de Planeación</v>
      </c>
      <c r="AF229" s="124" t="str">
        <f>$AC229</f>
        <v>No aplica</v>
      </c>
      <c r="AG229" s="156" t="str">
        <f>$W229</f>
        <v>Planeación Estratégica</v>
      </c>
      <c r="AH229" s="82" t="str">
        <f>$Y229</f>
        <v>Plan Anticorrupción y de Atención a la Ciudadano</v>
      </c>
      <c r="AI229" s="124" t="s">
        <v>432</v>
      </c>
      <c r="AJ229" s="82" t="s">
        <v>1515</v>
      </c>
      <c r="AK229" s="82" t="s">
        <v>1535</v>
      </c>
      <c r="AL229" s="82" t="s">
        <v>912</v>
      </c>
      <c r="AM229" s="82" t="s">
        <v>1537</v>
      </c>
      <c r="AN229" s="82" t="s">
        <v>913</v>
      </c>
      <c r="AO229" s="126" t="s">
        <v>416</v>
      </c>
      <c r="AP229" s="82">
        <v>0</v>
      </c>
      <c r="AQ229" s="82">
        <f>SUM(AR229:AU229)</f>
        <v>4</v>
      </c>
      <c r="AR229" s="82">
        <v>1</v>
      </c>
      <c r="AS229" s="82">
        <v>1</v>
      </c>
      <c r="AT229" s="82">
        <v>2</v>
      </c>
      <c r="AU229" s="82">
        <v>0</v>
      </c>
      <c r="AV229" s="82" t="s">
        <v>448</v>
      </c>
      <c r="AW229" s="82" t="s">
        <v>434</v>
      </c>
      <c r="AX229" s="82" t="s">
        <v>898</v>
      </c>
      <c r="AY229" s="82" t="s">
        <v>909</v>
      </c>
      <c r="AZ229" s="118" t="s">
        <v>442</v>
      </c>
      <c r="BA229" s="59">
        <v>43132</v>
      </c>
      <c r="BB229" s="59">
        <v>43342</v>
      </c>
      <c r="BC229" s="128">
        <f>DAYS360(BA229,BB229)</f>
        <v>209</v>
      </c>
      <c r="BD229" s="82">
        <f t="shared" si="458"/>
        <v>1</v>
      </c>
      <c r="BE229" s="82">
        <v>1</v>
      </c>
      <c r="BF229" s="66">
        <f>$BE229/$BD229</f>
        <v>1</v>
      </c>
      <c r="BG229" s="62">
        <f t="shared" si="459"/>
        <v>0.25</v>
      </c>
      <c r="BH229" s="59">
        <v>43189</v>
      </c>
      <c r="BI229" s="80">
        <f t="shared" si="460"/>
        <v>153</v>
      </c>
      <c r="BJ229" s="62" t="str">
        <f>IF($BI229&gt;=0,("100%"),IF($BI229&lt;-31,("70%"),IF($BI229&lt;0,((100-(-$BI229))%))))</f>
        <v>100%</v>
      </c>
      <c r="BK229" s="62">
        <f t="shared" si="461"/>
        <v>0.27142857142857141</v>
      </c>
      <c r="BL229" s="59" t="str">
        <f t="shared" si="462"/>
        <v>EN PROCESO</v>
      </c>
      <c r="BM229" s="59" t="str">
        <f t="shared" si="463"/>
        <v>DENTRO DEL TIEMPO</v>
      </c>
      <c r="BN229" s="62" t="s">
        <v>1608</v>
      </c>
      <c r="BO229" s="83" t="s">
        <v>1609</v>
      </c>
      <c r="BP229" s="62"/>
      <c r="BQ229" s="82">
        <f t="shared" si="464"/>
        <v>1</v>
      </c>
      <c r="BR229" s="82">
        <v>1</v>
      </c>
      <c r="BS229" s="66">
        <f>$BR229/$BQ229</f>
        <v>1</v>
      </c>
      <c r="BT229" s="62">
        <f t="shared" si="457"/>
        <v>0.5</v>
      </c>
      <c r="BU229" s="59">
        <v>43281</v>
      </c>
      <c r="BV229" s="80">
        <f t="shared" si="465"/>
        <v>61</v>
      </c>
      <c r="BW229" s="62" t="str">
        <f t="shared" si="466"/>
        <v>100%</v>
      </c>
      <c r="BX229" s="62">
        <f t="shared" si="467"/>
        <v>0.70952380952380956</v>
      </c>
      <c r="BY229" s="59" t="str">
        <f t="shared" si="468"/>
        <v>EN PROCESO</v>
      </c>
      <c r="BZ229" s="59" t="str">
        <f t="shared" si="469"/>
        <v>DENTRO DEL TIEMPO</v>
      </c>
      <c r="CA229" s="62" t="s">
        <v>1610</v>
      </c>
      <c r="CB229" s="62"/>
      <c r="CC229" s="62"/>
      <c r="CD229" s="62"/>
      <c r="CE229" s="83" t="s">
        <v>1609</v>
      </c>
      <c r="CF229" s="62"/>
      <c r="CG229" s="82">
        <f t="shared" si="470"/>
        <v>2</v>
      </c>
      <c r="CH229" s="82">
        <v>0</v>
      </c>
      <c r="CI229" s="66">
        <f>$CH229/$CG229</f>
        <v>0</v>
      </c>
      <c r="CJ229" s="62">
        <f t="shared" ref="CJ229:CJ237" si="475">($BE229+$BR229+$CH229)/$AQ229</f>
        <v>0.5</v>
      </c>
      <c r="CK229" s="59">
        <v>43342</v>
      </c>
      <c r="CL229" s="80">
        <f t="shared" si="471"/>
        <v>0</v>
      </c>
      <c r="CM229" s="62" t="str">
        <f>IF($CL229&gt;=0,("100%"),IF($CL229&lt;-31,("70%"),IF($CL229&lt;0,((100-(-$CL229))%))))</f>
        <v>100%</v>
      </c>
      <c r="CN229" s="62">
        <f t="shared" si="472"/>
        <v>1</v>
      </c>
      <c r="CO229" s="59" t="str">
        <f t="shared" si="473"/>
        <v>EN PROCESO</v>
      </c>
      <c r="CP229" s="99" t="str">
        <f t="shared" si="474"/>
        <v>ATRASADO</v>
      </c>
      <c r="CQ229" s="62" t="s">
        <v>1689</v>
      </c>
      <c r="CR229" s="137"/>
      <c r="CS229" s="137"/>
      <c r="CT229" s="137"/>
      <c r="CU229" s="148" t="s">
        <v>1609</v>
      </c>
      <c r="CV229" s="97" t="s">
        <v>1763</v>
      </c>
      <c r="CW229" s="62" t="s">
        <v>1757</v>
      </c>
      <c r="CX229" s="65">
        <v>0</v>
      </c>
      <c r="CY229" s="65">
        <v>70</v>
      </c>
      <c r="CZ229" s="82">
        <f t="shared" si="357"/>
        <v>35</v>
      </c>
      <c r="DA229" s="62" t="s">
        <v>1792</v>
      </c>
      <c r="DB229" s="62" t="s">
        <v>1793</v>
      </c>
      <c r="DC229" s="126">
        <f>$AU229</f>
        <v>0</v>
      </c>
      <c r="DD229" s="82"/>
      <c r="DE229" s="66" t="e">
        <f>$DD229/$DC229</f>
        <v>#DIV/0!</v>
      </c>
      <c r="DF229" s="62">
        <f>($BE229+$BR229+$CH229+$DD229)/$AQ229</f>
        <v>0.5</v>
      </c>
      <c r="DG229" s="59"/>
      <c r="DH229" s="80">
        <f>$BB229-$DG229</f>
        <v>43342</v>
      </c>
      <c r="DI229" s="62" t="str">
        <f>IF($DH229&gt;0,("100%"),IF($DH229&lt;-31,("70%"),IF($DH229&lt;0,((100-(-$DH229))%))))</f>
        <v>100%</v>
      </c>
      <c r="DJ229" s="62">
        <f>($DG229-$BA229)/($BB229-$BA229)</f>
        <v>-205.39047619047619</v>
      </c>
      <c r="DK229" s="59" t="str">
        <f>IF($DF229&gt;=100%,"TERMINADO",(IF($DF229&gt;0%,"EN PROCESO",(IF($DF229=0%,"SIN INICIAR")))))</f>
        <v>EN PROCESO</v>
      </c>
      <c r="DL229" s="59" t="str">
        <f>IF($DK229="SIN INICIAR",(IF($DG229&gt;$BA229,"ATRASADO",(IF($DG229&lt;$BA229,"NO PROGRAMADA EN EL PERIODO ")))),IF($DK229="EN PROCESO",(IF($DF229&gt;=$DJ229,"DENTRO DEL TIEMPO",(IF($DF229&lt;$DJ229,"ATRASADO")))),IF($DK229="TERMINADO",(IF($DJ229&lt;=100%,"OPORTUNO",(IF($DJ229&gt;100%,"EXTEMPORANEO")))))))</f>
        <v>DENTRO DEL TIEMPO</v>
      </c>
      <c r="DM229" s="62"/>
      <c r="DN229" s="62"/>
      <c r="DO229" s="62"/>
      <c r="DP229" s="62"/>
      <c r="DQ229" s="62"/>
      <c r="DR229" s="62"/>
      <c r="DS229" s="60"/>
      <c r="DT229" s="60"/>
      <c r="DU229" s="60"/>
      <c r="DV229" s="82"/>
      <c r="DW229" s="82"/>
      <c r="DX229" s="58"/>
      <c r="DY229" s="58"/>
      <c r="DZ229" s="58"/>
      <c r="EA229" s="58"/>
      <c r="EB229" s="58"/>
      <c r="EC229" s="58"/>
      <c r="ED229" s="58"/>
    </row>
    <row r="230" spans="1:134" ht="115.5" customHeight="1" x14ac:dyDescent="0.2">
      <c r="A230" s="82" t="s">
        <v>1198</v>
      </c>
      <c r="B230" s="82" t="s">
        <v>1197</v>
      </c>
      <c r="C230" s="82" t="s">
        <v>1196</v>
      </c>
      <c r="D230" s="82">
        <v>711</v>
      </c>
      <c r="E230" s="82">
        <v>423</v>
      </c>
      <c r="F230" s="82">
        <v>541</v>
      </c>
      <c r="G230" s="82">
        <v>301</v>
      </c>
      <c r="H230" s="82">
        <v>87</v>
      </c>
      <c r="I230" s="82" t="s">
        <v>1195</v>
      </c>
      <c r="J230" s="82" t="s">
        <v>1194</v>
      </c>
      <c r="K230" s="82" t="s">
        <v>1184</v>
      </c>
      <c r="L230" s="82" t="s">
        <v>1193</v>
      </c>
      <c r="M230" s="82" t="s">
        <v>1192</v>
      </c>
      <c r="N230" s="82" t="s">
        <v>1221</v>
      </c>
      <c r="O230" s="82" t="s">
        <v>1220</v>
      </c>
      <c r="P230" s="82" t="s">
        <v>369</v>
      </c>
      <c r="Q230" s="82" t="s">
        <v>369</v>
      </c>
      <c r="R230" s="82" t="s">
        <v>369</v>
      </c>
      <c r="S230" s="82" t="s">
        <v>369</v>
      </c>
      <c r="T230" s="82" t="s">
        <v>314</v>
      </c>
      <c r="U230" s="82" t="s">
        <v>274</v>
      </c>
      <c r="V230" s="82" t="s">
        <v>370</v>
      </c>
      <c r="W230" s="82" t="s">
        <v>1189</v>
      </c>
      <c r="X230" s="82" t="s">
        <v>1188</v>
      </c>
      <c r="Y230" s="82" t="s">
        <v>312</v>
      </c>
      <c r="Z230" s="82" t="s">
        <v>369</v>
      </c>
      <c r="AA230" s="82" t="s">
        <v>426</v>
      </c>
      <c r="AB230" s="82" t="s">
        <v>1187</v>
      </c>
      <c r="AC230" s="82" t="s">
        <v>369</v>
      </c>
      <c r="AD230" s="118" t="s">
        <v>1228</v>
      </c>
      <c r="AE230" s="82" t="str">
        <f>$AB230</f>
        <v>Subdirección Artística y Cultural</v>
      </c>
      <c r="AF230" s="124" t="str">
        <f>$AC230</f>
        <v>No aplica</v>
      </c>
      <c r="AG230" s="156" t="str">
        <f>$W230</f>
        <v xml:space="preserve">Arte y Cultura </v>
      </c>
      <c r="AH230" s="82" t="str">
        <f>$Y230</f>
        <v>Plan Anticorrupción y de Atención a la Ciudadano</v>
      </c>
      <c r="AI230" s="124" t="s">
        <v>429</v>
      </c>
      <c r="AJ230" s="82" t="s">
        <v>1515</v>
      </c>
      <c r="AK230" s="82" t="s">
        <v>1535</v>
      </c>
      <c r="AL230" s="82" t="s">
        <v>1199</v>
      </c>
      <c r="AM230" s="82" t="s">
        <v>1538</v>
      </c>
      <c r="AN230" s="82" t="s">
        <v>1200</v>
      </c>
      <c r="AO230" s="126" t="s">
        <v>416</v>
      </c>
      <c r="AP230" s="82">
        <v>52</v>
      </c>
      <c r="AQ230" s="82">
        <v>52</v>
      </c>
      <c r="AR230" s="82">
        <v>13</v>
      </c>
      <c r="AS230" s="82">
        <v>13</v>
      </c>
      <c r="AT230" s="82">
        <v>13</v>
      </c>
      <c r="AU230" s="82">
        <v>13</v>
      </c>
      <c r="AV230" s="82" t="s">
        <v>448</v>
      </c>
      <c r="AW230" s="82" t="s">
        <v>1184</v>
      </c>
      <c r="AX230" s="82" t="s">
        <v>1246</v>
      </c>
      <c r="AY230" s="82" t="s">
        <v>1183</v>
      </c>
      <c r="AZ230" s="118" t="s">
        <v>1245</v>
      </c>
      <c r="BA230" s="59">
        <v>43132</v>
      </c>
      <c r="BB230" s="59">
        <v>43465</v>
      </c>
      <c r="BC230" s="128">
        <f>$BB230-$BA230</f>
        <v>333</v>
      </c>
      <c r="BD230" s="82">
        <f t="shared" si="458"/>
        <v>13</v>
      </c>
      <c r="BE230" s="82">
        <v>156</v>
      </c>
      <c r="BF230" s="66">
        <f>$BE230/$BD230</f>
        <v>12</v>
      </c>
      <c r="BG230" s="62">
        <f t="shared" si="459"/>
        <v>3</v>
      </c>
      <c r="BH230" s="59">
        <v>43189</v>
      </c>
      <c r="BI230" s="80">
        <f t="shared" si="460"/>
        <v>276</v>
      </c>
      <c r="BJ230" s="62" t="str">
        <f>IF($BI230&gt;0,("100%"),IF($BI230&lt;-31,("70%"),IF($BI230&lt;0,((100-(-$BI230))%))))</f>
        <v>100%</v>
      </c>
      <c r="BK230" s="62">
        <f t="shared" si="461"/>
        <v>0.17117117117117117</v>
      </c>
      <c r="BL230" s="59" t="str">
        <f t="shared" si="462"/>
        <v>TERMINADO</v>
      </c>
      <c r="BM230" s="59" t="str">
        <f t="shared" si="463"/>
        <v>OPORTUNO</v>
      </c>
      <c r="BN230" s="62" t="s">
        <v>1244</v>
      </c>
      <c r="BO230" s="83" t="s">
        <v>1243</v>
      </c>
      <c r="BP230" s="62"/>
      <c r="BQ230" s="82">
        <f t="shared" si="464"/>
        <v>13</v>
      </c>
      <c r="BR230" s="82">
        <v>223</v>
      </c>
      <c r="BS230" s="66">
        <f>$BR230/$BQ230</f>
        <v>17.153846153846153</v>
      </c>
      <c r="BT230" s="62">
        <f t="shared" si="457"/>
        <v>7.2884615384615383</v>
      </c>
      <c r="BU230" s="59">
        <v>43281</v>
      </c>
      <c r="BV230" s="80">
        <f t="shared" si="465"/>
        <v>184</v>
      </c>
      <c r="BW230" s="62" t="str">
        <f t="shared" si="466"/>
        <v>100%</v>
      </c>
      <c r="BX230" s="62">
        <f t="shared" si="467"/>
        <v>0.44744744744744747</v>
      </c>
      <c r="BY230" s="59" t="str">
        <f t="shared" si="468"/>
        <v>TERMINADO</v>
      </c>
      <c r="BZ230" s="59" t="str">
        <f t="shared" si="469"/>
        <v>OPORTUNO</v>
      </c>
      <c r="CA230" s="62" t="s">
        <v>1631</v>
      </c>
      <c r="CB230" s="83" t="s">
        <v>1611</v>
      </c>
      <c r="CC230" s="62"/>
      <c r="CD230" s="62"/>
      <c r="CE230" s="62"/>
      <c r="CF230" s="62"/>
      <c r="CG230" s="82">
        <f t="shared" si="470"/>
        <v>13</v>
      </c>
      <c r="CH230" s="82">
        <v>138</v>
      </c>
      <c r="CI230" s="66">
        <f>$CH230/$CG230</f>
        <v>10.615384615384615</v>
      </c>
      <c r="CJ230" s="62">
        <f t="shared" si="475"/>
        <v>9.9423076923076916</v>
      </c>
      <c r="CK230" s="59">
        <v>43342</v>
      </c>
      <c r="CL230" s="80">
        <f t="shared" si="471"/>
        <v>123</v>
      </c>
      <c r="CM230" s="62" t="str">
        <f t="shared" ref="CM230:CM237" si="476">IF($CL230&gt;0,("100%"),IF($CL230&lt;-31,("70%"),IF($CL230&lt;0,((100-(-$CL230))%))))</f>
        <v>100%</v>
      </c>
      <c r="CN230" s="62">
        <f t="shared" si="472"/>
        <v>0.63063063063063063</v>
      </c>
      <c r="CO230" s="59" t="str">
        <f t="shared" si="473"/>
        <v>TERMINADO</v>
      </c>
      <c r="CP230" s="99" t="str">
        <f t="shared" si="474"/>
        <v>OPORTUNO</v>
      </c>
      <c r="CQ230" s="62" t="s">
        <v>1632</v>
      </c>
      <c r="CR230" s="148" t="s">
        <v>1611</v>
      </c>
      <c r="CS230" s="137"/>
      <c r="CT230" s="137"/>
      <c r="CU230" s="137"/>
      <c r="CV230" s="112" t="s">
        <v>1732</v>
      </c>
      <c r="CW230" s="62" t="s">
        <v>1754</v>
      </c>
      <c r="CX230" s="65"/>
      <c r="CY230" s="65"/>
      <c r="CZ230" s="82"/>
      <c r="DA230" s="62" t="s">
        <v>1796</v>
      </c>
      <c r="DB230" s="62" t="s">
        <v>1798</v>
      </c>
      <c r="DC230" s="126">
        <f>$AU230</f>
        <v>13</v>
      </c>
      <c r="DD230" s="82"/>
      <c r="DE230" s="66">
        <f>$DD230/$DC230</f>
        <v>0</v>
      </c>
      <c r="DF230" s="62">
        <f>($BE230+$BR230+$CH230+$DD230)/$AQ230</f>
        <v>9.9423076923076916</v>
      </c>
      <c r="DG230" s="59"/>
      <c r="DH230" s="80">
        <f>$BB230-$DG230</f>
        <v>43465</v>
      </c>
      <c r="DI230" s="62" t="str">
        <f>IF($DH230&gt;0,("100%"),IF($DH230&lt;-31,("70%"),IF($DH230&lt;0,((100-(-$DH230))%))))</f>
        <v>100%</v>
      </c>
      <c r="DJ230" s="62">
        <f>($DG230-$BA230)/($BB230-$BA230)</f>
        <v>-129.52552552552552</v>
      </c>
      <c r="DK230" s="59" t="str">
        <f>IF($DF230&gt;=100%,"TERMINADO",(IF($DF230&gt;0%,"EN PROCESO",(IF($DF230=0%,"SIN INICIAR")))))</f>
        <v>TERMINADO</v>
      </c>
      <c r="DL230" s="59" t="str">
        <f>IF($DK230="SIN INICIAR",(IF($DG230&gt;$BA230,"ATRASADO",(IF($DG230&lt;$BA230,"NO PROGRAMADA EN EL PERIODO ")))),IF($DK230="EN PROCESO",(IF($DF230&gt;=$DJ230,"DENTRO DEL TIEMPO",(IF($DF230&lt;$DJ230,"ATRASADO")))),IF($DK230="TERMINADO",(IF($DJ230&lt;=100%,"OPORTUNO",(IF($DJ230&gt;100%,"EXTEMPORANEO")))))))</f>
        <v>OPORTUNO</v>
      </c>
      <c r="DM230" s="62"/>
      <c r="DN230" s="62"/>
      <c r="DO230" s="62"/>
      <c r="DP230" s="62"/>
      <c r="DQ230" s="62"/>
      <c r="DR230" s="62"/>
      <c r="DS230" s="60"/>
      <c r="DT230" s="60"/>
      <c r="DU230" s="60"/>
      <c r="DV230" s="60"/>
      <c r="DW230" s="60"/>
      <c r="DX230" s="58"/>
      <c r="DY230" s="58"/>
      <c r="DZ230" s="58"/>
      <c r="EA230" s="58"/>
      <c r="EB230" s="58"/>
      <c r="EC230" s="58"/>
      <c r="ED230" s="58"/>
    </row>
    <row r="231" spans="1:134" ht="107.25" customHeight="1" x14ac:dyDescent="0.2">
      <c r="A231" s="82" t="s">
        <v>346</v>
      </c>
      <c r="B231" s="82" t="s">
        <v>344</v>
      </c>
      <c r="C231" s="82" t="s">
        <v>279</v>
      </c>
      <c r="D231" s="82">
        <v>0.1</v>
      </c>
      <c r="E231" s="82">
        <v>0.35</v>
      </c>
      <c r="F231" s="82">
        <v>0.5</v>
      </c>
      <c r="G231" s="82">
        <v>0.8</v>
      </c>
      <c r="H231" s="82">
        <v>0.9</v>
      </c>
      <c r="I231" s="82" t="s">
        <v>281</v>
      </c>
      <c r="J231" s="82" t="s">
        <v>368</v>
      </c>
      <c r="K231" s="82" t="s">
        <v>347</v>
      </c>
      <c r="L231" s="82" t="s">
        <v>369</v>
      </c>
      <c r="M231" s="82" t="s">
        <v>369</v>
      </c>
      <c r="N231" s="82" t="s">
        <v>369</v>
      </c>
      <c r="O231" s="82" t="s">
        <v>369</v>
      </c>
      <c r="P231" s="82" t="s">
        <v>284</v>
      </c>
      <c r="Q231" s="82" t="s">
        <v>348</v>
      </c>
      <c r="R231" s="82" t="s">
        <v>406</v>
      </c>
      <c r="S231" s="82" t="s">
        <v>412</v>
      </c>
      <c r="T231" s="82" t="s">
        <v>313</v>
      </c>
      <c r="U231" s="82" t="s">
        <v>274</v>
      </c>
      <c r="V231" s="82" t="s">
        <v>286</v>
      </c>
      <c r="W231" s="82" t="s">
        <v>294</v>
      </c>
      <c r="X231" s="82" t="s">
        <v>292</v>
      </c>
      <c r="Y231" s="82" t="s">
        <v>312</v>
      </c>
      <c r="Z231" s="82" t="s">
        <v>416</v>
      </c>
      <c r="AA231" s="82" t="s">
        <v>426</v>
      </c>
      <c r="AB231" s="82" t="s">
        <v>310</v>
      </c>
      <c r="AC231" s="82" t="s">
        <v>369</v>
      </c>
      <c r="AD231" s="118" t="s">
        <v>904</v>
      </c>
      <c r="AE231" s="82" t="str">
        <f>$AB231</f>
        <v>Oficina Asesora de Planeación</v>
      </c>
      <c r="AF231" s="124" t="str">
        <f>$AC231</f>
        <v>No aplica</v>
      </c>
      <c r="AG231" s="156" t="str">
        <f>$W231</f>
        <v>Planeación Estratégica</v>
      </c>
      <c r="AH231" s="82" t="str">
        <f>$Y231</f>
        <v>Plan Anticorrupción y de Atención a la Ciudadano</v>
      </c>
      <c r="AI231" s="124" t="s">
        <v>432</v>
      </c>
      <c r="AJ231" s="82" t="s">
        <v>1515</v>
      </c>
      <c r="AK231" s="82" t="s">
        <v>1535</v>
      </c>
      <c r="AL231" s="82" t="s">
        <v>910</v>
      </c>
      <c r="AM231" s="82" t="s">
        <v>1539</v>
      </c>
      <c r="AN231" s="82" t="s">
        <v>911</v>
      </c>
      <c r="AO231" s="126" t="s">
        <v>416</v>
      </c>
      <c r="AP231" s="82">
        <v>0</v>
      </c>
      <c r="AQ231" s="82">
        <f t="shared" ref="AQ231:AQ237" si="477">SUM(AR231:AU231)</f>
        <v>1</v>
      </c>
      <c r="AR231" s="82">
        <v>0</v>
      </c>
      <c r="AS231" s="82">
        <v>0</v>
      </c>
      <c r="AT231" s="82">
        <v>0</v>
      </c>
      <c r="AU231" s="82">
        <v>1</v>
      </c>
      <c r="AV231" s="82" t="s">
        <v>448</v>
      </c>
      <c r="AW231" s="82" t="s">
        <v>434</v>
      </c>
      <c r="AX231" s="82" t="s">
        <v>898</v>
      </c>
      <c r="AY231" s="82" t="s">
        <v>909</v>
      </c>
      <c r="AZ231" s="118" t="s">
        <v>442</v>
      </c>
      <c r="BA231" s="59">
        <v>43132</v>
      </c>
      <c r="BB231" s="59">
        <v>43465</v>
      </c>
      <c r="BC231" s="128">
        <f>DAYS360(BA231,BB231)</f>
        <v>330</v>
      </c>
      <c r="BD231" s="82">
        <f t="shared" si="458"/>
        <v>0</v>
      </c>
      <c r="BE231" s="82">
        <v>0</v>
      </c>
      <c r="BF231" s="66">
        <v>0</v>
      </c>
      <c r="BG231" s="62">
        <f t="shared" si="459"/>
        <v>0</v>
      </c>
      <c r="BH231" s="59">
        <v>43189</v>
      </c>
      <c r="BI231" s="80">
        <f t="shared" si="460"/>
        <v>276</v>
      </c>
      <c r="BJ231" s="62" t="str">
        <f t="shared" ref="BJ231:BJ237" si="478">IF($BI231&gt;=0,("100%"),IF($BI231&lt;-31,("70%"),IF($BI231&lt;0,((100-(-$BI231))%))))</f>
        <v>100%</v>
      </c>
      <c r="BK231" s="62">
        <f t="shared" si="461"/>
        <v>0.17117117117117117</v>
      </c>
      <c r="BL231" s="59" t="str">
        <f t="shared" si="462"/>
        <v>SIN INICIAR</v>
      </c>
      <c r="BM231" s="59" t="str">
        <f t="shared" si="463"/>
        <v>ATRASADO</v>
      </c>
      <c r="BN231" s="62" t="s">
        <v>908</v>
      </c>
      <c r="BO231" s="62" t="s">
        <v>1597</v>
      </c>
      <c r="BP231" s="62"/>
      <c r="BQ231" s="82">
        <f t="shared" si="464"/>
        <v>0</v>
      </c>
      <c r="BR231" s="82">
        <v>0</v>
      </c>
      <c r="BS231" s="66">
        <v>0</v>
      </c>
      <c r="BT231" s="62">
        <f t="shared" si="457"/>
        <v>0</v>
      </c>
      <c r="BU231" s="59">
        <v>43269</v>
      </c>
      <c r="BV231" s="80">
        <f t="shared" si="465"/>
        <v>196</v>
      </c>
      <c r="BW231" s="62" t="str">
        <f t="shared" si="466"/>
        <v>100%</v>
      </c>
      <c r="BX231" s="62">
        <f t="shared" si="467"/>
        <v>0.41141141141141141</v>
      </c>
      <c r="BY231" s="59" t="str">
        <f t="shared" si="468"/>
        <v>SIN INICIAR</v>
      </c>
      <c r="BZ231" s="59" t="str">
        <f t="shared" si="469"/>
        <v>ATRASADO</v>
      </c>
      <c r="CA231" s="62" t="s">
        <v>1607</v>
      </c>
      <c r="CB231" s="62"/>
      <c r="CC231" s="62"/>
      <c r="CD231" s="62"/>
      <c r="CE231" s="62"/>
      <c r="CF231" s="62"/>
      <c r="CG231" s="82">
        <f t="shared" si="470"/>
        <v>0</v>
      </c>
      <c r="CH231" s="82">
        <v>0</v>
      </c>
      <c r="CI231" s="66">
        <v>0</v>
      </c>
      <c r="CJ231" s="62">
        <f t="shared" si="475"/>
        <v>0</v>
      </c>
      <c r="CK231" s="59">
        <v>43342</v>
      </c>
      <c r="CL231" s="80">
        <f t="shared" si="471"/>
        <v>123</v>
      </c>
      <c r="CM231" s="62" t="str">
        <f t="shared" si="476"/>
        <v>100%</v>
      </c>
      <c r="CN231" s="62">
        <f t="shared" si="472"/>
        <v>0.63063063063063063</v>
      </c>
      <c r="CO231" s="59" t="str">
        <f t="shared" si="473"/>
        <v>SIN INICIAR</v>
      </c>
      <c r="CP231" s="99" t="str">
        <f t="shared" si="474"/>
        <v>ATRASADO</v>
      </c>
      <c r="CQ231" s="62" t="s">
        <v>1760</v>
      </c>
      <c r="CR231" s="148" t="s">
        <v>1611</v>
      </c>
      <c r="CS231" s="137"/>
      <c r="CT231" s="137"/>
      <c r="CU231" s="137"/>
      <c r="CV231" s="108" t="s">
        <v>1756</v>
      </c>
      <c r="CW231" s="62" t="s">
        <v>1757</v>
      </c>
      <c r="CX231" s="65"/>
      <c r="CY231" s="65"/>
      <c r="CZ231" s="82"/>
      <c r="DA231" s="62" t="s">
        <v>1794</v>
      </c>
      <c r="DB231" s="62" t="s">
        <v>1797</v>
      </c>
      <c r="DC231" s="126">
        <f>$AU231</f>
        <v>1</v>
      </c>
      <c r="DD231" s="82"/>
      <c r="DE231" s="66">
        <f>$DD231/$DC231</f>
        <v>0</v>
      </c>
      <c r="DF231" s="62">
        <f>($BE231+$BR231+$CH231+$DD231)/$AQ231</f>
        <v>0</v>
      </c>
      <c r="DG231" s="59"/>
      <c r="DH231" s="80">
        <f>$BB231-$DG231</f>
        <v>43465</v>
      </c>
      <c r="DI231" s="62" t="str">
        <f>IF($DH231&gt;0,("100%"),IF($DH231&lt;-31,("70%"),IF($DH231&lt;0,((100-(-$DH231))%))))</f>
        <v>100%</v>
      </c>
      <c r="DJ231" s="62">
        <f>($DG231-$BA231)/($BB231-$BA231)</f>
        <v>-129.52552552552552</v>
      </c>
      <c r="DK231" s="59" t="str">
        <f>IF($DF231&gt;=100%,"TERMINADO",(IF($DF231&gt;0%,"EN PROCESO",(IF($DF231=0%,"SIN INICIAR")))))</f>
        <v>SIN INICIAR</v>
      </c>
      <c r="DL231" s="59" t="str">
        <f>IF($DK231="SIN INICIAR",(IF($DG231&gt;$BA231,"ATRASADO",(IF($DG231&lt;$BA231,"NO PROGRAMADA EN EL PERIODO ")))),IF($DK231="EN PROCESO",(IF($DF231&gt;=$DJ231,"DENTRO DEL TIEMPO",(IF($DF231&lt;$DJ231,"ATRASADO")))),IF($DK231="TERMINADO",(IF($DJ231&lt;=100%,"OPORTUNO",(IF($DJ231&gt;100%,"EXTEMPORANEO")))))))</f>
        <v xml:space="preserve">NO PROGRAMADA EN EL PERIODO </v>
      </c>
      <c r="DM231" s="62"/>
      <c r="DN231" s="62"/>
      <c r="DO231" s="62"/>
      <c r="DP231" s="62"/>
      <c r="DQ231" s="62"/>
      <c r="DR231" s="62"/>
      <c r="DS231" s="60"/>
      <c r="DT231" s="60"/>
      <c r="DU231" s="60"/>
      <c r="DV231" s="82"/>
      <c r="DW231" s="82"/>
      <c r="DX231" s="58"/>
      <c r="DY231" s="58"/>
      <c r="DZ231" s="58"/>
      <c r="EA231" s="58"/>
      <c r="EB231" s="58"/>
      <c r="EC231" s="58"/>
      <c r="ED231" s="58"/>
    </row>
    <row r="232" spans="1:134" s="114" customFormat="1" ht="329.25" customHeight="1" x14ac:dyDescent="0.2">
      <c r="A232" s="61" t="s">
        <v>346</v>
      </c>
      <c r="B232" s="61" t="s">
        <v>344</v>
      </c>
      <c r="C232" s="61" t="s">
        <v>279</v>
      </c>
      <c r="D232" s="61">
        <v>0.1</v>
      </c>
      <c r="E232" s="61">
        <v>0.35</v>
      </c>
      <c r="F232" s="61">
        <v>0.5</v>
      </c>
      <c r="G232" s="61">
        <v>0.8</v>
      </c>
      <c r="H232" s="61">
        <v>0.9</v>
      </c>
      <c r="I232" s="61" t="s">
        <v>281</v>
      </c>
      <c r="J232" s="61" t="s">
        <v>368</v>
      </c>
      <c r="K232" s="61" t="s">
        <v>347</v>
      </c>
      <c r="L232" s="61" t="s">
        <v>369</v>
      </c>
      <c r="M232" s="61" t="s">
        <v>369</v>
      </c>
      <c r="N232" s="61" t="s">
        <v>369</v>
      </c>
      <c r="O232" s="61" t="s">
        <v>369</v>
      </c>
      <c r="P232" s="61" t="s">
        <v>284</v>
      </c>
      <c r="Q232" s="61" t="s">
        <v>348</v>
      </c>
      <c r="R232" s="61" t="s">
        <v>406</v>
      </c>
      <c r="S232" s="61" t="s">
        <v>412</v>
      </c>
      <c r="T232" s="61" t="s">
        <v>313</v>
      </c>
      <c r="U232" s="61" t="s">
        <v>274</v>
      </c>
      <c r="V232" s="61" t="s">
        <v>286</v>
      </c>
      <c r="W232" s="61" t="s">
        <v>295</v>
      </c>
      <c r="X232" s="61" t="s">
        <v>293</v>
      </c>
      <c r="Y232" s="61" t="s">
        <v>312</v>
      </c>
      <c r="Z232" s="61" t="s">
        <v>416</v>
      </c>
      <c r="AA232" s="61" t="s">
        <v>426</v>
      </c>
      <c r="AB232" s="61" t="s">
        <v>309</v>
      </c>
      <c r="AC232" s="61" t="s">
        <v>365</v>
      </c>
      <c r="AD232" s="119" t="s">
        <v>369</v>
      </c>
      <c r="AE232" s="61" t="str">
        <f>$AB232</f>
        <v>Dirección General</v>
      </c>
      <c r="AF232" s="125" t="str">
        <f>$AC232</f>
        <v>Comunicaciones</v>
      </c>
      <c r="AG232" s="157" t="str">
        <f>$W232</f>
        <v>Gestión de Comunicaciones</v>
      </c>
      <c r="AH232" s="61" t="str">
        <f>$Y232</f>
        <v>Plan Anticorrupción y de Atención a la Ciudadano</v>
      </c>
      <c r="AI232" s="125" t="s">
        <v>432</v>
      </c>
      <c r="AJ232" s="61" t="s">
        <v>1544</v>
      </c>
      <c r="AK232" s="61" t="s">
        <v>1545</v>
      </c>
      <c r="AL232" s="61" t="s">
        <v>1546</v>
      </c>
      <c r="AM232" s="61" t="s">
        <v>1547</v>
      </c>
      <c r="AN232" s="61" t="s">
        <v>1540</v>
      </c>
      <c r="AO232" s="127" t="s">
        <v>416</v>
      </c>
      <c r="AP232" s="61">
        <v>0</v>
      </c>
      <c r="AQ232" s="113">
        <f t="shared" si="477"/>
        <v>1</v>
      </c>
      <c r="AR232" s="107">
        <v>0.25</v>
      </c>
      <c r="AS232" s="107">
        <v>0.25</v>
      </c>
      <c r="AT232" s="107">
        <v>0.25</v>
      </c>
      <c r="AU232" s="113">
        <v>0.25</v>
      </c>
      <c r="AV232" s="61" t="s">
        <v>641</v>
      </c>
      <c r="AW232" s="61" t="s">
        <v>1363</v>
      </c>
      <c r="AX232" s="61" t="s">
        <v>1554</v>
      </c>
      <c r="AY232" s="61" t="s">
        <v>442</v>
      </c>
      <c r="AZ232" s="119" t="s">
        <v>442</v>
      </c>
      <c r="BA232" s="64">
        <v>43132</v>
      </c>
      <c r="BB232" s="64">
        <v>43465</v>
      </c>
      <c r="BC232" s="128">
        <f t="shared" ref="BC232:BC235" si="479">DAYS360(BA232,BB232)</f>
        <v>330</v>
      </c>
      <c r="BD232" s="62">
        <f t="shared" si="458"/>
        <v>0.25</v>
      </c>
      <c r="BE232" s="62">
        <v>0.25</v>
      </c>
      <c r="BF232" s="66">
        <f>$BE232/$BD232</f>
        <v>1</v>
      </c>
      <c r="BG232" s="62">
        <f t="shared" si="459"/>
        <v>0.25</v>
      </c>
      <c r="BH232" s="59">
        <v>43189</v>
      </c>
      <c r="BI232" s="80">
        <f t="shared" si="460"/>
        <v>276</v>
      </c>
      <c r="BJ232" s="62" t="str">
        <f t="shared" si="478"/>
        <v>100%</v>
      </c>
      <c r="BK232" s="62">
        <f t="shared" si="461"/>
        <v>0.17117117117117117</v>
      </c>
      <c r="BL232" s="59" t="str">
        <f t="shared" si="462"/>
        <v>EN PROCESO</v>
      </c>
      <c r="BM232" s="59" t="str">
        <f t="shared" si="463"/>
        <v>DENTRO DEL TIEMPO</v>
      </c>
      <c r="BN232" s="62" t="s">
        <v>1616</v>
      </c>
      <c r="BO232" s="83" t="s">
        <v>1617</v>
      </c>
      <c r="BP232" s="62"/>
      <c r="BQ232" s="62">
        <f t="shared" si="464"/>
        <v>0.25</v>
      </c>
      <c r="BR232" s="62">
        <v>0.25</v>
      </c>
      <c r="BS232" s="66">
        <f>$BR232/$BQ232</f>
        <v>1</v>
      </c>
      <c r="BT232" s="62">
        <f t="shared" si="457"/>
        <v>0.5</v>
      </c>
      <c r="BU232" s="59">
        <v>43281</v>
      </c>
      <c r="BV232" s="80">
        <f t="shared" si="465"/>
        <v>184</v>
      </c>
      <c r="BW232" s="62" t="str">
        <f t="shared" si="466"/>
        <v>100%</v>
      </c>
      <c r="BX232" s="62">
        <f t="shared" si="467"/>
        <v>0.44744744744744747</v>
      </c>
      <c r="BY232" s="59" t="str">
        <f t="shared" si="468"/>
        <v>EN PROCESO</v>
      </c>
      <c r="BZ232" s="59" t="str">
        <f t="shared" si="469"/>
        <v>DENTRO DEL TIEMPO</v>
      </c>
      <c r="CA232" s="62" t="s">
        <v>1616</v>
      </c>
      <c r="CB232" s="58"/>
      <c r="CC232" s="83" t="s">
        <v>1617</v>
      </c>
      <c r="CD232" s="62"/>
      <c r="CE232" s="62"/>
      <c r="CF232" s="62"/>
      <c r="CG232" s="62">
        <f t="shared" si="470"/>
        <v>0.25</v>
      </c>
      <c r="CH232" s="62">
        <v>0.25</v>
      </c>
      <c r="CI232" s="66">
        <f t="shared" si="455"/>
        <v>1</v>
      </c>
      <c r="CJ232" s="62">
        <f t="shared" si="475"/>
        <v>0.75</v>
      </c>
      <c r="CK232" s="59">
        <v>43342</v>
      </c>
      <c r="CL232" s="80">
        <f t="shared" si="471"/>
        <v>123</v>
      </c>
      <c r="CM232" s="62" t="str">
        <f t="shared" si="476"/>
        <v>100%</v>
      </c>
      <c r="CN232" s="62">
        <f t="shared" si="472"/>
        <v>0.63063063063063063</v>
      </c>
      <c r="CO232" s="59" t="str">
        <f t="shared" si="473"/>
        <v>EN PROCESO</v>
      </c>
      <c r="CP232" s="99" t="str">
        <f t="shared" si="474"/>
        <v>DENTRO DEL TIEMPO</v>
      </c>
      <c r="CQ232" s="107" t="s">
        <v>1616</v>
      </c>
      <c r="CR232" s="160"/>
      <c r="CS232" s="149" t="s">
        <v>1617</v>
      </c>
      <c r="CT232" s="138"/>
      <c r="CU232" s="138"/>
      <c r="CV232" s="112" t="s">
        <v>1761</v>
      </c>
      <c r="CW232" s="107" t="s">
        <v>1754</v>
      </c>
      <c r="CX232" s="163"/>
      <c r="CY232" s="163"/>
      <c r="CZ232" s="61"/>
      <c r="DA232" s="107" t="s">
        <v>1840</v>
      </c>
      <c r="DB232" s="107" t="s">
        <v>1839</v>
      </c>
      <c r="DC232" s="126"/>
      <c r="DD232" s="82"/>
      <c r="DE232" s="66"/>
      <c r="DF232" s="62"/>
      <c r="DG232" s="59"/>
      <c r="DH232" s="80"/>
      <c r="DI232" s="62"/>
      <c r="DJ232" s="62"/>
      <c r="DK232" s="59"/>
      <c r="DL232" s="59"/>
      <c r="DM232" s="62"/>
      <c r="DN232" s="62"/>
      <c r="DO232" s="62"/>
      <c r="DP232" s="62"/>
      <c r="DQ232" s="62"/>
      <c r="DR232" s="62"/>
      <c r="DS232" s="60"/>
      <c r="DT232" s="60"/>
      <c r="DU232" s="60"/>
      <c r="DV232" s="82"/>
      <c r="DW232" s="82"/>
      <c r="DX232" s="58"/>
      <c r="DY232" s="58"/>
      <c r="DZ232" s="58"/>
      <c r="EA232" s="58"/>
      <c r="EB232" s="58"/>
      <c r="EC232" s="58"/>
      <c r="ED232" s="58"/>
    </row>
    <row r="233" spans="1:134" ht="60.75" customHeight="1" x14ac:dyDescent="0.2">
      <c r="A233" s="82" t="s">
        <v>346</v>
      </c>
      <c r="B233" s="82" t="s">
        <v>344</v>
      </c>
      <c r="C233" s="82" t="s">
        <v>279</v>
      </c>
      <c r="D233" s="82">
        <v>0.1</v>
      </c>
      <c r="E233" s="82">
        <v>0.35</v>
      </c>
      <c r="F233" s="82">
        <v>0.5</v>
      </c>
      <c r="G233" s="82">
        <v>0.8</v>
      </c>
      <c r="H233" s="82">
        <v>0.9</v>
      </c>
      <c r="I233" s="82" t="s">
        <v>281</v>
      </c>
      <c r="J233" s="82" t="s">
        <v>368</v>
      </c>
      <c r="K233" s="82" t="s">
        <v>347</v>
      </c>
      <c r="L233" s="82" t="s">
        <v>369</v>
      </c>
      <c r="M233" s="82" t="s">
        <v>369</v>
      </c>
      <c r="N233" s="82" t="s">
        <v>369</v>
      </c>
      <c r="O233" s="82" t="s">
        <v>369</v>
      </c>
      <c r="P233" s="82" t="s">
        <v>284</v>
      </c>
      <c r="Q233" s="82" t="s">
        <v>348</v>
      </c>
      <c r="R233" s="82" t="s">
        <v>406</v>
      </c>
      <c r="S233" s="82" t="s">
        <v>412</v>
      </c>
      <c r="T233" s="82" t="s">
        <v>313</v>
      </c>
      <c r="U233" s="82" t="s">
        <v>274</v>
      </c>
      <c r="V233" s="82" t="s">
        <v>286</v>
      </c>
      <c r="W233" s="82" t="s">
        <v>295</v>
      </c>
      <c r="X233" s="82" t="s">
        <v>293</v>
      </c>
      <c r="Y233" s="82" t="s">
        <v>312</v>
      </c>
      <c r="Z233" s="82" t="s">
        <v>416</v>
      </c>
      <c r="AA233" s="82" t="s">
        <v>426</v>
      </c>
      <c r="AB233" s="82" t="s">
        <v>309</v>
      </c>
      <c r="AC233" s="82" t="s">
        <v>365</v>
      </c>
      <c r="AD233" s="118" t="s">
        <v>369</v>
      </c>
      <c r="AE233" s="82" t="str">
        <f t="shared" ref="AE233:AE235" si="480">$AB233</f>
        <v>Dirección General</v>
      </c>
      <c r="AF233" s="124" t="str">
        <f t="shared" ref="AF233:AF235" si="481">$AC233</f>
        <v>Comunicaciones</v>
      </c>
      <c r="AG233" s="156" t="str">
        <f t="shared" ref="AG233:AG235" si="482">$W233</f>
        <v>Gestión de Comunicaciones</v>
      </c>
      <c r="AH233" s="82" t="str">
        <f t="shared" ref="AH233:AH235" si="483">$Y233</f>
        <v>Plan Anticorrupción y de Atención a la Ciudadano</v>
      </c>
      <c r="AI233" s="124" t="s">
        <v>432</v>
      </c>
      <c r="AJ233" s="82" t="s">
        <v>1544</v>
      </c>
      <c r="AK233" s="82" t="s">
        <v>1545</v>
      </c>
      <c r="AL233" s="82" t="s">
        <v>1548</v>
      </c>
      <c r="AM233" s="82" t="s">
        <v>1549</v>
      </c>
      <c r="AN233" s="82" t="s">
        <v>1541</v>
      </c>
      <c r="AO233" s="126" t="s">
        <v>416</v>
      </c>
      <c r="AP233" s="82">
        <v>0</v>
      </c>
      <c r="AQ233" s="82">
        <f t="shared" si="477"/>
        <v>11</v>
      </c>
      <c r="AR233" s="82">
        <v>2</v>
      </c>
      <c r="AS233" s="82">
        <v>3</v>
      </c>
      <c r="AT233" s="82">
        <v>3</v>
      </c>
      <c r="AU233" s="82">
        <v>3</v>
      </c>
      <c r="AV233" s="82" t="s">
        <v>448</v>
      </c>
      <c r="AW233" s="82" t="s">
        <v>1363</v>
      </c>
      <c r="AX233" s="82" t="s">
        <v>1554</v>
      </c>
      <c r="AY233" s="82" t="s">
        <v>442</v>
      </c>
      <c r="AZ233" s="118" t="s">
        <v>442</v>
      </c>
      <c r="BA233" s="59">
        <v>43132</v>
      </c>
      <c r="BB233" s="59">
        <v>43465</v>
      </c>
      <c r="BC233" s="128">
        <f t="shared" si="479"/>
        <v>330</v>
      </c>
      <c r="BD233" s="82">
        <f t="shared" si="458"/>
        <v>2</v>
      </c>
      <c r="BE233" s="82">
        <v>2</v>
      </c>
      <c r="BF233" s="66">
        <f>$BE233/$BD233</f>
        <v>1</v>
      </c>
      <c r="BG233" s="62">
        <f t="shared" si="459"/>
        <v>0.18181818181818182</v>
      </c>
      <c r="BH233" s="59">
        <v>43189</v>
      </c>
      <c r="BI233" s="80">
        <f t="shared" si="460"/>
        <v>276</v>
      </c>
      <c r="BJ233" s="62" t="str">
        <f t="shared" si="478"/>
        <v>100%</v>
      </c>
      <c r="BK233" s="62">
        <f t="shared" si="461"/>
        <v>0.17117117117117117</v>
      </c>
      <c r="BL233" s="59" t="str">
        <f t="shared" si="462"/>
        <v>EN PROCESO</v>
      </c>
      <c r="BM233" s="59" t="str">
        <f t="shared" si="463"/>
        <v>DENTRO DEL TIEMPO</v>
      </c>
      <c r="BN233" s="62" t="s">
        <v>1618</v>
      </c>
      <c r="BO233" s="62" t="s">
        <v>1619</v>
      </c>
      <c r="BP233" s="62"/>
      <c r="BQ233" s="82">
        <f t="shared" si="464"/>
        <v>3</v>
      </c>
      <c r="BR233" s="82">
        <v>3</v>
      </c>
      <c r="BS233" s="66">
        <f>$BR233/$BQ233</f>
        <v>1</v>
      </c>
      <c r="BT233" s="62">
        <f t="shared" si="457"/>
        <v>0.45454545454545453</v>
      </c>
      <c r="BU233" s="59">
        <v>43281</v>
      </c>
      <c r="BV233" s="80">
        <f t="shared" si="465"/>
        <v>184</v>
      </c>
      <c r="BW233" s="62" t="str">
        <f t="shared" si="466"/>
        <v>100%</v>
      </c>
      <c r="BX233" s="62">
        <f t="shared" si="467"/>
        <v>0.44744744744744747</v>
      </c>
      <c r="BY233" s="59" t="str">
        <f t="shared" si="468"/>
        <v>EN PROCESO</v>
      </c>
      <c r="BZ233" s="59" t="str">
        <f t="shared" si="469"/>
        <v>DENTRO DEL TIEMPO</v>
      </c>
      <c r="CA233" s="62" t="s">
        <v>1620</v>
      </c>
      <c r="CB233" s="62"/>
      <c r="CC233" s="62" t="s">
        <v>1621</v>
      </c>
      <c r="CD233" s="62"/>
      <c r="CE233" s="62"/>
      <c r="CF233" s="62"/>
      <c r="CG233" s="82">
        <f t="shared" si="470"/>
        <v>3</v>
      </c>
      <c r="CH233" s="82">
        <v>3</v>
      </c>
      <c r="CI233" s="66">
        <f t="shared" si="455"/>
        <v>1</v>
      </c>
      <c r="CJ233" s="62">
        <f t="shared" si="475"/>
        <v>0.72727272727272729</v>
      </c>
      <c r="CK233" s="59">
        <v>43342</v>
      </c>
      <c r="CL233" s="80">
        <f t="shared" si="471"/>
        <v>123</v>
      </c>
      <c r="CM233" s="62" t="str">
        <f t="shared" si="476"/>
        <v>100%</v>
      </c>
      <c r="CN233" s="62">
        <f t="shared" si="472"/>
        <v>0.63063063063063063</v>
      </c>
      <c r="CO233" s="59" t="str">
        <f t="shared" si="473"/>
        <v>EN PROCESO</v>
      </c>
      <c r="CP233" s="99" t="str">
        <f t="shared" si="474"/>
        <v>DENTRO DEL TIEMPO</v>
      </c>
      <c r="CQ233" s="62" t="s">
        <v>1622</v>
      </c>
      <c r="CR233" s="137"/>
      <c r="CS233" s="137" t="s">
        <v>1623</v>
      </c>
      <c r="CT233" s="137"/>
      <c r="CU233" s="137"/>
      <c r="CV233" s="112" t="s">
        <v>1761</v>
      </c>
      <c r="CW233" s="62" t="s">
        <v>1754</v>
      </c>
      <c r="CX233" s="65"/>
      <c r="CY233" s="65"/>
      <c r="CZ233" s="82"/>
      <c r="DA233" s="62" t="s">
        <v>1795</v>
      </c>
      <c r="DB233" s="62" t="s">
        <v>1803</v>
      </c>
      <c r="DC233" s="126"/>
      <c r="DD233" s="82"/>
      <c r="DE233" s="66"/>
      <c r="DF233" s="62"/>
      <c r="DG233" s="59"/>
      <c r="DH233" s="80"/>
      <c r="DI233" s="62"/>
      <c r="DJ233" s="62"/>
      <c r="DK233" s="59"/>
      <c r="DL233" s="59"/>
      <c r="DM233" s="62"/>
      <c r="DN233" s="62"/>
      <c r="DO233" s="62"/>
      <c r="DP233" s="62"/>
      <c r="DQ233" s="62"/>
      <c r="DR233" s="62"/>
      <c r="DS233" s="60"/>
      <c r="DT233" s="60"/>
      <c r="DU233" s="60"/>
      <c r="DV233" s="82"/>
      <c r="DW233" s="82"/>
      <c r="DX233" s="58"/>
      <c r="DY233" s="58"/>
      <c r="DZ233" s="58"/>
      <c r="EA233" s="58"/>
      <c r="EB233" s="58"/>
      <c r="EC233" s="58"/>
      <c r="ED233" s="58"/>
    </row>
    <row r="234" spans="1:134" ht="57.95" customHeight="1" x14ac:dyDescent="0.2">
      <c r="A234" s="82" t="s">
        <v>346</v>
      </c>
      <c r="B234" s="82" t="s">
        <v>344</v>
      </c>
      <c r="C234" s="82" t="s">
        <v>279</v>
      </c>
      <c r="D234" s="82">
        <v>0.1</v>
      </c>
      <c r="E234" s="82">
        <v>0.35</v>
      </c>
      <c r="F234" s="82">
        <v>0.5</v>
      </c>
      <c r="G234" s="82">
        <v>0.8</v>
      </c>
      <c r="H234" s="82">
        <v>0.9</v>
      </c>
      <c r="I234" s="82" t="s">
        <v>281</v>
      </c>
      <c r="J234" s="82" t="s">
        <v>368</v>
      </c>
      <c r="K234" s="82" t="s">
        <v>347</v>
      </c>
      <c r="L234" s="82" t="s">
        <v>369</v>
      </c>
      <c r="M234" s="82" t="s">
        <v>369</v>
      </c>
      <c r="N234" s="82" t="s">
        <v>369</v>
      </c>
      <c r="O234" s="82" t="s">
        <v>369</v>
      </c>
      <c r="P234" s="82" t="s">
        <v>284</v>
      </c>
      <c r="Q234" s="82" t="s">
        <v>348</v>
      </c>
      <c r="R234" s="82" t="s">
        <v>406</v>
      </c>
      <c r="S234" s="82" t="s">
        <v>412</v>
      </c>
      <c r="T234" s="82" t="s">
        <v>313</v>
      </c>
      <c r="U234" s="82" t="s">
        <v>274</v>
      </c>
      <c r="V234" s="82" t="s">
        <v>286</v>
      </c>
      <c r="W234" s="82" t="s">
        <v>295</v>
      </c>
      <c r="X234" s="82" t="s">
        <v>293</v>
      </c>
      <c r="Y234" s="82" t="s">
        <v>312</v>
      </c>
      <c r="Z234" s="82" t="s">
        <v>416</v>
      </c>
      <c r="AA234" s="82" t="s">
        <v>426</v>
      </c>
      <c r="AB234" s="82" t="s">
        <v>309</v>
      </c>
      <c r="AC234" s="82" t="s">
        <v>365</v>
      </c>
      <c r="AD234" s="118" t="s">
        <v>369</v>
      </c>
      <c r="AE234" s="82" t="str">
        <f t="shared" si="480"/>
        <v>Dirección General</v>
      </c>
      <c r="AF234" s="124" t="str">
        <f t="shared" si="481"/>
        <v>Comunicaciones</v>
      </c>
      <c r="AG234" s="156" t="str">
        <f t="shared" si="482"/>
        <v>Gestión de Comunicaciones</v>
      </c>
      <c r="AH234" s="82" t="str">
        <f t="shared" si="483"/>
        <v>Plan Anticorrupción y de Atención a la Ciudadano</v>
      </c>
      <c r="AI234" s="124" t="s">
        <v>432</v>
      </c>
      <c r="AJ234" s="82" t="s">
        <v>1544</v>
      </c>
      <c r="AK234" s="82" t="s">
        <v>1545</v>
      </c>
      <c r="AL234" s="82" t="s">
        <v>1550</v>
      </c>
      <c r="AM234" s="82" t="s">
        <v>1551</v>
      </c>
      <c r="AN234" s="82" t="s">
        <v>1542</v>
      </c>
      <c r="AO234" s="126" t="s">
        <v>416</v>
      </c>
      <c r="AP234" s="82">
        <v>0</v>
      </c>
      <c r="AQ234" s="82">
        <f t="shared" si="477"/>
        <v>1</v>
      </c>
      <c r="AR234" s="82">
        <v>0</v>
      </c>
      <c r="AS234" s="82">
        <v>0</v>
      </c>
      <c r="AT234" s="82">
        <v>0</v>
      </c>
      <c r="AU234" s="82">
        <v>1</v>
      </c>
      <c r="AV234" s="82" t="s">
        <v>448</v>
      </c>
      <c r="AW234" s="82" t="s">
        <v>1363</v>
      </c>
      <c r="AX234" s="82" t="s">
        <v>1376</v>
      </c>
      <c r="AY234" s="82" t="s">
        <v>369</v>
      </c>
      <c r="AZ234" s="118" t="s">
        <v>442</v>
      </c>
      <c r="BA234" s="59">
        <v>43252</v>
      </c>
      <c r="BB234" s="59">
        <v>43465</v>
      </c>
      <c r="BC234" s="128">
        <f t="shared" si="479"/>
        <v>210</v>
      </c>
      <c r="BD234" s="82">
        <f t="shared" si="458"/>
        <v>0</v>
      </c>
      <c r="BE234" s="82">
        <v>0</v>
      </c>
      <c r="BF234" s="66">
        <v>0</v>
      </c>
      <c r="BG234" s="62">
        <f t="shared" si="459"/>
        <v>0</v>
      </c>
      <c r="BH234" s="59">
        <v>43189</v>
      </c>
      <c r="BI234" s="80">
        <f t="shared" si="460"/>
        <v>276</v>
      </c>
      <c r="BJ234" s="62" t="str">
        <f t="shared" si="478"/>
        <v>100%</v>
      </c>
      <c r="BK234" s="62">
        <f t="shared" si="461"/>
        <v>-0.29577464788732394</v>
      </c>
      <c r="BL234" s="59" t="str">
        <f t="shared" si="462"/>
        <v>SIN INICIAR</v>
      </c>
      <c r="BM234" s="59" t="str">
        <f t="shared" si="463"/>
        <v xml:space="preserve">NO PROGRAMADA EN EL PERIODO </v>
      </c>
      <c r="BN234" s="62" t="s">
        <v>897</v>
      </c>
      <c r="BO234" s="62" t="s">
        <v>1597</v>
      </c>
      <c r="BP234" s="62"/>
      <c r="BQ234" s="82">
        <f t="shared" si="464"/>
        <v>0</v>
      </c>
      <c r="BR234" s="82">
        <v>0.2</v>
      </c>
      <c r="BS234" s="66">
        <v>0</v>
      </c>
      <c r="BT234" s="62">
        <f t="shared" si="457"/>
        <v>0.2</v>
      </c>
      <c r="BU234" s="59">
        <v>43281</v>
      </c>
      <c r="BV234" s="80">
        <f t="shared" si="465"/>
        <v>184</v>
      </c>
      <c r="BW234" s="62" t="str">
        <f t="shared" si="466"/>
        <v>100%</v>
      </c>
      <c r="BX234" s="62">
        <f t="shared" si="467"/>
        <v>0.13615023474178403</v>
      </c>
      <c r="BY234" s="59" t="str">
        <f t="shared" si="468"/>
        <v>EN PROCESO</v>
      </c>
      <c r="BZ234" s="59" t="str">
        <f t="shared" si="469"/>
        <v>ATRASADO</v>
      </c>
      <c r="CA234" s="62" t="s">
        <v>1624</v>
      </c>
      <c r="CB234" s="62"/>
      <c r="CC234" s="62"/>
      <c r="CD234" s="62"/>
      <c r="CE234" s="62"/>
      <c r="CF234" s="62"/>
      <c r="CG234" s="82">
        <f t="shared" si="470"/>
        <v>0</v>
      </c>
      <c r="CH234" s="82">
        <v>0.5</v>
      </c>
      <c r="CI234" s="66">
        <v>0.5</v>
      </c>
      <c r="CJ234" s="62">
        <f t="shared" si="475"/>
        <v>0.7</v>
      </c>
      <c r="CK234" s="59">
        <v>43342</v>
      </c>
      <c r="CL234" s="80">
        <f t="shared" si="471"/>
        <v>123</v>
      </c>
      <c r="CM234" s="62" t="str">
        <f t="shared" si="476"/>
        <v>100%</v>
      </c>
      <c r="CN234" s="62">
        <f t="shared" si="472"/>
        <v>0.42253521126760563</v>
      </c>
      <c r="CO234" s="59" t="str">
        <f t="shared" si="473"/>
        <v>EN PROCESO</v>
      </c>
      <c r="CP234" s="99" t="str">
        <f t="shared" si="474"/>
        <v>DENTRO DEL TIEMPO</v>
      </c>
      <c r="CQ234" s="62" t="s">
        <v>1625</v>
      </c>
      <c r="CR234" s="137"/>
      <c r="CS234" s="137"/>
      <c r="CT234" s="137"/>
      <c r="CU234" s="137"/>
      <c r="CV234" s="112" t="s">
        <v>1761</v>
      </c>
      <c r="CW234" s="62" t="s">
        <v>1754</v>
      </c>
      <c r="CX234" s="65"/>
      <c r="CY234" s="65"/>
      <c r="CZ234" s="82"/>
      <c r="DA234" s="62" t="s">
        <v>1799</v>
      </c>
      <c r="DB234" s="62" t="s">
        <v>1832</v>
      </c>
      <c r="DC234" s="126"/>
      <c r="DD234" s="82"/>
      <c r="DE234" s="66"/>
      <c r="DF234" s="62"/>
      <c r="DG234" s="59"/>
      <c r="DH234" s="80"/>
      <c r="DI234" s="62"/>
      <c r="DJ234" s="62"/>
      <c r="DK234" s="59"/>
      <c r="DL234" s="59"/>
      <c r="DM234" s="62"/>
      <c r="DN234" s="62"/>
      <c r="DO234" s="62"/>
      <c r="DP234" s="62"/>
      <c r="DQ234" s="62"/>
      <c r="DR234" s="62"/>
      <c r="DS234" s="60"/>
      <c r="DT234" s="60"/>
      <c r="DU234" s="60"/>
      <c r="DV234" s="82"/>
      <c r="DW234" s="82"/>
      <c r="DX234" s="58"/>
      <c r="DY234" s="58"/>
      <c r="DZ234" s="58"/>
      <c r="EA234" s="58"/>
      <c r="EB234" s="58"/>
      <c r="EC234" s="58"/>
      <c r="ED234" s="58"/>
    </row>
    <row r="235" spans="1:134" ht="71.25" customHeight="1" x14ac:dyDescent="0.2">
      <c r="A235" s="82" t="s">
        <v>346</v>
      </c>
      <c r="B235" s="82" t="s">
        <v>344</v>
      </c>
      <c r="C235" s="82" t="s">
        <v>279</v>
      </c>
      <c r="D235" s="82">
        <v>0.1</v>
      </c>
      <c r="E235" s="82">
        <v>0.35</v>
      </c>
      <c r="F235" s="82">
        <v>0.5</v>
      </c>
      <c r="G235" s="82">
        <v>0.8</v>
      </c>
      <c r="H235" s="82">
        <v>0.9</v>
      </c>
      <c r="I235" s="82" t="s">
        <v>281</v>
      </c>
      <c r="J235" s="82" t="s">
        <v>368</v>
      </c>
      <c r="K235" s="82" t="s">
        <v>347</v>
      </c>
      <c r="L235" s="82" t="s">
        <v>369</v>
      </c>
      <c r="M235" s="82" t="s">
        <v>369</v>
      </c>
      <c r="N235" s="82" t="s">
        <v>369</v>
      </c>
      <c r="O235" s="82" t="s">
        <v>369</v>
      </c>
      <c r="P235" s="82" t="s">
        <v>284</v>
      </c>
      <c r="Q235" s="82" t="s">
        <v>348</v>
      </c>
      <c r="R235" s="82" t="s">
        <v>406</v>
      </c>
      <c r="S235" s="82" t="s">
        <v>412</v>
      </c>
      <c r="T235" s="82" t="s">
        <v>313</v>
      </c>
      <c r="U235" s="82" t="s">
        <v>274</v>
      </c>
      <c r="V235" s="82" t="s">
        <v>286</v>
      </c>
      <c r="W235" s="82" t="s">
        <v>295</v>
      </c>
      <c r="X235" s="82" t="s">
        <v>293</v>
      </c>
      <c r="Y235" s="82" t="s">
        <v>312</v>
      </c>
      <c r="Z235" s="82" t="s">
        <v>416</v>
      </c>
      <c r="AA235" s="82" t="s">
        <v>426</v>
      </c>
      <c r="AB235" s="82" t="s">
        <v>309</v>
      </c>
      <c r="AC235" s="82" t="s">
        <v>365</v>
      </c>
      <c r="AD235" s="118" t="s">
        <v>369</v>
      </c>
      <c r="AE235" s="82" t="str">
        <f t="shared" si="480"/>
        <v>Dirección General</v>
      </c>
      <c r="AF235" s="124" t="str">
        <f t="shared" si="481"/>
        <v>Comunicaciones</v>
      </c>
      <c r="AG235" s="156" t="str">
        <f t="shared" si="482"/>
        <v>Gestión de Comunicaciones</v>
      </c>
      <c r="AH235" s="82" t="str">
        <f t="shared" si="483"/>
        <v>Plan Anticorrupción y de Atención a la Ciudadano</v>
      </c>
      <c r="AI235" s="124" t="s">
        <v>432</v>
      </c>
      <c r="AJ235" s="82" t="s">
        <v>1544</v>
      </c>
      <c r="AK235" s="82" t="s">
        <v>1545</v>
      </c>
      <c r="AL235" s="82" t="s">
        <v>1552</v>
      </c>
      <c r="AM235" s="82" t="s">
        <v>1553</v>
      </c>
      <c r="AN235" s="82" t="s">
        <v>1543</v>
      </c>
      <c r="AO235" s="126" t="s">
        <v>416</v>
      </c>
      <c r="AP235" s="82">
        <v>0</v>
      </c>
      <c r="AQ235" s="82">
        <f t="shared" si="477"/>
        <v>1</v>
      </c>
      <c r="AR235" s="82">
        <v>0</v>
      </c>
      <c r="AS235" s="82">
        <v>0</v>
      </c>
      <c r="AT235" s="82">
        <v>0</v>
      </c>
      <c r="AU235" s="82">
        <v>1</v>
      </c>
      <c r="AV235" s="82" t="s">
        <v>448</v>
      </c>
      <c r="AW235" s="82" t="s">
        <v>1363</v>
      </c>
      <c r="AX235" s="82" t="s">
        <v>1554</v>
      </c>
      <c r="AY235" s="82" t="s">
        <v>1555</v>
      </c>
      <c r="AZ235" s="118" t="s">
        <v>442</v>
      </c>
      <c r="BA235" s="59">
        <v>43252</v>
      </c>
      <c r="BB235" s="59">
        <v>43465</v>
      </c>
      <c r="BC235" s="128">
        <f t="shared" si="479"/>
        <v>210</v>
      </c>
      <c r="BD235" s="82">
        <v>0</v>
      </c>
      <c r="BE235" s="82">
        <v>0</v>
      </c>
      <c r="BF235" s="66">
        <v>0</v>
      </c>
      <c r="BG235" s="62">
        <f t="shared" si="459"/>
        <v>0</v>
      </c>
      <c r="BH235" s="59">
        <v>43189</v>
      </c>
      <c r="BI235" s="80">
        <f t="shared" si="460"/>
        <v>276</v>
      </c>
      <c r="BJ235" s="62" t="str">
        <f t="shared" si="478"/>
        <v>100%</v>
      </c>
      <c r="BK235" s="62">
        <f t="shared" si="461"/>
        <v>-0.29577464788732394</v>
      </c>
      <c r="BL235" s="59" t="str">
        <f t="shared" si="462"/>
        <v>SIN INICIAR</v>
      </c>
      <c r="BM235" s="59" t="str">
        <f t="shared" si="463"/>
        <v xml:space="preserve">NO PROGRAMADA EN EL PERIODO </v>
      </c>
      <c r="BN235" s="62" t="s">
        <v>897</v>
      </c>
      <c r="BO235" s="62" t="s">
        <v>1597</v>
      </c>
      <c r="BP235" s="62"/>
      <c r="BQ235" s="82">
        <f t="shared" si="464"/>
        <v>0</v>
      </c>
      <c r="BR235" s="82">
        <v>0</v>
      </c>
      <c r="BS235" s="66">
        <v>0</v>
      </c>
      <c r="BT235" s="62">
        <f t="shared" si="457"/>
        <v>0</v>
      </c>
      <c r="BU235" s="59">
        <v>43281</v>
      </c>
      <c r="BV235" s="80">
        <f t="shared" si="465"/>
        <v>184</v>
      </c>
      <c r="BW235" s="62" t="str">
        <f t="shared" si="466"/>
        <v>100%</v>
      </c>
      <c r="BX235" s="62">
        <f t="shared" si="467"/>
        <v>0.13615023474178403</v>
      </c>
      <c r="BY235" s="59" t="str">
        <f t="shared" si="468"/>
        <v>SIN INICIAR</v>
      </c>
      <c r="BZ235" s="59" t="str">
        <f t="shared" si="469"/>
        <v>ATRASADO</v>
      </c>
      <c r="CA235" s="62" t="s">
        <v>1626</v>
      </c>
      <c r="CB235" s="62"/>
      <c r="CC235" s="62"/>
      <c r="CD235" s="62"/>
      <c r="CE235" s="62"/>
      <c r="CF235" s="62"/>
      <c r="CG235" s="82">
        <f t="shared" si="470"/>
        <v>0</v>
      </c>
      <c r="CH235" s="82">
        <v>0.5</v>
      </c>
      <c r="CI235" s="66">
        <v>0.5</v>
      </c>
      <c r="CJ235" s="62">
        <f t="shared" si="475"/>
        <v>0.5</v>
      </c>
      <c r="CK235" s="59">
        <v>43342</v>
      </c>
      <c r="CL235" s="80">
        <f t="shared" si="471"/>
        <v>123</v>
      </c>
      <c r="CM235" s="62" t="str">
        <f t="shared" si="476"/>
        <v>100%</v>
      </c>
      <c r="CN235" s="62">
        <f t="shared" si="472"/>
        <v>0.42253521126760563</v>
      </c>
      <c r="CO235" s="59" t="str">
        <f t="shared" si="473"/>
        <v>EN PROCESO</v>
      </c>
      <c r="CP235" s="99" t="str">
        <f t="shared" si="474"/>
        <v>DENTRO DEL TIEMPO</v>
      </c>
      <c r="CQ235" s="62" t="s">
        <v>1627</v>
      </c>
      <c r="CR235" s="137"/>
      <c r="CS235" s="137"/>
      <c r="CT235" s="137"/>
      <c r="CU235" s="137"/>
      <c r="CV235" s="112" t="s">
        <v>1761</v>
      </c>
      <c r="CW235" s="62" t="s">
        <v>1754</v>
      </c>
      <c r="CX235" s="65"/>
      <c r="CY235" s="65"/>
      <c r="CZ235" s="82"/>
      <c r="DA235" s="62"/>
      <c r="DB235" s="62"/>
      <c r="DC235" s="126"/>
      <c r="DD235" s="82"/>
      <c r="DE235" s="66"/>
      <c r="DF235" s="62"/>
      <c r="DG235" s="59"/>
      <c r="DH235" s="80"/>
      <c r="DI235" s="62"/>
      <c r="DJ235" s="62"/>
      <c r="DK235" s="59"/>
      <c r="DL235" s="59"/>
      <c r="DM235" s="62"/>
      <c r="DN235" s="62"/>
      <c r="DO235" s="62"/>
      <c r="DP235" s="62"/>
      <c r="DQ235" s="62"/>
      <c r="DR235" s="62"/>
      <c r="DS235" s="60"/>
      <c r="DT235" s="60"/>
      <c r="DU235" s="60"/>
      <c r="DV235" s="82"/>
      <c r="DW235" s="82"/>
      <c r="DX235" s="58"/>
      <c r="DY235" s="58"/>
      <c r="DZ235" s="58"/>
      <c r="EA235" s="58"/>
      <c r="EB235" s="58"/>
      <c r="EC235" s="58"/>
      <c r="ED235" s="58"/>
    </row>
    <row r="236" spans="1:134" ht="181.5" customHeight="1" x14ac:dyDescent="0.2">
      <c r="A236" s="82" t="s">
        <v>346</v>
      </c>
      <c r="B236" s="82" t="s">
        <v>344</v>
      </c>
      <c r="C236" s="82" t="s">
        <v>279</v>
      </c>
      <c r="D236" s="82">
        <v>0.1</v>
      </c>
      <c r="E236" s="82">
        <v>0.35</v>
      </c>
      <c r="F236" s="82">
        <v>0.5</v>
      </c>
      <c r="G236" s="82">
        <v>0.8</v>
      </c>
      <c r="H236" s="82">
        <v>0.9</v>
      </c>
      <c r="I236" s="82" t="s">
        <v>281</v>
      </c>
      <c r="J236" s="82" t="s">
        <v>368</v>
      </c>
      <c r="K236" s="82" t="s">
        <v>347</v>
      </c>
      <c r="L236" s="82" t="s">
        <v>369</v>
      </c>
      <c r="M236" s="82" t="s">
        <v>369</v>
      </c>
      <c r="N236" s="82" t="s">
        <v>369</v>
      </c>
      <c r="O236" s="82" t="s">
        <v>369</v>
      </c>
      <c r="P236" s="82" t="s">
        <v>284</v>
      </c>
      <c r="Q236" s="82" t="s">
        <v>348</v>
      </c>
      <c r="R236" s="82" t="s">
        <v>406</v>
      </c>
      <c r="S236" s="82" t="s">
        <v>412</v>
      </c>
      <c r="T236" s="82" t="s">
        <v>313</v>
      </c>
      <c r="U236" s="82" t="s">
        <v>274</v>
      </c>
      <c r="V236" s="82" t="s">
        <v>286</v>
      </c>
      <c r="W236" s="82" t="s">
        <v>294</v>
      </c>
      <c r="X236" s="82" t="s">
        <v>292</v>
      </c>
      <c r="Y236" s="82" t="s">
        <v>312</v>
      </c>
      <c r="Z236" s="82" t="s">
        <v>416</v>
      </c>
      <c r="AA236" s="82" t="s">
        <v>426</v>
      </c>
      <c r="AB236" s="61" t="s">
        <v>310</v>
      </c>
      <c r="AC236" s="82" t="s">
        <v>301</v>
      </c>
      <c r="AD236" s="118" t="s">
        <v>369</v>
      </c>
      <c r="AE236" s="82" t="str">
        <f>$AB236</f>
        <v>Oficina Asesora de Planeación</v>
      </c>
      <c r="AF236" s="124" t="str">
        <f>$AC236</f>
        <v>Gestión Documental</v>
      </c>
      <c r="AG236" s="156" t="str">
        <f>$W236</f>
        <v>Planeación Estratégica</v>
      </c>
      <c r="AH236" s="82" t="str">
        <f>$Y236</f>
        <v>Plan Anticorrupción y de Atención a la Ciudadano</v>
      </c>
      <c r="AI236" s="124" t="s">
        <v>432</v>
      </c>
      <c r="AJ236" s="82" t="s">
        <v>1544</v>
      </c>
      <c r="AK236" s="82" t="s">
        <v>1545</v>
      </c>
      <c r="AL236" s="82" t="s">
        <v>906</v>
      </c>
      <c r="AM236" s="82" t="s">
        <v>1559</v>
      </c>
      <c r="AN236" s="82" t="s">
        <v>907</v>
      </c>
      <c r="AO236" s="126" t="s">
        <v>416</v>
      </c>
      <c r="AP236" s="82">
        <v>0</v>
      </c>
      <c r="AQ236" s="62">
        <f t="shared" si="477"/>
        <v>1</v>
      </c>
      <c r="AR236" s="62">
        <v>0.25</v>
      </c>
      <c r="AS236" s="62">
        <v>0.25</v>
      </c>
      <c r="AT236" s="62">
        <v>0.25</v>
      </c>
      <c r="AU236" s="62">
        <v>0.25</v>
      </c>
      <c r="AV236" s="82" t="s">
        <v>641</v>
      </c>
      <c r="AW236" s="82" t="s">
        <v>434</v>
      </c>
      <c r="AX236" s="82" t="s">
        <v>455</v>
      </c>
      <c r="AY236" s="82" t="s">
        <v>369</v>
      </c>
      <c r="AZ236" s="118" t="s">
        <v>369</v>
      </c>
      <c r="BA236" s="59">
        <v>43132</v>
      </c>
      <c r="BB236" s="59">
        <v>43465</v>
      </c>
      <c r="BC236" s="128">
        <f>DAYS360(BA236,BB236)</f>
        <v>330</v>
      </c>
      <c r="BD236" s="63">
        <f>$AR236</f>
        <v>0.25</v>
      </c>
      <c r="BE236" s="63">
        <v>0.25</v>
      </c>
      <c r="BF236" s="66">
        <f>$BE236/$BD236</f>
        <v>1</v>
      </c>
      <c r="BG236" s="62">
        <f t="shared" si="459"/>
        <v>0.25</v>
      </c>
      <c r="BH236" s="59">
        <v>43189</v>
      </c>
      <c r="BI236" s="80">
        <f t="shared" si="460"/>
        <v>276</v>
      </c>
      <c r="BJ236" s="62" t="str">
        <f t="shared" si="478"/>
        <v>100%</v>
      </c>
      <c r="BK236" s="62">
        <f t="shared" si="461"/>
        <v>0.17117117117117117</v>
      </c>
      <c r="BL236" s="59" t="str">
        <f t="shared" si="462"/>
        <v>EN PROCESO</v>
      </c>
      <c r="BM236" s="59" t="str">
        <f t="shared" si="463"/>
        <v>DENTRO DEL TIEMPO</v>
      </c>
      <c r="BN236" s="62" t="s">
        <v>905</v>
      </c>
      <c r="BO236" s="62"/>
      <c r="BP236" s="62"/>
      <c r="BQ236" s="63">
        <f t="shared" si="464"/>
        <v>0.25</v>
      </c>
      <c r="BR236" s="63">
        <v>0</v>
      </c>
      <c r="BS236" s="66">
        <f>$BR236/$BQ236</f>
        <v>0</v>
      </c>
      <c r="BT236" s="62">
        <f t="shared" si="457"/>
        <v>0.25</v>
      </c>
      <c r="BU236" s="59">
        <v>43281</v>
      </c>
      <c r="BV236" s="80">
        <f t="shared" si="465"/>
        <v>184</v>
      </c>
      <c r="BW236" s="62" t="str">
        <f t="shared" si="466"/>
        <v>100%</v>
      </c>
      <c r="BX236" s="62">
        <f t="shared" si="467"/>
        <v>0.44744744744744747</v>
      </c>
      <c r="BY236" s="59" t="str">
        <f t="shared" si="468"/>
        <v>EN PROCESO</v>
      </c>
      <c r="BZ236" s="59" t="str">
        <f t="shared" si="469"/>
        <v>ATRASADO</v>
      </c>
      <c r="CA236" s="62" t="s">
        <v>1700</v>
      </c>
      <c r="CB236" s="62"/>
      <c r="CC236" s="62"/>
      <c r="CD236" s="62"/>
      <c r="CE236" s="62"/>
      <c r="CF236" s="62"/>
      <c r="CG236" s="63">
        <f t="shared" si="470"/>
        <v>0.25</v>
      </c>
      <c r="CH236" s="63">
        <v>0</v>
      </c>
      <c r="CI236" s="66">
        <f>$CH236/$CG236</f>
        <v>0</v>
      </c>
      <c r="CJ236" s="62">
        <f t="shared" si="475"/>
        <v>0.25</v>
      </c>
      <c r="CK236" s="59">
        <v>43343</v>
      </c>
      <c r="CL236" s="80">
        <f t="shared" si="471"/>
        <v>122</v>
      </c>
      <c r="CM236" s="62" t="str">
        <f t="shared" si="476"/>
        <v>100%</v>
      </c>
      <c r="CN236" s="62">
        <f t="shared" si="472"/>
        <v>0.63363363363363367</v>
      </c>
      <c r="CO236" s="59" t="str">
        <f t="shared" si="473"/>
        <v>EN PROCESO</v>
      </c>
      <c r="CP236" s="99" t="str">
        <f t="shared" si="474"/>
        <v>ATRASADO</v>
      </c>
      <c r="CQ236" s="62" t="s">
        <v>1700</v>
      </c>
      <c r="CR236" s="137"/>
      <c r="CS236" s="137"/>
      <c r="CT236" s="137"/>
      <c r="CU236" s="137"/>
      <c r="CV236" s="97" t="s">
        <v>1763</v>
      </c>
      <c r="CW236" s="62" t="s">
        <v>1757</v>
      </c>
      <c r="CX236" s="65"/>
      <c r="CY236" s="65"/>
      <c r="CZ236" s="82"/>
      <c r="DA236" s="62" t="s">
        <v>1800</v>
      </c>
      <c r="DB236" s="62" t="s">
        <v>1822</v>
      </c>
      <c r="DC236" s="129">
        <f>$AU236</f>
        <v>0.25</v>
      </c>
      <c r="DD236" s="62"/>
      <c r="DE236" s="62">
        <f>$DD236/$DC236</f>
        <v>0</v>
      </c>
      <c r="DF236" s="62">
        <f>($BE236+$BR236+$CH236+$DD236)/$AQ236</f>
        <v>0.25</v>
      </c>
      <c r="DG236" s="62"/>
      <c r="DH236" s="62">
        <f>$BB236-$DG236</f>
        <v>43465</v>
      </c>
      <c r="DI236" s="62" t="str">
        <f>IF($DH236&gt;0,("100%"),IF($DH236&lt;-31,("70%"),IF($DH236&lt;0,((100-(-$DH236))%))))</f>
        <v>100%</v>
      </c>
      <c r="DJ236" s="62">
        <f>($DG236-$BA236)/($BB236-$BA236)</f>
        <v>-129.52552552552552</v>
      </c>
      <c r="DK236" s="62" t="str">
        <f>IF($DF236&gt;=100%,"TERMINADO",(IF($DF236&gt;0%,"EN PROCESO",(IF($DF236=0%,"SIN INICIAR")))))</f>
        <v>EN PROCESO</v>
      </c>
      <c r="DL236" s="62" t="str">
        <f>IF($DK236="SIN INICIAR",(IF($DG236&gt;$BA236,"ATRASADO",(IF($DG236&lt;$BA236,"NO PROGRAMADA EN EL PERIODO ")))),IF($DK236="EN PROCESO",(IF($DF236&gt;=$DJ236,"DENTRO DEL TIEMPO",(IF($DF236&lt;$DJ236,"ATRASADO")))),IF($DK236="TERMINADO",(IF($DJ236&lt;=100%,"OPORTUNO",(IF($DJ236&gt;100%,"EXTEMPORANEO")))))))</f>
        <v>DENTRO DEL TIEMPO</v>
      </c>
      <c r="DM236" s="62"/>
      <c r="DN236" s="62"/>
      <c r="DO236" s="62"/>
      <c r="DP236" s="62"/>
      <c r="DQ236" s="62"/>
      <c r="DR236" s="62"/>
      <c r="DS236" s="60"/>
      <c r="DT236" s="60"/>
      <c r="DU236" s="60"/>
      <c r="DV236" s="82"/>
      <c r="DW236" s="82"/>
      <c r="DX236" s="58"/>
      <c r="DY236" s="58"/>
      <c r="DZ236" s="58"/>
      <c r="EA236" s="58"/>
      <c r="EB236" s="58"/>
      <c r="EC236" s="58"/>
      <c r="ED236" s="58"/>
    </row>
    <row r="237" spans="1:134" ht="51.75" customHeight="1" x14ac:dyDescent="0.2">
      <c r="A237" s="82" t="s">
        <v>346</v>
      </c>
      <c r="B237" s="82" t="s">
        <v>344</v>
      </c>
      <c r="C237" s="82" t="s">
        <v>279</v>
      </c>
      <c r="D237" s="82">
        <v>0.1</v>
      </c>
      <c r="E237" s="82">
        <v>0.35</v>
      </c>
      <c r="F237" s="82">
        <v>0.5</v>
      </c>
      <c r="G237" s="82">
        <v>0.8</v>
      </c>
      <c r="H237" s="82">
        <v>0.9</v>
      </c>
      <c r="I237" s="82" t="s">
        <v>281</v>
      </c>
      <c r="J237" s="82" t="s">
        <v>368</v>
      </c>
      <c r="K237" s="82" t="s">
        <v>347</v>
      </c>
      <c r="L237" s="82" t="s">
        <v>369</v>
      </c>
      <c r="M237" s="82" t="s">
        <v>369</v>
      </c>
      <c r="N237" s="82" t="s">
        <v>369</v>
      </c>
      <c r="O237" s="82" t="s">
        <v>369</v>
      </c>
      <c r="P237" s="82" t="s">
        <v>284</v>
      </c>
      <c r="Q237" s="82" t="s">
        <v>348</v>
      </c>
      <c r="R237" s="82" t="s">
        <v>406</v>
      </c>
      <c r="S237" s="82" t="s">
        <v>412</v>
      </c>
      <c r="T237" s="82" t="s">
        <v>313</v>
      </c>
      <c r="U237" s="82" t="s">
        <v>274</v>
      </c>
      <c r="V237" s="82" t="s">
        <v>286</v>
      </c>
      <c r="W237" s="82" t="s">
        <v>294</v>
      </c>
      <c r="X237" s="82" t="s">
        <v>292</v>
      </c>
      <c r="Y237" s="82" t="s">
        <v>312</v>
      </c>
      <c r="Z237" s="82" t="s">
        <v>416</v>
      </c>
      <c r="AA237" s="82" t="s">
        <v>426</v>
      </c>
      <c r="AB237" s="82" t="s">
        <v>310</v>
      </c>
      <c r="AC237" s="82" t="s">
        <v>369</v>
      </c>
      <c r="AD237" s="118" t="s">
        <v>904</v>
      </c>
      <c r="AE237" s="82" t="str">
        <f>$AB237</f>
        <v>Oficina Asesora de Planeación</v>
      </c>
      <c r="AF237" s="124" t="str">
        <f>$AC237</f>
        <v>No aplica</v>
      </c>
      <c r="AG237" s="156" t="str">
        <f>$W237</f>
        <v>Planeación Estratégica</v>
      </c>
      <c r="AH237" s="82" t="str">
        <f>$Y237</f>
        <v>Plan Anticorrupción y de Atención a la Ciudadano</v>
      </c>
      <c r="AI237" s="124" t="s">
        <v>432</v>
      </c>
      <c r="AJ237" s="82" t="s">
        <v>1544</v>
      </c>
      <c r="AK237" s="82" t="s">
        <v>1545</v>
      </c>
      <c r="AL237" s="82" t="s">
        <v>1557</v>
      </c>
      <c r="AM237" s="82" t="s">
        <v>1558</v>
      </c>
      <c r="AN237" s="82" t="s">
        <v>1560</v>
      </c>
      <c r="AO237" s="126" t="s">
        <v>416</v>
      </c>
      <c r="AP237" s="82">
        <v>0</v>
      </c>
      <c r="AQ237" s="82">
        <f t="shared" si="477"/>
        <v>1</v>
      </c>
      <c r="AR237" s="82">
        <v>0</v>
      </c>
      <c r="AS237" s="82">
        <v>0</v>
      </c>
      <c r="AT237" s="82">
        <v>1</v>
      </c>
      <c r="AU237" s="82">
        <v>0</v>
      </c>
      <c r="AV237" s="82" t="s">
        <v>448</v>
      </c>
      <c r="AW237" s="82" t="s">
        <v>434</v>
      </c>
      <c r="AX237" s="82" t="s">
        <v>898</v>
      </c>
      <c r="AY237" s="82" t="s">
        <v>311</v>
      </c>
      <c r="AZ237" s="118" t="s">
        <v>442</v>
      </c>
      <c r="BA237" s="59">
        <v>43252</v>
      </c>
      <c r="BB237" s="59">
        <v>43312</v>
      </c>
      <c r="BC237" s="128">
        <f>DAYS360(BA237,BB237)</f>
        <v>60</v>
      </c>
      <c r="BD237" s="82">
        <f>$AR237</f>
        <v>0</v>
      </c>
      <c r="BE237" s="82">
        <v>0</v>
      </c>
      <c r="BF237" s="66">
        <v>0</v>
      </c>
      <c r="BG237" s="62">
        <f t="shared" si="459"/>
        <v>0</v>
      </c>
      <c r="BH237" s="59">
        <v>43189</v>
      </c>
      <c r="BI237" s="80">
        <f t="shared" si="460"/>
        <v>123</v>
      </c>
      <c r="BJ237" s="62" t="str">
        <f t="shared" si="478"/>
        <v>100%</v>
      </c>
      <c r="BK237" s="62">
        <f t="shared" si="461"/>
        <v>-1.05</v>
      </c>
      <c r="BL237" s="59" t="str">
        <f t="shared" si="462"/>
        <v>SIN INICIAR</v>
      </c>
      <c r="BM237" s="59" t="str">
        <f t="shared" si="463"/>
        <v xml:space="preserve">NO PROGRAMADA EN EL PERIODO </v>
      </c>
      <c r="BN237" s="62" t="s">
        <v>897</v>
      </c>
      <c r="BO237" s="62" t="s">
        <v>1597</v>
      </c>
      <c r="BP237" s="62"/>
      <c r="BQ237" s="82">
        <f t="shared" si="464"/>
        <v>0</v>
      </c>
      <c r="BR237" s="82">
        <v>0</v>
      </c>
      <c r="BS237" s="66">
        <v>0</v>
      </c>
      <c r="BT237" s="62">
        <f t="shared" si="457"/>
        <v>0</v>
      </c>
      <c r="BU237" s="59">
        <v>43281</v>
      </c>
      <c r="BV237" s="80">
        <f t="shared" si="465"/>
        <v>31</v>
      </c>
      <c r="BW237" s="62" t="str">
        <f t="shared" si="466"/>
        <v>100%</v>
      </c>
      <c r="BX237" s="62">
        <f t="shared" si="467"/>
        <v>0.48333333333333334</v>
      </c>
      <c r="BY237" s="59" t="str">
        <f t="shared" si="468"/>
        <v>SIN INICIAR</v>
      </c>
      <c r="BZ237" s="59" t="str">
        <f t="shared" si="469"/>
        <v>ATRASADO</v>
      </c>
      <c r="CA237" s="62" t="s">
        <v>1607</v>
      </c>
      <c r="CB237" s="62"/>
      <c r="CC237" s="62"/>
      <c r="CD237" s="62"/>
      <c r="CE237" s="62"/>
      <c r="CF237" s="62"/>
      <c r="CG237" s="82">
        <f t="shared" si="470"/>
        <v>1</v>
      </c>
      <c r="CH237" s="82">
        <v>0.5</v>
      </c>
      <c r="CI237" s="66">
        <f t="shared" si="455"/>
        <v>0.5</v>
      </c>
      <c r="CJ237" s="62">
        <f t="shared" si="475"/>
        <v>0.5</v>
      </c>
      <c r="CK237" s="59">
        <v>43342</v>
      </c>
      <c r="CL237" s="80">
        <f t="shared" si="471"/>
        <v>-30</v>
      </c>
      <c r="CM237" s="62">
        <f t="shared" si="476"/>
        <v>0.7</v>
      </c>
      <c r="CN237" s="62">
        <f t="shared" si="472"/>
        <v>1.5</v>
      </c>
      <c r="CO237" s="59" t="str">
        <f t="shared" si="473"/>
        <v>EN PROCESO</v>
      </c>
      <c r="CP237" s="99" t="str">
        <f t="shared" si="474"/>
        <v>ATRASADO</v>
      </c>
      <c r="CQ237" s="62" t="s">
        <v>1612</v>
      </c>
      <c r="CR237" s="137"/>
      <c r="CS237" s="137"/>
      <c r="CT237" s="137"/>
      <c r="CU237" s="137"/>
      <c r="CV237" s="97" t="s">
        <v>1763</v>
      </c>
      <c r="CW237" s="62" t="s">
        <v>1757</v>
      </c>
      <c r="CX237" s="65">
        <v>0</v>
      </c>
      <c r="CY237" s="65">
        <v>0</v>
      </c>
      <c r="CZ237" s="82">
        <f t="shared" si="357"/>
        <v>0</v>
      </c>
      <c r="DA237" s="107" t="s">
        <v>1801</v>
      </c>
      <c r="DB237" s="107" t="s">
        <v>1802</v>
      </c>
      <c r="DC237" s="126"/>
      <c r="DD237" s="82"/>
      <c r="DE237" s="66"/>
      <c r="DF237" s="62"/>
      <c r="DG237" s="59"/>
      <c r="DH237" s="80"/>
      <c r="DI237" s="62"/>
      <c r="DJ237" s="62"/>
      <c r="DK237" s="59"/>
      <c r="DL237" s="59"/>
      <c r="DM237" s="62"/>
      <c r="DN237" s="62"/>
      <c r="DO237" s="62"/>
      <c r="DP237" s="62"/>
      <c r="DQ237" s="62"/>
      <c r="DR237" s="62"/>
      <c r="DS237" s="60"/>
      <c r="DT237" s="60"/>
      <c r="DU237" s="60"/>
      <c r="DV237" s="82"/>
      <c r="DW237" s="82"/>
      <c r="DX237" s="58"/>
      <c r="DY237" s="58"/>
      <c r="DZ237" s="58"/>
      <c r="EA237" s="58"/>
      <c r="EB237" s="58"/>
      <c r="EC237" s="58"/>
      <c r="ED237" s="58"/>
    </row>
    <row r="238" spans="1:134" ht="69.599999999999994" customHeight="1" x14ac:dyDescent="0.2">
      <c r="A238" s="82" t="s">
        <v>346</v>
      </c>
      <c r="B238" s="82" t="s">
        <v>344</v>
      </c>
      <c r="C238" s="82" t="s">
        <v>279</v>
      </c>
      <c r="D238" s="82">
        <v>0.1</v>
      </c>
      <c r="E238" s="82">
        <v>0.35</v>
      </c>
      <c r="F238" s="82">
        <v>0.5</v>
      </c>
      <c r="G238" s="82">
        <v>0.8</v>
      </c>
      <c r="H238" s="82">
        <v>0.9</v>
      </c>
      <c r="I238" s="82" t="s">
        <v>281</v>
      </c>
      <c r="J238" s="82" t="s">
        <v>368</v>
      </c>
      <c r="K238" s="82" t="s">
        <v>347</v>
      </c>
      <c r="L238" s="82" t="s">
        <v>369</v>
      </c>
      <c r="M238" s="82" t="s">
        <v>369</v>
      </c>
      <c r="N238" s="82" t="s">
        <v>369</v>
      </c>
      <c r="O238" s="82" t="s">
        <v>369</v>
      </c>
      <c r="P238" s="82" t="s">
        <v>284</v>
      </c>
      <c r="Q238" s="82" t="s">
        <v>348</v>
      </c>
      <c r="R238" s="82" t="s">
        <v>406</v>
      </c>
      <c r="S238" s="82" t="s">
        <v>412</v>
      </c>
      <c r="T238" s="61" t="s">
        <v>313</v>
      </c>
      <c r="U238" s="61" t="s">
        <v>274</v>
      </c>
      <c r="V238" s="61" t="s">
        <v>287</v>
      </c>
      <c r="W238" s="82" t="s">
        <v>301</v>
      </c>
      <c r="X238" s="82" t="s">
        <v>307</v>
      </c>
      <c r="Y238" s="82" t="s">
        <v>312</v>
      </c>
      <c r="Z238" s="82" t="s">
        <v>416</v>
      </c>
      <c r="AA238" s="82" t="s">
        <v>426</v>
      </c>
      <c r="AB238" s="61" t="s">
        <v>311</v>
      </c>
      <c r="AC238" s="61" t="s">
        <v>301</v>
      </c>
      <c r="AD238" s="119" t="s">
        <v>369</v>
      </c>
      <c r="AE238" s="82" t="str">
        <f t="shared" si="426"/>
        <v>Subdirección de Gestión Corporativa</v>
      </c>
      <c r="AF238" s="124" t="str">
        <f t="shared" si="427"/>
        <v>Gestión Documental</v>
      </c>
      <c r="AG238" s="156" t="str">
        <f t="shared" si="428"/>
        <v>Gestión Documental</v>
      </c>
      <c r="AH238" s="82" t="str">
        <f t="shared" si="429"/>
        <v>Plan Anticorrupción y de Atención a la Ciudadano</v>
      </c>
      <c r="AI238" s="124" t="s">
        <v>432</v>
      </c>
      <c r="AJ238" s="82" t="s">
        <v>1544</v>
      </c>
      <c r="AK238" s="82" t="s">
        <v>1561</v>
      </c>
      <c r="AL238" s="82" t="s">
        <v>474</v>
      </c>
      <c r="AM238" s="82" t="s">
        <v>1562</v>
      </c>
      <c r="AN238" s="82" t="s">
        <v>583</v>
      </c>
      <c r="AO238" s="126" t="s">
        <v>416</v>
      </c>
      <c r="AP238" s="82">
        <v>0</v>
      </c>
      <c r="AQ238" s="82">
        <f t="shared" si="430"/>
        <v>48</v>
      </c>
      <c r="AR238" s="82">
        <v>12</v>
      </c>
      <c r="AS238" s="82">
        <v>12</v>
      </c>
      <c r="AT238" s="82">
        <v>12</v>
      </c>
      <c r="AU238" s="82">
        <v>12</v>
      </c>
      <c r="AV238" s="82" t="s">
        <v>448</v>
      </c>
      <c r="AW238" s="82" t="s">
        <v>368</v>
      </c>
      <c r="AX238" s="82" t="s">
        <v>455</v>
      </c>
      <c r="AY238" s="82" t="s">
        <v>369</v>
      </c>
      <c r="AZ238" s="118" t="s">
        <v>369</v>
      </c>
      <c r="BA238" s="59">
        <v>43132</v>
      </c>
      <c r="BB238" s="59">
        <v>43465</v>
      </c>
      <c r="BC238" s="128">
        <f t="shared" si="431"/>
        <v>333</v>
      </c>
      <c r="BD238" s="82">
        <f t="shared" si="432"/>
        <v>12</v>
      </c>
      <c r="BE238" s="82">
        <v>12</v>
      </c>
      <c r="BF238" s="66">
        <f t="shared" si="456"/>
        <v>1</v>
      </c>
      <c r="BG238" s="62">
        <f t="shared" si="433"/>
        <v>0.25</v>
      </c>
      <c r="BH238" s="59">
        <v>43209</v>
      </c>
      <c r="BI238" s="80">
        <f t="shared" si="434"/>
        <v>256</v>
      </c>
      <c r="BJ238" s="62" t="str">
        <f t="shared" si="435"/>
        <v>100%</v>
      </c>
      <c r="BK238" s="62">
        <f t="shared" si="436"/>
        <v>0.23123123123123124</v>
      </c>
      <c r="BL238" s="59" t="str">
        <f t="shared" si="437"/>
        <v>EN PROCESO</v>
      </c>
      <c r="BM238" s="59" t="str">
        <f t="shared" si="438"/>
        <v>DENTRO DEL TIEMPO</v>
      </c>
      <c r="BN238" s="62" t="s">
        <v>682</v>
      </c>
      <c r="BO238" s="62" t="s">
        <v>683</v>
      </c>
      <c r="BP238" s="62"/>
      <c r="BQ238" s="82">
        <f t="shared" si="439"/>
        <v>12</v>
      </c>
      <c r="BR238" s="82">
        <v>12</v>
      </c>
      <c r="BS238" s="66">
        <f>$BR238/$BQ238</f>
        <v>1</v>
      </c>
      <c r="BT238" s="62">
        <f t="shared" si="440"/>
        <v>0.5</v>
      </c>
      <c r="BU238" s="59">
        <v>43220</v>
      </c>
      <c r="BV238" s="80">
        <f t="shared" si="441"/>
        <v>245</v>
      </c>
      <c r="BW238" s="62" t="str">
        <f t="shared" si="442"/>
        <v>100%</v>
      </c>
      <c r="BX238" s="62">
        <f t="shared" si="443"/>
        <v>0.26426426426426425</v>
      </c>
      <c r="BY238" s="59" t="str">
        <f t="shared" si="444"/>
        <v>EN PROCESO</v>
      </c>
      <c r="BZ238" s="59" t="str">
        <f t="shared" si="445"/>
        <v>DENTRO DEL TIEMPO</v>
      </c>
      <c r="CA238" s="62" t="s">
        <v>682</v>
      </c>
      <c r="CB238" s="62" t="s">
        <v>683</v>
      </c>
      <c r="CC238" s="62"/>
      <c r="CD238" s="62"/>
      <c r="CE238" s="62"/>
      <c r="CF238" s="62"/>
      <c r="CG238" s="82">
        <f t="shared" si="446"/>
        <v>12</v>
      </c>
      <c r="CH238" s="82">
        <v>12</v>
      </c>
      <c r="CI238" s="66">
        <f t="shared" si="455"/>
        <v>1</v>
      </c>
      <c r="CJ238" s="62">
        <f t="shared" si="348"/>
        <v>0.75</v>
      </c>
      <c r="CK238" s="59">
        <v>43346</v>
      </c>
      <c r="CL238" s="80">
        <f t="shared" si="346"/>
        <v>119</v>
      </c>
      <c r="CM238" s="62" t="str">
        <f t="shared" si="447"/>
        <v>100%</v>
      </c>
      <c r="CN238" s="62">
        <f t="shared" si="448"/>
        <v>0.64264264264264259</v>
      </c>
      <c r="CO238" s="59" t="str">
        <f t="shared" si="449"/>
        <v>EN PROCESO</v>
      </c>
      <c r="CP238" s="99" t="str">
        <f t="shared" si="349"/>
        <v>DENTRO DEL TIEMPO</v>
      </c>
      <c r="CQ238" s="82" t="s">
        <v>1701</v>
      </c>
      <c r="CR238" s="148" t="s">
        <v>1696</v>
      </c>
      <c r="CS238" s="137"/>
      <c r="CT238" s="137"/>
      <c r="CU238" s="137"/>
      <c r="CV238" s="112" t="s">
        <v>1761</v>
      </c>
      <c r="CW238" s="62" t="s">
        <v>1754</v>
      </c>
      <c r="CX238" s="65"/>
      <c r="CY238" s="65"/>
      <c r="CZ238" s="82"/>
      <c r="DA238" s="62" t="s">
        <v>1804</v>
      </c>
      <c r="DB238" s="62" t="s">
        <v>1833</v>
      </c>
      <c r="DC238" s="126">
        <f t="shared" si="450"/>
        <v>12</v>
      </c>
      <c r="DD238" s="82"/>
      <c r="DE238" s="66">
        <f t="shared" si="451"/>
        <v>0</v>
      </c>
      <c r="DF238" s="62">
        <f t="shared" si="350"/>
        <v>0.75</v>
      </c>
      <c r="DG238" s="59"/>
      <c r="DH238" s="80">
        <f t="shared" si="347"/>
        <v>43465</v>
      </c>
      <c r="DI238" s="62" t="str">
        <f t="shared" si="452"/>
        <v>100%</v>
      </c>
      <c r="DJ238" s="62">
        <f t="shared" si="453"/>
        <v>-129.52552552552552</v>
      </c>
      <c r="DK238" s="59" t="str">
        <f t="shared" si="454"/>
        <v>EN PROCESO</v>
      </c>
      <c r="DL238" s="59" t="str">
        <f t="shared" si="351"/>
        <v>DENTRO DEL TIEMPO</v>
      </c>
      <c r="DM238" s="62"/>
      <c r="DN238" s="62"/>
      <c r="DO238" s="62"/>
      <c r="DP238" s="62"/>
      <c r="DQ238" s="62"/>
      <c r="DR238" s="62"/>
      <c r="DS238" s="60"/>
      <c r="DT238" s="60"/>
      <c r="DU238" s="60"/>
      <c r="DV238" s="82"/>
      <c r="DW238" s="82"/>
      <c r="DX238" s="58"/>
      <c r="DY238" s="58"/>
      <c r="DZ238" s="58"/>
      <c r="EA238" s="58"/>
      <c r="EB238" s="58"/>
      <c r="EC238" s="58"/>
      <c r="ED238" s="58"/>
    </row>
    <row r="239" spans="1:134" ht="129" customHeight="1" x14ac:dyDescent="0.2">
      <c r="A239" s="82" t="s">
        <v>346</v>
      </c>
      <c r="B239" s="82" t="s">
        <v>344</v>
      </c>
      <c r="C239" s="82" t="s">
        <v>279</v>
      </c>
      <c r="D239" s="82">
        <v>0.1</v>
      </c>
      <c r="E239" s="82">
        <v>0.35</v>
      </c>
      <c r="F239" s="82">
        <v>0.5</v>
      </c>
      <c r="G239" s="82">
        <v>0.8</v>
      </c>
      <c r="H239" s="82">
        <v>0.9</v>
      </c>
      <c r="I239" s="82" t="s">
        <v>281</v>
      </c>
      <c r="J239" s="82" t="s">
        <v>368</v>
      </c>
      <c r="K239" s="82" t="s">
        <v>347</v>
      </c>
      <c r="L239" s="82" t="s">
        <v>369</v>
      </c>
      <c r="M239" s="82" t="s">
        <v>369</v>
      </c>
      <c r="N239" s="82" t="s">
        <v>369</v>
      </c>
      <c r="O239" s="82" t="s">
        <v>369</v>
      </c>
      <c r="P239" s="82" t="s">
        <v>284</v>
      </c>
      <c r="Q239" s="82" t="s">
        <v>348</v>
      </c>
      <c r="R239" s="82" t="s">
        <v>406</v>
      </c>
      <c r="S239" s="82" t="s">
        <v>412</v>
      </c>
      <c r="T239" s="61" t="s">
        <v>313</v>
      </c>
      <c r="U239" s="61" t="s">
        <v>274</v>
      </c>
      <c r="V239" s="61" t="s">
        <v>287</v>
      </c>
      <c r="W239" s="82" t="s">
        <v>301</v>
      </c>
      <c r="X239" s="82" t="s">
        <v>307</v>
      </c>
      <c r="Y239" s="82" t="s">
        <v>312</v>
      </c>
      <c r="Z239" s="82" t="s">
        <v>416</v>
      </c>
      <c r="AA239" s="82" t="s">
        <v>426</v>
      </c>
      <c r="AB239" s="61" t="s">
        <v>311</v>
      </c>
      <c r="AC239" s="61" t="s">
        <v>301</v>
      </c>
      <c r="AD239" s="119" t="s">
        <v>369</v>
      </c>
      <c r="AE239" s="82" t="str">
        <f t="shared" si="426"/>
        <v>Subdirección de Gestión Corporativa</v>
      </c>
      <c r="AF239" s="124" t="str">
        <f t="shared" si="427"/>
        <v>Gestión Documental</v>
      </c>
      <c r="AG239" s="156" t="str">
        <f t="shared" si="428"/>
        <v>Gestión Documental</v>
      </c>
      <c r="AH239" s="82" t="str">
        <f t="shared" si="429"/>
        <v>Plan Anticorrupción y de Atención a la Ciudadano</v>
      </c>
      <c r="AI239" s="124" t="s">
        <v>432</v>
      </c>
      <c r="AJ239" s="82" t="s">
        <v>1544</v>
      </c>
      <c r="AK239" s="82" t="s">
        <v>1563</v>
      </c>
      <c r="AL239" s="82" t="s">
        <v>1567</v>
      </c>
      <c r="AM239" s="82" t="s">
        <v>1568</v>
      </c>
      <c r="AN239" s="82" t="s">
        <v>1564</v>
      </c>
      <c r="AO239" s="126" t="s">
        <v>416</v>
      </c>
      <c r="AP239" s="82">
        <v>0</v>
      </c>
      <c r="AQ239" s="82">
        <f t="shared" si="430"/>
        <v>1</v>
      </c>
      <c r="AR239" s="82">
        <v>0</v>
      </c>
      <c r="AS239" s="82">
        <v>1</v>
      </c>
      <c r="AT239" s="82">
        <v>0</v>
      </c>
      <c r="AU239" s="82">
        <v>0</v>
      </c>
      <c r="AV239" s="82" t="s">
        <v>448</v>
      </c>
      <c r="AW239" s="82" t="s">
        <v>368</v>
      </c>
      <c r="AX239" s="82" t="s">
        <v>455</v>
      </c>
      <c r="AY239" s="82" t="s">
        <v>369</v>
      </c>
      <c r="AZ239" s="118" t="s">
        <v>369</v>
      </c>
      <c r="BA239" s="59">
        <v>43160</v>
      </c>
      <c r="BB239" s="59">
        <v>43312</v>
      </c>
      <c r="BC239" s="128">
        <f t="shared" si="431"/>
        <v>152</v>
      </c>
      <c r="BD239" s="82">
        <f t="shared" si="432"/>
        <v>0</v>
      </c>
      <c r="BE239" s="82">
        <v>1</v>
      </c>
      <c r="BF239" s="66">
        <v>1</v>
      </c>
      <c r="BG239" s="62">
        <f t="shared" si="433"/>
        <v>1</v>
      </c>
      <c r="BH239" s="59">
        <v>43209</v>
      </c>
      <c r="BI239" s="80">
        <f t="shared" si="434"/>
        <v>103</v>
      </c>
      <c r="BJ239" s="62" t="str">
        <f t="shared" si="435"/>
        <v>100%</v>
      </c>
      <c r="BK239" s="62">
        <f t="shared" si="436"/>
        <v>0.32236842105263158</v>
      </c>
      <c r="BL239" s="59" t="str">
        <f t="shared" si="437"/>
        <v>TERMINADO</v>
      </c>
      <c r="BM239" s="59" t="str">
        <f t="shared" si="438"/>
        <v>OPORTUNO</v>
      </c>
      <c r="BN239" s="62" t="s">
        <v>684</v>
      </c>
      <c r="BO239" s="62" t="s">
        <v>685</v>
      </c>
      <c r="BP239" s="62"/>
      <c r="BQ239" s="82">
        <f t="shared" si="439"/>
        <v>1</v>
      </c>
      <c r="BR239" s="82">
        <v>1</v>
      </c>
      <c r="BS239" s="66">
        <f>$BR239/$BQ239</f>
        <v>1</v>
      </c>
      <c r="BT239" s="62">
        <v>1</v>
      </c>
      <c r="BU239" s="59">
        <v>43209</v>
      </c>
      <c r="BV239" s="80">
        <f t="shared" si="441"/>
        <v>103</v>
      </c>
      <c r="BW239" s="62" t="str">
        <f t="shared" si="442"/>
        <v>100%</v>
      </c>
      <c r="BX239" s="62">
        <f t="shared" si="443"/>
        <v>0.32236842105263158</v>
      </c>
      <c r="BY239" s="59" t="str">
        <f t="shared" si="444"/>
        <v>TERMINADO</v>
      </c>
      <c r="BZ239" s="59" t="str">
        <f t="shared" si="445"/>
        <v>OPORTUNO</v>
      </c>
      <c r="CA239" s="62" t="s">
        <v>684</v>
      </c>
      <c r="CB239" s="62" t="s">
        <v>685</v>
      </c>
      <c r="CC239" s="62"/>
      <c r="CD239" s="62"/>
      <c r="CE239" s="62"/>
      <c r="CF239" s="62"/>
      <c r="CG239" s="82">
        <f t="shared" si="446"/>
        <v>0</v>
      </c>
      <c r="CH239" s="82">
        <v>1</v>
      </c>
      <c r="CI239" s="66">
        <v>1</v>
      </c>
      <c r="CJ239" s="62">
        <v>1</v>
      </c>
      <c r="CK239" s="59">
        <v>43209</v>
      </c>
      <c r="CL239" s="80">
        <f t="shared" si="346"/>
        <v>103</v>
      </c>
      <c r="CM239" s="62" t="str">
        <f t="shared" si="447"/>
        <v>100%</v>
      </c>
      <c r="CN239" s="62">
        <f t="shared" si="448"/>
        <v>0.32236842105263158</v>
      </c>
      <c r="CO239" s="59" t="str">
        <f t="shared" si="449"/>
        <v>TERMINADO</v>
      </c>
      <c r="CP239" s="99" t="str">
        <f t="shared" si="349"/>
        <v>OPORTUNO</v>
      </c>
      <c r="CQ239" s="62" t="s">
        <v>1702</v>
      </c>
      <c r="CR239" s="137"/>
      <c r="CS239" s="148" t="s">
        <v>1703</v>
      </c>
      <c r="CT239" s="137"/>
      <c r="CU239" s="137"/>
      <c r="CV239" s="112" t="s">
        <v>1732</v>
      </c>
      <c r="CW239" s="62" t="s">
        <v>1754</v>
      </c>
      <c r="CX239" s="65">
        <v>70</v>
      </c>
      <c r="CY239" s="65">
        <v>70</v>
      </c>
      <c r="CZ239" s="82">
        <f t="shared" si="357"/>
        <v>70</v>
      </c>
      <c r="DA239" s="107" t="s">
        <v>1835</v>
      </c>
      <c r="DB239" s="107" t="s">
        <v>1834</v>
      </c>
      <c r="DC239" s="126">
        <f t="shared" si="450"/>
        <v>0</v>
      </c>
      <c r="DD239" s="82"/>
      <c r="DE239" s="66" t="e">
        <f t="shared" si="451"/>
        <v>#DIV/0!</v>
      </c>
      <c r="DF239" s="62">
        <f t="shared" si="350"/>
        <v>3</v>
      </c>
      <c r="DG239" s="59"/>
      <c r="DH239" s="80">
        <f t="shared" si="347"/>
        <v>43312</v>
      </c>
      <c r="DI239" s="62" t="str">
        <f t="shared" si="452"/>
        <v>100%</v>
      </c>
      <c r="DJ239" s="62">
        <f t="shared" si="453"/>
        <v>-283.94736842105266</v>
      </c>
      <c r="DK239" s="59" t="str">
        <f t="shared" si="454"/>
        <v>TERMINADO</v>
      </c>
      <c r="DL239" s="59" t="str">
        <f t="shared" si="351"/>
        <v>OPORTUNO</v>
      </c>
      <c r="DM239" s="62"/>
      <c r="DN239" s="62"/>
      <c r="DO239" s="62"/>
      <c r="DP239" s="62"/>
      <c r="DQ239" s="62"/>
      <c r="DR239" s="62"/>
      <c r="DS239" s="60"/>
      <c r="DT239" s="60"/>
      <c r="DU239" s="60"/>
      <c r="DV239" s="82"/>
      <c r="DW239" s="82"/>
      <c r="DX239" s="58"/>
      <c r="DY239" s="58"/>
      <c r="DZ239" s="58"/>
      <c r="EA239" s="58"/>
      <c r="EB239" s="58"/>
      <c r="EC239" s="58"/>
      <c r="ED239" s="58"/>
    </row>
    <row r="240" spans="1:134" ht="205.5" customHeight="1" x14ac:dyDescent="0.2">
      <c r="A240" s="82" t="s">
        <v>346</v>
      </c>
      <c r="B240" s="82" t="s">
        <v>344</v>
      </c>
      <c r="C240" s="82" t="s">
        <v>279</v>
      </c>
      <c r="D240" s="82">
        <v>0.1</v>
      </c>
      <c r="E240" s="82">
        <v>0.35</v>
      </c>
      <c r="F240" s="82">
        <v>0.5</v>
      </c>
      <c r="G240" s="82">
        <v>0.8</v>
      </c>
      <c r="H240" s="82">
        <v>0.9</v>
      </c>
      <c r="I240" s="82" t="s">
        <v>281</v>
      </c>
      <c r="J240" s="82" t="s">
        <v>368</v>
      </c>
      <c r="K240" s="82" t="s">
        <v>347</v>
      </c>
      <c r="L240" s="82" t="s">
        <v>369</v>
      </c>
      <c r="M240" s="82" t="s">
        <v>369</v>
      </c>
      <c r="N240" s="82" t="s">
        <v>369</v>
      </c>
      <c r="O240" s="82" t="s">
        <v>369</v>
      </c>
      <c r="P240" s="82" t="s">
        <v>284</v>
      </c>
      <c r="Q240" s="82" t="s">
        <v>348</v>
      </c>
      <c r="R240" s="82" t="s">
        <v>406</v>
      </c>
      <c r="S240" s="82" t="s">
        <v>412</v>
      </c>
      <c r="T240" s="61" t="s">
        <v>313</v>
      </c>
      <c r="U240" s="61" t="s">
        <v>274</v>
      </c>
      <c r="V240" s="61" t="s">
        <v>287</v>
      </c>
      <c r="W240" s="82" t="s">
        <v>301</v>
      </c>
      <c r="X240" s="82" t="s">
        <v>307</v>
      </c>
      <c r="Y240" s="82" t="s">
        <v>312</v>
      </c>
      <c r="Z240" s="82" t="s">
        <v>416</v>
      </c>
      <c r="AA240" s="82" t="s">
        <v>426</v>
      </c>
      <c r="AB240" s="61" t="s">
        <v>311</v>
      </c>
      <c r="AC240" s="61" t="s">
        <v>301</v>
      </c>
      <c r="AD240" s="119" t="s">
        <v>369</v>
      </c>
      <c r="AE240" s="82" t="str">
        <f t="shared" si="426"/>
        <v>Subdirección de Gestión Corporativa</v>
      </c>
      <c r="AF240" s="124" t="str">
        <f t="shared" si="427"/>
        <v>Gestión Documental</v>
      </c>
      <c r="AG240" s="156" t="str">
        <f t="shared" si="428"/>
        <v>Gestión Documental</v>
      </c>
      <c r="AH240" s="82" t="str">
        <f t="shared" si="429"/>
        <v>Plan Anticorrupción y de Atención a la Ciudadano</v>
      </c>
      <c r="AI240" s="124" t="s">
        <v>432</v>
      </c>
      <c r="AJ240" s="82" t="s">
        <v>1544</v>
      </c>
      <c r="AK240" s="82" t="s">
        <v>1563</v>
      </c>
      <c r="AL240" s="82" t="s">
        <v>1569</v>
      </c>
      <c r="AM240" s="82" t="s">
        <v>1570</v>
      </c>
      <c r="AN240" s="82" t="s">
        <v>1565</v>
      </c>
      <c r="AO240" s="126" t="s">
        <v>416</v>
      </c>
      <c r="AP240" s="82">
        <v>0</v>
      </c>
      <c r="AQ240" s="82">
        <v>1</v>
      </c>
      <c r="AR240" s="82">
        <v>0</v>
      </c>
      <c r="AS240" s="82">
        <v>1</v>
      </c>
      <c r="AT240" s="82">
        <v>0</v>
      </c>
      <c r="AU240" s="82">
        <v>0</v>
      </c>
      <c r="AV240" s="82" t="s">
        <v>448</v>
      </c>
      <c r="AW240" s="82" t="s">
        <v>368</v>
      </c>
      <c r="AX240" s="82" t="s">
        <v>455</v>
      </c>
      <c r="AY240" s="82" t="s">
        <v>369</v>
      </c>
      <c r="AZ240" s="118" t="s">
        <v>369</v>
      </c>
      <c r="BA240" s="59">
        <v>43160</v>
      </c>
      <c r="BB240" s="59">
        <v>43312</v>
      </c>
      <c r="BC240" s="128">
        <f t="shared" si="431"/>
        <v>152</v>
      </c>
      <c r="BD240" s="82">
        <f t="shared" si="432"/>
        <v>0</v>
      </c>
      <c r="BE240" s="82">
        <v>0</v>
      </c>
      <c r="BF240" s="66">
        <v>0</v>
      </c>
      <c r="BG240" s="62">
        <f t="shared" si="433"/>
        <v>0</v>
      </c>
      <c r="BH240" s="59">
        <v>43216</v>
      </c>
      <c r="BI240" s="80">
        <f t="shared" si="434"/>
        <v>96</v>
      </c>
      <c r="BJ240" s="62" t="str">
        <f t="shared" si="435"/>
        <v>100%</v>
      </c>
      <c r="BK240" s="62">
        <f t="shared" si="436"/>
        <v>0.36842105263157893</v>
      </c>
      <c r="BL240" s="59" t="str">
        <f t="shared" si="437"/>
        <v>SIN INICIAR</v>
      </c>
      <c r="BM240" s="59" t="str">
        <f t="shared" si="438"/>
        <v>ATRASADO</v>
      </c>
      <c r="BN240" s="62" t="s">
        <v>686</v>
      </c>
      <c r="BO240" s="62" t="s">
        <v>687</v>
      </c>
      <c r="BP240" s="62"/>
      <c r="BQ240" s="82">
        <f t="shared" si="439"/>
        <v>1</v>
      </c>
      <c r="BR240" s="82">
        <v>1</v>
      </c>
      <c r="BS240" s="66">
        <f t="shared" ref="BS240:BS268" si="484">$BR240/$BQ240</f>
        <v>1</v>
      </c>
      <c r="BT240" s="62">
        <f t="shared" si="440"/>
        <v>1</v>
      </c>
      <c r="BU240" s="59">
        <v>43281</v>
      </c>
      <c r="BV240" s="80">
        <f t="shared" si="441"/>
        <v>31</v>
      </c>
      <c r="BW240" s="62" t="str">
        <f t="shared" si="442"/>
        <v>100%</v>
      </c>
      <c r="BX240" s="62">
        <f t="shared" si="443"/>
        <v>0.79605263157894735</v>
      </c>
      <c r="BY240" s="59" t="str">
        <f t="shared" si="444"/>
        <v>TERMINADO</v>
      </c>
      <c r="BZ240" s="59" t="str">
        <f t="shared" si="445"/>
        <v>OPORTUNO</v>
      </c>
      <c r="CA240" s="62" t="s">
        <v>882</v>
      </c>
      <c r="CB240" s="62" t="s">
        <v>687</v>
      </c>
      <c r="CC240" s="83" t="s">
        <v>1704</v>
      </c>
      <c r="CD240" s="62"/>
      <c r="CE240" s="62"/>
      <c r="CF240" s="62"/>
      <c r="CG240" s="82">
        <f t="shared" si="446"/>
        <v>0</v>
      </c>
      <c r="CH240" s="82">
        <v>1</v>
      </c>
      <c r="CI240" s="66">
        <v>1</v>
      </c>
      <c r="CJ240" s="62">
        <v>1</v>
      </c>
      <c r="CK240" s="59">
        <v>43312</v>
      </c>
      <c r="CL240" s="80">
        <f t="shared" si="346"/>
        <v>0</v>
      </c>
      <c r="CM240" s="62" t="str">
        <f t="shared" si="447"/>
        <v>100%</v>
      </c>
      <c r="CN240" s="62">
        <f t="shared" si="448"/>
        <v>1</v>
      </c>
      <c r="CO240" s="59" t="str">
        <f t="shared" si="449"/>
        <v>TERMINADO</v>
      </c>
      <c r="CP240" s="99" t="str">
        <f t="shared" si="349"/>
        <v>OPORTUNO</v>
      </c>
      <c r="CQ240" s="62" t="s">
        <v>1705</v>
      </c>
      <c r="CR240" s="137"/>
      <c r="CS240" s="148" t="s">
        <v>1704</v>
      </c>
      <c r="CT240" s="148"/>
      <c r="CU240" s="148"/>
      <c r="CV240" s="112" t="s">
        <v>1732</v>
      </c>
      <c r="CW240" s="62" t="s">
        <v>1754</v>
      </c>
      <c r="CX240" s="65">
        <v>70</v>
      </c>
      <c r="CY240" s="65">
        <v>70</v>
      </c>
      <c r="CZ240" s="82">
        <f t="shared" si="357"/>
        <v>70</v>
      </c>
      <c r="DA240" s="107" t="s">
        <v>1836</v>
      </c>
      <c r="DB240" s="107" t="s">
        <v>1841</v>
      </c>
      <c r="DC240" s="126">
        <f t="shared" si="450"/>
        <v>0</v>
      </c>
      <c r="DD240" s="82"/>
      <c r="DE240" s="66" t="e">
        <f t="shared" si="451"/>
        <v>#DIV/0!</v>
      </c>
      <c r="DF240" s="62">
        <f t="shared" si="350"/>
        <v>2</v>
      </c>
      <c r="DG240" s="59"/>
      <c r="DH240" s="80">
        <f t="shared" si="347"/>
        <v>43312</v>
      </c>
      <c r="DI240" s="62" t="str">
        <f t="shared" si="452"/>
        <v>100%</v>
      </c>
      <c r="DJ240" s="62">
        <f t="shared" si="453"/>
        <v>-283.94736842105266</v>
      </c>
      <c r="DK240" s="59" t="str">
        <f t="shared" si="454"/>
        <v>TERMINADO</v>
      </c>
      <c r="DL240" s="59" t="str">
        <f t="shared" si="351"/>
        <v>OPORTUNO</v>
      </c>
      <c r="DM240" s="62"/>
      <c r="DN240" s="62"/>
      <c r="DO240" s="62"/>
      <c r="DP240" s="62"/>
      <c r="DQ240" s="62"/>
      <c r="DR240" s="62"/>
      <c r="DS240" s="60"/>
      <c r="DT240" s="60"/>
      <c r="DU240" s="60"/>
      <c r="DV240" s="82"/>
      <c r="DW240" s="82"/>
      <c r="DX240" s="58"/>
      <c r="DY240" s="58"/>
      <c r="DZ240" s="58"/>
      <c r="EA240" s="58"/>
      <c r="EB240" s="58"/>
      <c r="EC240" s="58"/>
      <c r="ED240" s="58"/>
    </row>
    <row r="241" spans="1:134" ht="180" customHeight="1" x14ac:dyDescent="0.2">
      <c r="A241" s="82" t="s">
        <v>346</v>
      </c>
      <c r="B241" s="82" t="s">
        <v>344</v>
      </c>
      <c r="C241" s="82" t="s">
        <v>279</v>
      </c>
      <c r="D241" s="82">
        <v>0.1</v>
      </c>
      <c r="E241" s="82">
        <v>0.35</v>
      </c>
      <c r="F241" s="82">
        <v>0.5</v>
      </c>
      <c r="G241" s="82">
        <v>0.8</v>
      </c>
      <c r="H241" s="82">
        <v>0.9</v>
      </c>
      <c r="I241" s="82" t="s">
        <v>281</v>
      </c>
      <c r="J241" s="82" t="s">
        <v>368</v>
      </c>
      <c r="K241" s="82" t="s">
        <v>347</v>
      </c>
      <c r="L241" s="82" t="s">
        <v>369</v>
      </c>
      <c r="M241" s="82" t="s">
        <v>369</v>
      </c>
      <c r="N241" s="82" t="s">
        <v>369</v>
      </c>
      <c r="O241" s="82" t="s">
        <v>369</v>
      </c>
      <c r="P241" s="82" t="s">
        <v>284</v>
      </c>
      <c r="Q241" s="82" t="s">
        <v>348</v>
      </c>
      <c r="R241" s="82" t="s">
        <v>406</v>
      </c>
      <c r="S241" s="82" t="s">
        <v>412</v>
      </c>
      <c r="T241" s="61" t="s">
        <v>313</v>
      </c>
      <c r="U241" s="61" t="s">
        <v>274</v>
      </c>
      <c r="V241" s="61" t="s">
        <v>287</v>
      </c>
      <c r="W241" s="82" t="s">
        <v>301</v>
      </c>
      <c r="X241" s="82" t="s">
        <v>307</v>
      </c>
      <c r="Y241" s="82" t="s">
        <v>312</v>
      </c>
      <c r="Z241" s="82" t="s">
        <v>416</v>
      </c>
      <c r="AA241" s="82" t="s">
        <v>426</v>
      </c>
      <c r="AB241" s="61" t="s">
        <v>311</v>
      </c>
      <c r="AC241" s="61" t="s">
        <v>301</v>
      </c>
      <c r="AD241" s="119" t="s">
        <v>369</v>
      </c>
      <c r="AE241" s="82" t="str">
        <f t="shared" si="426"/>
        <v>Subdirección de Gestión Corporativa</v>
      </c>
      <c r="AF241" s="124" t="str">
        <f t="shared" si="427"/>
        <v>Gestión Documental</v>
      </c>
      <c r="AG241" s="156" t="str">
        <f t="shared" si="428"/>
        <v>Gestión Documental</v>
      </c>
      <c r="AH241" s="82" t="str">
        <f t="shared" si="429"/>
        <v>Plan Anticorrupción y de Atención a la Ciudadano</v>
      </c>
      <c r="AI241" s="124" t="s">
        <v>432</v>
      </c>
      <c r="AJ241" s="82" t="s">
        <v>1544</v>
      </c>
      <c r="AK241" s="82" t="s">
        <v>1563</v>
      </c>
      <c r="AL241" s="82" t="s">
        <v>1571</v>
      </c>
      <c r="AM241" s="82" t="s">
        <v>1571</v>
      </c>
      <c r="AN241" s="82" t="s">
        <v>1566</v>
      </c>
      <c r="AO241" s="126" t="s">
        <v>416</v>
      </c>
      <c r="AP241" s="82">
        <v>0</v>
      </c>
      <c r="AQ241" s="82">
        <f t="shared" ref="AQ241:AQ257" si="485">SUM(AR241:AU241)</f>
        <v>1</v>
      </c>
      <c r="AR241" s="82">
        <v>0</v>
      </c>
      <c r="AS241" s="82">
        <v>1</v>
      </c>
      <c r="AT241" s="82">
        <v>0</v>
      </c>
      <c r="AU241" s="82">
        <v>0</v>
      </c>
      <c r="AV241" s="82" t="s">
        <v>448</v>
      </c>
      <c r="AW241" s="82" t="s">
        <v>368</v>
      </c>
      <c r="AX241" s="82" t="s">
        <v>455</v>
      </c>
      <c r="AY241" s="82" t="s">
        <v>369</v>
      </c>
      <c r="AZ241" s="118" t="s">
        <v>369</v>
      </c>
      <c r="BA241" s="59">
        <v>43160</v>
      </c>
      <c r="BB241" s="59">
        <v>43312</v>
      </c>
      <c r="BC241" s="128">
        <f t="shared" si="431"/>
        <v>152</v>
      </c>
      <c r="BD241" s="82">
        <f t="shared" si="432"/>
        <v>0</v>
      </c>
      <c r="BE241" s="82">
        <v>0</v>
      </c>
      <c r="BF241" s="66">
        <v>0</v>
      </c>
      <c r="BG241" s="62">
        <f t="shared" si="433"/>
        <v>0</v>
      </c>
      <c r="BH241" s="59">
        <v>43209</v>
      </c>
      <c r="BI241" s="80">
        <f t="shared" si="434"/>
        <v>103</v>
      </c>
      <c r="BJ241" s="62" t="str">
        <f t="shared" si="435"/>
        <v>100%</v>
      </c>
      <c r="BK241" s="62">
        <f t="shared" si="436"/>
        <v>0.32236842105263158</v>
      </c>
      <c r="BL241" s="59" t="str">
        <f t="shared" si="437"/>
        <v>SIN INICIAR</v>
      </c>
      <c r="BM241" s="59" t="str">
        <f t="shared" si="438"/>
        <v>ATRASADO</v>
      </c>
      <c r="BN241" s="62" t="s">
        <v>688</v>
      </c>
      <c r="BO241" s="62" t="s">
        <v>689</v>
      </c>
      <c r="BP241" s="62"/>
      <c r="BQ241" s="82">
        <f t="shared" si="439"/>
        <v>1</v>
      </c>
      <c r="BR241" s="82">
        <v>0.25</v>
      </c>
      <c r="BS241" s="66">
        <f t="shared" si="484"/>
        <v>0.25</v>
      </c>
      <c r="BT241" s="62">
        <f t="shared" si="440"/>
        <v>0.25</v>
      </c>
      <c r="BU241" s="59">
        <v>43333</v>
      </c>
      <c r="BV241" s="80">
        <f t="shared" si="441"/>
        <v>-21</v>
      </c>
      <c r="BW241" s="62">
        <f t="shared" si="442"/>
        <v>0.79</v>
      </c>
      <c r="BX241" s="62">
        <f t="shared" si="443"/>
        <v>1.138157894736842</v>
      </c>
      <c r="BY241" s="59" t="str">
        <f t="shared" si="444"/>
        <v>EN PROCESO</v>
      </c>
      <c r="BZ241" s="59" t="str">
        <f t="shared" si="445"/>
        <v>ATRASADO</v>
      </c>
      <c r="CA241" s="62" t="s">
        <v>1706</v>
      </c>
      <c r="CB241" s="62" t="s">
        <v>1707</v>
      </c>
      <c r="CC241" s="62" t="s">
        <v>1708</v>
      </c>
      <c r="CD241" s="62"/>
      <c r="CE241" s="62"/>
      <c r="CF241" s="62"/>
      <c r="CG241" s="82">
        <f t="shared" si="446"/>
        <v>0</v>
      </c>
      <c r="CH241" s="82">
        <f>1-0.25</f>
        <v>0.75</v>
      </c>
      <c r="CI241" s="66">
        <v>1</v>
      </c>
      <c r="CJ241" s="62">
        <f t="shared" si="348"/>
        <v>1</v>
      </c>
      <c r="CK241" s="59">
        <v>43346</v>
      </c>
      <c r="CL241" s="80">
        <f t="shared" si="346"/>
        <v>-34</v>
      </c>
      <c r="CM241" s="62" t="str">
        <f t="shared" si="447"/>
        <v>70%</v>
      </c>
      <c r="CN241" s="62">
        <f t="shared" si="448"/>
        <v>1.2236842105263157</v>
      </c>
      <c r="CO241" s="59" t="str">
        <f t="shared" si="449"/>
        <v>TERMINADO</v>
      </c>
      <c r="CP241" s="99" t="str">
        <f t="shared" si="349"/>
        <v>EXTEMPORANEO</v>
      </c>
      <c r="CQ241" s="62" t="s">
        <v>1709</v>
      </c>
      <c r="CR241" s="159"/>
      <c r="CS241" s="148" t="s">
        <v>1710</v>
      </c>
      <c r="CT241" s="137"/>
      <c r="CU241" s="137"/>
      <c r="CV241" s="111" t="s">
        <v>1734</v>
      </c>
      <c r="CW241" s="62" t="s">
        <v>1754</v>
      </c>
      <c r="CX241" s="65">
        <v>70</v>
      </c>
      <c r="CY241" s="65">
        <v>70</v>
      </c>
      <c r="CZ241" s="82">
        <f t="shared" si="357"/>
        <v>70</v>
      </c>
      <c r="DA241" s="107" t="s">
        <v>1842</v>
      </c>
      <c r="DB241" s="62" t="s">
        <v>1843</v>
      </c>
      <c r="DC241" s="126">
        <f t="shared" si="450"/>
        <v>0</v>
      </c>
      <c r="DD241" s="82"/>
      <c r="DE241" s="66" t="e">
        <f t="shared" si="451"/>
        <v>#DIV/0!</v>
      </c>
      <c r="DF241" s="62">
        <f t="shared" si="350"/>
        <v>1</v>
      </c>
      <c r="DG241" s="59"/>
      <c r="DH241" s="80">
        <f t="shared" si="347"/>
        <v>43312</v>
      </c>
      <c r="DI241" s="62" t="str">
        <f t="shared" si="452"/>
        <v>100%</v>
      </c>
      <c r="DJ241" s="62">
        <f t="shared" si="453"/>
        <v>-283.94736842105266</v>
      </c>
      <c r="DK241" s="59" t="str">
        <f t="shared" si="454"/>
        <v>TERMINADO</v>
      </c>
      <c r="DL241" s="59" t="str">
        <f t="shared" si="351"/>
        <v>OPORTUNO</v>
      </c>
      <c r="DM241" s="62"/>
      <c r="DN241" s="62"/>
      <c r="DO241" s="62"/>
      <c r="DP241" s="62"/>
      <c r="DQ241" s="62"/>
      <c r="DR241" s="62"/>
      <c r="DS241" s="60"/>
      <c r="DT241" s="60"/>
      <c r="DU241" s="60"/>
      <c r="DV241" s="82"/>
      <c r="DW241" s="82"/>
      <c r="DX241" s="58"/>
      <c r="DY241" s="58"/>
      <c r="DZ241" s="58"/>
      <c r="EA241" s="58"/>
      <c r="EB241" s="58"/>
      <c r="EC241" s="58"/>
      <c r="ED241" s="58"/>
    </row>
    <row r="242" spans="1:134" ht="174" customHeight="1" x14ac:dyDescent="0.2">
      <c r="A242" s="82" t="s">
        <v>346</v>
      </c>
      <c r="B242" s="82" t="s">
        <v>344</v>
      </c>
      <c r="C242" s="82" t="s">
        <v>279</v>
      </c>
      <c r="D242" s="82">
        <v>0.1</v>
      </c>
      <c r="E242" s="82">
        <v>0.35</v>
      </c>
      <c r="F242" s="82">
        <v>0.5</v>
      </c>
      <c r="G242" s="82">
        <v>0.8</v>
      </c>
      <c r="H242" s="82">
        <v>0.9</v>
      </c>
      <c r="I242" s="82" t="s">
        <v>281</v>
      </c>
      <c r="J242" s="82" t="s">
        <v>368</v>
      </c>
      <c r="K242" s="82" t="s">
        <v>347</v>
      </c>
      <c r="L242" s="82" t="s">
        <v>369</v>
      </c>
      <c r="M242" s="82" t="s">
        <v>369</v>
      </c>
      <c r="N242" s="82" t="s">
        <v>369</v>
      </c>
      <c r="O242" s="82" t="s">
        <v>369</v>
      </c>
      <c r="P242" s="82" t="s">
        <v>284</v>
      </c>
      <c r="Q242" s="82" t="s">
        <v>348</v>
      </c>
      <c r="R242" s="82" t="s">
        <v>406</v>
      </c>
      <c r="S242" s="82" t="s">
        <v>412</v>
      </c>
      <c r="T242" s="61" t="s">
        <v>313</v>
      </c>
      <c r="U242" s="61" t="s">
        <v>274</v>
      </c>
      <c r="V242" s="61" t="s">
        <v>287</v>
      </c>
      <c r="W242" s="82" t="s">
        <v>303</v>
      </c>
      <c r="X242" s="82" t="s">
        <v>418</v>
      </c>
      <c r="Y242" s="82" t="s">
        <v>312</v>
      </c>
      <c r="Z242" s="82" t="s">
        <v>416</v>
      </c>
      <c r="AA242" s="82" t="s">
        <v>426</v>
      </c>
      <c r="AB242" s="61" t="s">
        <v>311</v>
      </c>
      <c r="AC242" s="61" t="s">
        <v>374</v>
      </c>
      <c r="AD242" s="119" t="s">
        <v>369</v>
      </c>
      <c r="AE242" s="82" t="str">
        <f t="shared" si="426"/>
        <v>Subdirección de Gestión Corporativa</v>
      </c>
      <c r="AF242" s="124" t="str">
        <f t="shared" si="427"/>
        <v>Tecnologías de la Información</v>
      </c>
      <c r="AG242" s="156" t="str">
        <f t="shared" si="428"/>
        <v xml:space="preserve">Gestión de Tecnologías de la Información </v>
      </c>
      <c r="AH242" s="82" t="str">
        <f t="shared" si="429"/>
        <v>Plan Anticorrupción y de Atención a la Ciudadano</v>
      </c>
      <c r="AI242" s="124" t="s">
        <v>432</v>
      </c>
      <c r="AJ242" s="82" t="s">
        <v>1544</v>
      </c>
      <c r="AK242" s="82" t="s">
        <v>1573</v>
      </c>
      <c r="AL242" s="82" t="s">
        <v>475</v>
      </c>
      <c r="AM242" s="82" t="s">
        <v>1574</v>
      </c>
      <c r="AN242" s="82" t="s">
        <v>1572</v>
      </c>
      <c r="AO242" s="126" t="s">
        <v>416</v>
      </c>
      <c r="AP242" s="82">
        <v>0</v>
      </c>
      <c r="AQ242" s="82">
        <f t="shared" si="485"/>
        <v>1</v>
      </c>
      <c r="AR242" s="82">
        <v>0</v>
      </c>
      <c r="AS242" s="82">
        <v>1</v>
      </c>
      <c r="AT242" s="82">
        <v>0</v>
      </c>
      <c r="AU242" s="82">
        <v>0</v>
      </c>
      <c r="AV242" s="82" t="s">
        <v>448</v>
      </c>
      <c r="AW242" s="82" t="s">
        <v>368</v>
      </c>
      <c r="AX242" s="82" t="s">
        <v>454</v>
      </c>
      <c r="AY242" s="82" t="s">
        <v>369</v>
      </c>
      <c r="AZ242" s="118" t="s">
        <v>487</v>
      </c>
      <c r="BA242" s="59">
        <v>43132</v>
      </c>
      <c r="BB242" s="59">
        <v>43281</v>
      </c>
      <c r="BC242" s="128">
        <f t="shared" si="431"/>
        <v>149</v>
      </c>
      <c r="BD242" s="82">
        <f t="shared" si="432"/>
        <v>0</v>
      </c>
      <c r="BE242" s="82">
        <v>1</v>
      </c>
      <c r="BF242" s="66">
        <v>0</v>
      </c>
      <c r="BG242" s="62">
        <f t="shared" si="433"/>
        <v>1</v>
      </c>
      <c r="BH242" s="59">
        <v>43157</v>
      </c>
      <c r="BI242" s="80">
        <f t="shared" si="434"/>
        <v>124</v>
      </c>
      <c r="BJ242" s="62" t="str">
        <f t="shared" si="435"/>
        <v>100%</v>
      </c>
      <c r="BK242" s="62">
        <f t="shared" si="436"/>
        <v>0.16778523489932887</v>
      </c>
      <c r="BL242" s="59" t="str">
        <f t="shared" si="437"/>
        <v>TERMINADO</v>
      </c>
      <c r="BM242" s="59" t="str">
        <f t="shared" si="438"/>
        <v>OPORTUNO</v>
      </c>
      <c r="BN242" s="62" t="s">
        <v>706</v>
      </c>
      <c r="BO242" s="62" t="s">
        <v>762</v>
      </c>
      <c r="BP242" s="62"/>
      <c r="BQ242" s="82">
        <f t="shared" si="439"/>
        <v>1</v>
      </c>
      <c r="BR242" s="82">
        <v>1</v>
      </c>
      <c r="BS242" s="66">
        <f t="shared" si="484"/>
        <v>1</v>
      </c>
      <c r="BT242" s="62">
        <v>1</v>
      </c>
      <c r="BU242" s="59">
        <v>43220</v>
      </c>
      <c r="BV242" s="80">
        <f t="shared" si="441"/>
        <v>61</v>
      </c>
      <c r="BW242" s="62" t="str">
        <f t="shared" si="442"/>
        <v>100%</v>
      </c>
      <c r="BX242" s="62">
        <f t="shared" si="443"/>
        <v>0.59060402684563762</v>
      </c>
      <c r="BY242" s="59" t="str">
        <f t="shared" si="444"/>
        <v>TERMINADO</v>
      </c>
      <c r="BZ242" s="59" t="str">
        <f t="shared" si="445"/>
        <v>OPORTUNO</v>
      </c>
      <c r="CA242" s="62" t="s">
        <v>706</v>
      </c>
      <c r="CB242" s="62" t="s">
        <v>1711</v>
      </c>
      <c r="CC242" s="62"/>
      <c r="CD242" s="62"/>
      <c r="CE242" s="62"/>
      <c r="CF242" s="62"/>
      <c r="CG242" s="82">
        <f t="shared" si="446"/>
        <v>0</v>
      </c>
      <c r="CH242" s="82">
        <v>1</v>
      </c>
      <c r="CI242" s="66">
        <v>1</v>
      </c>
      <c r="CJ242" s="62">
        <v>1</v>
      </c>
      <c r="CK242" s="59">
        <v>43157</v>
      </c>
      <c r="CL242" s="80">
        <f t="shared" si="346"/>
        <v>124</v>
      </c>
      <c r="CM242" s="62" t="str">
        <f t="shared" si="447"/>
        <v>100%</v>
      </c>
      <c r="CN242" s="62">
        <f t="shared" si="448"/>
        <v>0.16778523489932887</v>
      </c>
      <c r="CO242" s="59" t="str">
        <f t="shared" si="449"/>
        <v>TERMINADO</v>
      </c>
      <c r="CP242" s="99" t="str">
        <f t="shared" si="349"/>
        <v>OPORTUNO</v>
      </c>
      <c r="CQ242" s="62" t="s">
        <v>1712</v>
      </c>
      <c r="CR242" s="148" t="s">
        <v>1713</v>
      </c>
      <c r="CS242" s="137"/>
      <c r="CT242" s="137"/>
      <c r="CU242" s="137"/>
      <c r="CV242" s="112" t="s">
        <v>1732</v>
      </c>
      <c r="CW242" s="62" t="s">
        <v>1754</v>
      </c>
      <c r="CX242" s="65">
        <v>100</v>
      </c>
      <c r="CY242" s="65">
        <v>100</v>
      </c>
      <c r="CZ242" s="82">
        <f t="shared" si="357"/>
        <v>100</v>
      </c>
      <c r="DA242" s="62" t="s">
        <v>1805</v>
      </c>
      <c r="DB242" s="62" t="s">
        <v>1806</v>
      </c>
      <c r="DC242" s="126">
        <f t="shared" si="450"/>
        <v>0</v>
      </c>
      <c r="DD242" s="82"/>
      <c r="DE242" s="66" t="e">
        <f t="shared" si="451"/>
        <v>#DIV/0!</v>
      </c>
      <c r="DF242" s="62">
        <f t="shared" si="350"/>
        <v>3</v>
      </c>
      <c r="DG242" s="59"/>
      <c r="DH242" s="80">
        <f t="shared" si="347"/>
        <v>43281</v>
      </c>
      <c r="DI242" s="62" t="str">
        <f t="shared" si="452"/>
        <v>100%</v>
      </c>
      <c r="DJ242" s="62">
        <f t="shared" si="453"/>
        <v>-289.47651006711408</v>
      </c>
      <c r="DK242" s="59" t="str">
        <f t="shared" si="454"/>
        <v>TERMINADO</v>
      </c>
      <c r="DL242" s="59" t="str">
        <f t="shared" si="351"/>
        <v>OPORTUNO</v>
      </c>
      <c r="DM242" s="62"/>
      <c r="DN242" s="62"/>
      <c r="DO242" s="62"/>
      <c r="DP242" s="62"/>
      <c r="DQ242" s="62"/>
      <c r="DR242" s="62"/>
      <c r="DS242" s="60"/>
      <c r="DT242" s="60"/>
      <c r="DU242" s="60"/>
      <c r="DV242" s="82"/>
      <c r="DW242" s="82"/>
      <c r="DX242" s="58"/>
      <c r="DY242" s="58"/>
      <c r="DZ242" s="58"/>
      <c r="EA242" s="58"/>
      <c r="EB242" s="58"/>
      <c r="EC242" s="58"/>
      <c r="ED242" s="58"/>
    </row>
    <row r="243" spans="1:134" ht="141.75" customHeight="1" x14ac:dyDescent="0.2">
      <c r="A243" s="82" t="s">
        <v>346</v>
      </c>
      <c r="B243" s="82" t="s">
        <v>344</v>
      </c>
      <c r="C243" s="82" t="s">
        <v>279</v>
      </c>
      <c r="D243" s="82">
        <v>0.1</v>
      </c>
      <c r="E243" s="82">
        <v>0.35</v>
      </c>
      <c r="F243" s="82">
        <v>0.5</v>
      </c>
      <c r="G243" s="82">
        <v>0.8</v>
      </c>
      <c r="H243" s="82">
        <v>0.9</v>
      </c>
      <c r="I243" s="82" t="s">
        <v>281</v>
      </c>
      <c r="J243" s="82" t="s">
        <v>368</v>
      </c>
      <c r="K243" s="82" t="s">
        <v>347</v>
      </c>
      <c r="L243" s="82" t="s">
        <v>369</v>
      </c>
      <c r="M243" s="82" t="s">
        <v>369</v>
      </c>
      <c r="N243" s="82" t="s">
        <v>369</v>
      </c>
      <c r="O243" s="82" t="s">
        <v>369</v>
      </c>
      <c r="P243" s="82" t="s">
        <v>284</v>
      </c>
      <c r="Q243" s="82" t="s">
        <v>348</v>
      </c>
      <c r="R243" s="82" t="s">
        <v>406</v>
      </c>
      <c r="S243" s="82" t="s">
        <v>412</v>
      </c>
      <c r="T243" s="82" t="s">
        <v>313</v>
      </c>
      <c r="U243" s="82" t="s">
        <v>274</v>
      </c>
      <c r="V243" s="82" t="s">
        <v>286</v>
      </c>
      <c r="W243" s="82" t="s">
        <v>294</v>
      </c>
      <c r="X243" s="82" t="s">
        <v>292</v>
      </c>
      <c r="Y243" s="82" t="s">
        <v>312</v>
      </c>
      <c r="Z243" s="82" t="s">
        <v>416</v>
      </c>
      <c r="AA243" s="82" t="s">
        <v>426</v>
      </c>
      <c r="AB243" s="82" t="s">
        <v>310</v>
      </c>
      <c r="AC243" s="82" t="s">
        <v>369</v>
      </c>
      <c r="AD243" s="118" t="s">
        <v>904</v>
      </c>
      <c r="AE243" s="82" t="str">
        <f>$AB243</f>
        <v>Oficina Asesora de Planeación</v>
      </c>
      <c r="AF243" s="124" t="str">
        <f>$AC243</f>
        <v>No aplica</v>
      </c>
      <c r="AG243" s="156" t="str">
        <f>$W243</f>
        <v>Planeación Estratégica</v>
      </c>
      <c r="AH243" s="82" t="str">
        <f>$Y243</f>
        <v>Plan Anticorrupción y de Atención a la Ciudadano</v>
      </c>
      <c r="AI243" s="124" t="s">
        <v>432</v>
      </c>
      <c r="AJ243" s="82" t="s">
        <v>1544</v>
      </c>
      <c r="AK243" s="82" t="s">
        <v>1575</v>
      </c>
      <c r="AL243" s="82" t="s">
        <v>902</v>
      </c>
      <c r="AM243" s="82" t="s">
        <v>1547</v>
      </c>
      <c r="AN243" s="82" t="s">
        <v>903</v>
      </c>
      <c r="AO243" s="126" t="s">
        <v>416</v>
      </c>
      <c r="AP243" s="82">
        <v>0</v>
      </c>
      <c r="AQ243" s="82">
        <f t="shared" ref="AQ243" si="486">SUM(AR243:AU243)</f>
        <v>3</v>
      </c>
      <c r="AR243" s="82">
        <v>0</v>
      </c>
      <c r="AS243" s="82">
        <v>1</v>
      </c>
      <c r="AT243" s="82">
        <v>1</v>
      </c>
      <c r="AU243" s="82">
        <v>1</v>
      </c>
      <c r="AV243" s="82" t="s">
        <v>448</v>
      </c>
      <c r="AW243" s="82" t="s">
        <v>434</v>
      </c>
      <c r="AX243" s="82" t="s">
        <v>898</v>
      </c>
      <c r="AY243" s="82" t="s">
        <v>369</v>
      </c>
      <c r="AZ243" s="118" t="s">
        <v>442</v>
      </c>
      <c r="BA243" s="59">
        <v>43191</v>
      </c>
      <c r="BB243" s="59">
        <v>43465</v>
      </c>
      <c r="BC243" s="128">
        <f t="shared" ref="BC243" si="487">DAYS360(BA243,BB243)</f>
        <v>270</v>
      </c>
      <c r="BD243" s="82">
        <f>$AR243</f>
        <v>0</v>
      </c>
      <c r="BE243" s="82">
        <v>0</v>
      </c>
      <c r="BF243" s="66">
        <v>0</v>
      </c>
      <c r="BG243" s="62">
        <f>$BE243/$AQ243</f>
        <v>0</v>
      </c>
      <c r="BH243" s="59">
        <v>43189</v>
      </c>
      <c r="BI243" s="80">
        <f>$BB243-$BH243</f>
        <v>276</v>
      </c>
      <c r="BJ243" s="62" t="str">
        <f>IF($BI243&gt;=0,("100%"),IF($BI243&lt;-31,("70%"),IF($BI243&lt;0,((100-(-$BI243))%))))</f>
        <v>100%</v>
      </c>
      <c r="BK243" s="62">
        <f>($BH243-$BA243)/($BB243-$BA243)</f>
        <v>-7.2992700729927005E-3</v>
      </c>
      <c r="BL243" s="59" t="str">
        <f>IF($BG243&gt;=100%,"TERMINADO",(IF($BG243&gt;0%,"EN PROCESO",(IF($BG243=0%,"SIN INICIAR")))))</f>
        <v>SIN INICIAR</v>
      </c>
      <c r="BM243" s="59" t="str">
        <f>IF($BL243="SIN INICIAR",(IF($BH243&gt;$BA243,"ATRASADO",(IF($BH243&lt;$BA243,"NO PROGRAMADA EN EL PERIODO ")))),IF($BL243="EN PROCESO",(IF($BF243&gt;=$BK243,"DENTRO DEL TIEMPO",(IF($BF243&lt;$BK243,"ATRASADO")))),IF($BL243="TERMINADO",(IF($BK243&lt;=100%,"OPORTUNO",(IF($BK243&gt;100%,"EXTEMPORANEO")))))))</f>
        <v xml:space="preserve">NO PROGRAMADA EN EL PERIODO </v>
      </c>
      <c r="BN243" s="62" t="s">
        <v>901</v>
      </c>
      <c r="BO243" s="62" t="s">
        <v>1597</v>
      </c>
      <c r="BP243" s="62"/>
      <c r="BQ243" s="82">
        <f>$AS243</f>
        <v>1</v>
      </c>
      <c r="BR243" s="82">
        <v>1</v>
      </c>
      <c r="BS243" s="66">
        <f>$BR243/$BQ243</f>
        <v>1</v>
      </c>
      <c r="BT243" s="62">
        <f>($BE243+$BR243)/$AQ243</f>
        <v>0.33333333333333331</v>
      </c>
      <c r="BU243" s="59">
        <v>43281</v>
      </c>
      <c r="BV243" s="80">
        <f>$BB243-$BU243</f>
        <v>184</v>
      </c>
      <c r="BW243" s="62" t="str">
        <f>IF($BV243&gt;0,("100%"),IF($BV243&lt;-31,("70%"),IF($BV243&lt;0,((100-(-$BV243))%))))</f>
        <v>100%</v>
      </c>
      <c r="BX243" s="62">
        <f>($BU243-$BA243)/($BB243-$BA243)</f>
        <v>0.32846715328467152</v>
      </c>
      <c r="BY243" s="59" t="str">
        <f>IF($BT243&gt;=100%,"TERMINADO",(IF($BT243&gt;0%,"EN PROCESO",(IF($BT243=0%,"SIN INICIAR")))))</f>
        <v>EN PROCESO</v>
      </c>
      <c r="BZ243" s="59" t="str">
        <f>IF($BY243="SIN INICIAR",(IF($BU243&gt;$BA243,"ATRASADO",(IF($BU243&lt;$BA243,"NO PROGRAMADA EN EL PERIODO ")))),IF($BY243="EN PROCESO",(IF($BS243&gt;=$BX243,"DENTRO DEL TIEMPO",(IF($BS243&lt;$BX243,"ATRASADO")))),IF($BY243="TERMINADO",(IF($BX243&lt;=100%,"OPORTUNO",(IF($BX243&gt;100%,"EXTEMPORANEO")))))))</f>
        <v>DENTRO DEL TIEMPO</v>
      </c>
      <c r="CA243" s="62" t="s">
        <v>1613</v>
      </c>
      <c r="CB243" s="62"/>
      <c r="CC243" s="62"/>
      <c r="CD243" s="62"/>
      <c r="CE243" s="62"/>
      <c r="CF243" s="62"/>
      <c r="CG243" s="82">
        <f>$AT243</f>
        <v>1</v>
      </c>
      <c r="CH243" s="82">
        <v>1</v>
      </c>
      <c r="CI243" s="66">
        <f>$CH243/$CG243</f>
        <v>1</v>
      </c>
      <c r="CJ243" s="62">
        <f>($BE243+$BR243+$CH243)/$AQ243</f>
        <v>0.66666666666666663</v>
      </c>
      <c r="CK243" s="59">
        <v>43342</v>
      </c>
      <c r="CL243" s="80">
        <f>$BB243-$CK243</f>
        <v>123</v>
      </c>
      <c r="CM243" s="62" t="str">
        <f>IF($CL243&gt;0,("100%"),IF($CL243&lt;-31,("70%"),IF($CL243&lt;0,((100-(-$CL243))%))))</f>
        <v>100%</v>
      </c>
      <c r="CN243" s="62">
        <f>($CK243-$BA243)/($BB243-$BA243)</f>
        <v>0.55109489051094895</v>
      </c>
      <c r="CO243" s="59" t="str">
        <f>IF($CJ243&gt;=100%,"TERMINADO",(IF($CJ243&gt;0%,"EN PROCESO",(IF($CJ243=0%,"SIN INICIAR")))))</f>
        <v>EN PROCESO</v>
      </c>
      <c r="CP243" s="99" t="str">
        <f>IF($CO243="SIN INICIAR",(IF($CK243&gt;$BA243,"ATRASADO",(IF($CK243&lt;$BA243,"NO PROGRAMADA EN EL PERIODO ")))),IF($CO243="EN PROCESO",(IF($CI243&gt;=$CN243,"DENTRO DEL TIEMPO",(IF($CI243&lt;$CN243,"ATRASADO")))),IF($CO243="TERMINADO",(IF($CN243&lt;=100%,"OPORTUNO",(IF($CN243&gt;100%,"EXTEMPORANEO")))))))</f>
        <v>DENTRO DEL TIEMPO</v>
      </c>
      <c r="CQ243" s="62" t="s">
        <v>1615</v>
      </c>
      <c r="CR243" s="137" t="s">
        <v>1614</v>
      </c>
      <c r="CS243" s="137"/>
      <c r="CT243" s="137"/>
      <c r="CU243" s="137"/>
      <c r="CV243" s="112" t="s">
        <v>1761</v>
      </c>
      <c r="CW243" s="62" t="s">
        <v>1754</v>
      </c>
      <c r="CX243" s="65"/>
      <c r="CY243" s="65"/>
      <c r="CZ243" s="82"/>
      <c r="DA243" s="62" t="s">
        <v>1807</v>
      </c>
      <c r="DB243" s="62" t="s">
        <v>1808</v>
      </c>
      <c r="DC243" s="126">
        <f>$AU243</f>
        <v>1</v>
      </c>
      <c r="DD243" s="82"/>
      <c r="DE243" s="66">
        <f>$DD243/$DC243</f>
        <v>0</v>
      </c>
      <c r="DF243" s="62">
        <f>($BE243+$BR243+$CH243+$DD243)/$AQ243</f>
        <v>0.66666666666666663</v>
      </c>
      <c r="DG243" s="59"/>
      <c r="DH243" s="80">
        <f>$BB243-$DG243</f>
        <v>43465</v>
      </c>
      <c r="DI243" s="62" t="str">
        <f>IF($DH243&gt;0,("100%"),IF($DH243&lt;-31,("70%"),IF($DH243&lt;0,((100-(-$DH243))%))))</f>
        <v>100%</v>
      </c>
      <c r="DJ243" s="62">
        <f>($DG243-$BA243)/($BB243-$BA243)</f>
        <v>-157.63138686131387</v>
      </c>
      <c r="DK243" s="59" t="str">
        <f>IF($DF243&gt;=100%,"TERMINADO",(IF($DF243&gt;0%,"EN PROCESO",(IF($DF243=0%,"SIN INICIAR")))))</f>
        <v>EN PROCESO</v>
      </c>
      <c r="DL243" s="59" t="str">
        <f>IF($DK243="SIN INICIAR",(IF($DG243&gt;$BA243,"ATRASADO",(IF($DG243&lt;$BA243,"NO PROGRAMADA EN EL PERIODO ")))),IF($DK243="EN PROCESO",(IF($DF243&gt;=$DJ243,"DENTRO DEL TIEMPO",(IF($DF243&lt;$DJ243,"ATRASADO")))),IF($DK243="TERMINADO",(IF($DJ243&lt;=100%,"OPORTUNO",(IF($DJ243&gt;100%,"EXTEMPORANEO")))))))</f>
        <v>DENTRO DEL TIEMPO</v>
      </c>
      <c r="DM243" s="62"/>
      <c r="DN243" s="62"/>
      <c r="DO243" s="62"/>
      <c r="DP243" s="62"/>
      <c r="DQ243" s="62"/>
      <c r="DR243" s="62"/>
      <c r="DS243" s="60"/>
      <c r="DT243" s="60"/>
      <c r="DU243" s="60"/>
      <c r="DV243" s="82"/>
      <c r="DW243" s="82"/>
      <c r="DX243" s="58"/>
      <c r="DY243" s="58"/>
      <c r="DZ243" s="58"/>
      <c r="EA243" s="58"/>
      <c r="EB243" s="58"/>
      <c r="EC243" s="58"/>
      <c r="ED243" s="58"/>
    </row>
    <row r="244" spans="1:134" ht="61.5" customHeight="1" x14ac:dyDescent="0.2">
      <c r="A244" s="82" t="s">
        <v>346</v>
      </c>
      <c r="B244" s="82" t="s">
        <v>344</v>
      </c>
      <c r="C244" s="82" t="s">
        <v>279</v>
      </c>
      <c r="D244" s="82">
        <v>0.1</v>
      </c>
      <c r="E244" s="82">
        <v>0.35</v>
      </c>
      <c r="F244" s="82">
        <v>0.5</v>
      </c>
      <c r="G244" s="82">
        <v>0.8</v>
      </c>
      <c r="H244" s="82">
        <v>0.9</v>
      </c>
      <c r="I244" s="82" t="s">
        <v>281</v>
      </c>
      <c r="J244" s="82" t="s">
        <v>368</v>
      </c>
      <c r="K244" s="82" t="s">
        <v>347</v>
      </c>
      <c r="L244" s="82" t="s">
        <v>369</v>
      </c>
      <c r="M244" s="82" t="s">
        <v>369</v>
      </c>
      <c r="N244" s="82" t="s">
        <v>369</v>
      </c>
      <c r="O244" s="82" t="s">
        <v>369</v>
      </c>
      <c r="P244" s="82" t="s">
        <v>284</v>
      </c>
      <c r="Q244" s="82" t="s">
        <v>348</v>
      </c>
      <c r="R244" s="82" t="s">
        <v>406</v>
      </c>
      <c r="S244" s="82" t="s">
        <v>412</v>
      </c>
      <c r="T244" s="61" t="s">
        <v>313</v>
      </c>
      <c r="U244" s="61" t="s">
        <v>274</v>
      </c>
      <c r="V244" s="61" t="s">
        <v>287</v>
      </c>
      <c r="W244" s="82" t="s">
        <v>300</v>
      </c>
      <c r="X244" s="82" t="s">
        <v>306</v>
      </c>
      <c r="Y244" s="82" t="s">
        <v>312</v>
      </c>
      <c r="Z244" s="82" t="s">
        <v>416</v>
      </c>
      <c r="AA244" s="82" t="s">
        <v>426</v>
      </c>
      <c r="AB244" s="61" t="s">
        <v>311</v>
      </c>
      <c r="AC244" s="61" t="s">
        <v>375</v>
      </c>
      <c r="AD244" s="119" t="s">
        <v>369</v>
      </c>
      <c r="AE244" s="82" t="str">
        <f t="shared" si="426"/>
        <v>Subdirección de Gestión Corporativa</v>
      </c>
      <c r="AF244" s="124" t="str">
        <f t="shared" si="427"/>
        <v>Talento Humano</v>
      </c>
      <c r="AG244" s="156" t="str">
        <f t="shared" si="428"/>
        <v>Gestión del Talento Humano</v>
      </c>
      <c r="AH244" s="82" t="str">
        <f t="shared" si="429"/>
        <v>Plan Anticorrupción y de Atención a la Ciudadano</v>
      </c>
      <c r="AI244" s="124" t="s">
        <v>432</v>
      </c>
      <c r="AJ244" s="82" t="s">
        <v>1587</v>
      </c>
      <c r="AK244" s="82" t="s">
        <v>1588</v>
      </c>
      <c r="AL244" s="82" t="s">
        <v>718</v>
      </c>
      <c r="AM244" s="82" t="s">
        <v>1576</v>
      </c>
      <c r="AN244" s="82" t="s">
        <v>707</v>
      </c>
      <c r="AO244" s="126" t="s">
        <v>416</v>
      </c>
      <c r="AP244" s="82">
        <v>0</v>
      </c>
      <c r="AQ244" s="82">
        <f t="shared" si="485"/>
        <v>2</v>
      </c>
      <c r="AR244" s="82">
        <v>0</v>
      </c>
      <c r="AS244" s="82">
        <v>2</v>
      </c>
      <c r="AT244" s="82">
        <v>0</v>
      </c>
      <c r="AU244" s="82">
        <v>0</v>
      </c>
      <c r="AV244" s="82" t="s">
        <v>448</v>
      </c>
      <c r="AW244" s="82" t="s">
        <v>368</v>
      </c>
      <c r="AX244" s="82" t="s">
        <v>699</v>
      </c>
      <c r="AY244" s="82" t="s">
        <v>369</v>
      </c>
      <c r="AZ244" s="118" t="s">
        <v>369</v>
      </c>
      <c r="BA244" s="59">
        <v>43214</v>
      </c>
      <c r="BB244" s="59">
        <v>43215</v>
      </c>
      <c r="BC244" s="128">
        <f t="shared" si="431"/>
        <v>1</v>
      </c>
      <c r="BD244" s="82">
        <f t="shared" si="432"/>
        <v>0</v>
      </c>
      <c r="BE244" s="82">
        <v>0</v>
      </c>
      <c r="BF244" s="66">
        <v>0</v>
      </c>
      <c r="BG244" s="62">
        <f t="shared" si="433"/>
        <v>0</v>
      </c>
      <c r="BH244" s="59">
        <v>43189</v>
      </c>
      <c r="BI244" s="80">
        <f t="shared" si="434"/>
        <v>26</v>
      </c>
      <c r="BJ244" s="62" t="str">
        <f t="shared" si="435"/>
        <v>100%</v>
      </c>
      <c r="BK244" s="62">
        <f t="shared" si="436"/>
        <v>-25</v>
      </c>
      <c r="BL244" s="59" t="str">
        <f t="shared" si="437"/>
        <v>SIN INICIAR</v>
      </c>
      <c r="BM244" s="59" t="str">
        <f t="shared" si="438"/>
        <v xml:space="preserve">NO PROGRAMADA EN EL PERIODO </v>
      </c>
      <c r="BN244" s="62" t="s">
        <v>728</v>
      </c>
      <c r="BO244" s="62"/>
      <c r="BP244" s="62"/>
      <c r="BQ244" s="82">
        <f t="shared" si="439"/>
        <v>2</v>
      </c>
      <c r="BR244" s="82">
        <v>2</v>
      </c>
      <c r="BS244" s="66">
        <f t="shared" si="484"/>
        <v>1</v>
      </c>
      <c r="BT244" s="62">
        <f t="shared" si="440"/>
        <v>1</v>
      </c>
      <c r="BU244" s="59">
        <v>43214</v>
      </c>
      <c r="BV244" s="80">
        <f t="shared" si="441"/>
        <v>1</v>
      </c>
      <c r="BW244" s="62" t="str">
        <f t="shared" si="442"/>
        <v>100%</v>
      </c>
      <c r="BX244" s="62">
        <f t="shared" si="443"/>
        <v>0</v>
      </c>
      <c r="BY244" s="59" t="str">
        <f t="shared" si="444"/>
        <v>TERMINADO</v>
      </c>
      <c r="BZ244" s="59" t="str">
        <f t="shared" si="445"/>
        <v>OPORTUNO</v>
      </c>
      <c r="CA244" s="62" t="s">
        <v>690</v>
      </c>
      <c r="CB244" s="62" t="s">
        <v>729</v>
      </c>
      <c r="CC244" s="62"/>
      <c r="CD244" s="62"/>
      <c r="CE244" s="62"/>
      <c r="CF244" s="62"/>
      <c r="CG244" s="82">
        <f t="shared" si="446"/>
        <v>0</v>
      </c>
      <c r="CH244" s="82">
        <v>2</v>
      </c>
      <c r="CI244" s="66">
        <v>1</v>
      </c>
      <c r="CJ244" s="62">
        <v>1</v>
      </c>
      <c r="CK244" s="59">
        <v>43214</v>
      </c>
      <c r="CL244" s="80">
        <f t="shared" si="346"/>
        <v>1</v>
      </c>
      <c r="CM244" s="62" t="str">
        <f t="shared" si="447"/>
        <v>100%</v>
      </c>
      <c r="CN244" s="62">
        <f t="shared" si="448"/>
        <v>0</v>
      </c>
      <c r="CO244" s="59" t="str">
        <f t="shared" si="449"/>
        <v>TERMINADO</v>
      </c>
      <c r="CP244" s="99" t="str">
        <f t="shared" si="349"/>
        <v>OPORTUNO</v>
      </c>
      <c r="CQ244" s="62" t="s">
        <v>690</v>
      </c>
      <c r="CR244" s="137" t="s">
        <v>729</v>
      </c>
      <c r="CS244" s="137"/>
      <c r="CT244" s="137" t="s">
        <v>1714</v>
      </c>
      <c r="CU244" s="137"/>
      <c r="CV244" s="112" t="s">
        <v>1732</v>
      </c>
      <c r="CW244" s="62" t="s">
        <v>1754</v>
      </c>
      <c r="CX244" s="65">
        <v>70</v>
      </c>
      <c r="CY244" s="65">
        <v>70</v>
      </c>
      <c r="CZ244" s="82">
        <f t="shared" si="357"/>
        <v>70</v>
      </c>
      <c r="DA244" s="62" t="s">
        <v>1809</v>
      </c>
      <c r="DB244" s="62" t="s">
        <v>1810</v>
      </c>
      <c r="DC244" s="126">
        <f t="shared" si="450"/>
        <v>0</v>
      </c>
      <c r="DD244" s="82"/>
      <c r="DE244" s="66" t="e">
        <f t="shared" si="451"/>
        <v>#DIV/0!</v>
      </c>
      <c r="DF244" s="62">
        <f t="shared" si="350"/>
        <v>2</v>
      </c>
      <c r="DG244" s="59"/>
      <c r="DH244" s="80">
        <f t="shared" si="347"/>
        <v>43215</v>
      </c>
      <c r="DI244" s="62" t="str">
        <f t="shared" si="452"/>
        <v>100%</v>
      </c>
      <c r="DJ244" s="62">
        <f t="shared" si="453"/>
        <v>-43214</v>
      </c>
      <c r="DK244" s="59" t="str">
        <f t="shared" si="454"/>
        <v>TERMINADO</v>
      </c>
      <c r="DL244" s="59" t="str">
        <f t="shared" si="351"/>
        <v>OPORTUNO</v>
      </c>
      <c r="DM244" s="62"/>
      <c r="DN244" s="62"/>
      <c r="DO244" s="62"/>
      <c r="DP244" s="62"/>
      <c r="DQ244" s="62"/>
      <c r="DR244" s="62"/>
      <c r="DS244" s="60"/>
      <c r="DT244" s="60"/>
      <c r="DU244" s="60"/>
      <c r="DV244" s="82"/>
      <c r="DW244" s="82"/>
      <c r="DX244" s="58"/>
      <c r="DY244" s="58"/>
      <c r="DZ244" s="58"/>
      <c r="EA244" s="58"/>
      <c r="EB244" s="58"/>
      <c r="EC244" s="58"/>
      <c r="ED244" s="58"/>
    </row>
    <row r="245" spans="1:134" ht="107.45" customHeight="1" x14ac:dyDescent="0.2">
      <c r="A245" s="82" t="s">
        <v>346</v>
      </c>
      <c r="B245" s="82" t="s">
        <v>344</v>
      </c>
      <c r="C245" s="82" t="s">
        <v>279</v>
      </c>
      <c r="D245" s="82">
        <v>0.1</v>
      </c>
      <c r="E245" s="82">
        <v>0.35</v>
      </c>
      <c r="F245" s="82">
        <v>0.5</v>
      </c>
      <c r="G245" s="82">
        <v>0.8</v>
      </c>
      <c r="H245" s="82">
        <v>0.9</v>
      </c>
      <c r="I245" s="82" t="s">
        <v>281</v>
      </c>
      <c r="J245" s="82" t="s">
        <v>368</v>
      </c>
      <c r="K245" s="82" t="s">
        <v>347</v>
      </c>
      <c r="L245" s="82" t="s">
        <v>369</v>
      </c>
      <c r="M245" s="82" t="s">
        <v>369</v>
      </c>
      <c r="N245" s="82" t="s">
        <v>369</v>
      </c>
      <c r="O245" s="82" t="s">
        <v>369</v>
      </c>
      <c r="P245" s="82" t="s">
        <v>284</v>
      </c>
      <c r="Q245" s="82" t="s">
        <v>348</v>
      </c>
      <c r="R245" s="82" t="s">
        <v>406</v>
      </c>
      <c r="S245" s="82" t="s">
        <v>412</v>
      </c>
      <c r="T245" s="61" t="s">
        <v>313</v>
      </c>
      <c r="U245" s="61" t="s">
        <v>274</v>
      </c>
      <c r="V245" s="61" t="s">
        <v>287</v>
      </c>
      <c r="W245" s="82" t="s">
        <v>300</v>
      </c>
      <c r="X245" s="82" t="s">
        <v>306</v>
      </c>
      <c r="Y245" s="82" t="s">
        <v>312</v>
      </c>
      <c r="Z245" s="82" t="s">
        <v>416</v>
      </c>
      <c r="AA245" s="82" t="s">
        <v>426</v>
      </c>
      <c r="AB245" s="61" t="s">
        <v>311</v>
      </c>
      <c r="AC245" s="61" t="s">
        <v>375</v>
      </c>
      <c r="AD245" s="119" t="s">
        <v>369</v>
      </c>
      <c r="AE245" s="82" t="str">
        <f t="shared" si="426"/>
        <v>Subdirección de Gestión Corporativa</v>
      </c>
      <c r="AF245" s="124" t="str">
        <f t="shared" si="427"/>
        <v>Talento Humano</v>
      </c>
      <c r="AG245" s="156" t="str">
        <f t="shared" si="428"/>
        <v>Gestión del Talento Humano</v>
      </c>
      <c r="AH245" s="82" t="str">
        <f t="shared" si="429"/>
        <v>Plan Anticorrupción y de Atención a la Ciudadano</v>
      </c>
      <c r="AI245" s="124" t="s">
        <v>432</v>
      </c>
      <c r="AJ245" s="82" t="s">
        <v>1587</v>
      </c>
      <c r="AK245" s="82" t="s">
        <v>1588</v>
      </c>
      <c r="AL245" s="82" t="s">
        <v>719</v>
      </c>
      <c r="AM245" s="82" t="s">
        <v>1577</v>
      </c>
      <c r="AN245" s="82" t="s">
        <v>708</v>
      </c>
      <c r="AO245" s="126" t="s">
        <v>416</v>
      </c>
      <c r="AP245" s="82">
        <v>0</v>
      </c>
      <c r="AQ245" s="82">
        <f t="shared" si="485"/>
        <v>1</v>
      </c>
      <c r="AR245" s="82">
        <v>0</v>
      </c>
      <c r="AS245" s="82">
        <v>1</v>
      </c>
      <c r="AT245" s="82">
        <v>0</v>
      </c>
      <c r="AU245" s="82">
        <v>0</v>
      </c>
      <c r="AV245" s="82" t="s">
        <v>448</v>
      </c>
      <c r="AW245" s="82" t="s">
        <v>368</v>
      </c>
      <c r="AX245" s="82" t="s">
        <v>699</v>
      </c>
      <c r="AY245" s="82" t="s">
        <v>369</v>
      </c>
      <c r="AZ245" s="118" t="s">
        <v>369</v>
      </c>
      <c r="BA245" s="59">
        <v>43214</v>
      </c>
      <c r="BB245" s="59">
        <v>43215</v>
      </c>
      <c r="BC245" s="128">
        <f t="shared" si="431"/>
        <v>1</v>
      </c>
      <c r="BD245" s="82">
        <f t="shared" si="432"/>
        <v>0</v>
      </c>
      <c r="BE245" s="82">
        <v>0</v>
      </c>
      <c r="BF245" s="66">
        <v>0</v>
      </c>
      <c r="BG245" s="62">
        <f t="shared" si="433"/>
        <v>0</v>
      </c>
      <c r="BH245" s="59">
        <v>43189</v>
      </c>
      <c r="BI245" s="80">
        <f t="shared" si="434"/>
        <v>26</v>
      </c>
      <c r="BJ245" s="62" t="str">
        <f t="shared" si="435"/>
        <v>100%</v>
      </c>
      <c r="BK245" s="62">
        <f t="shared" si="436"/>
        <v>-25</v>
      </c>
      <c r="BL245" s="59" t="str">
        <f t="shared" si="437"/>
        <v>SIN INICIAR</v>
      </c>
      <c r="BM245" s="59" t="str">
        <f t="shared" si="438"/>
        <v xml:space="preserve">NO PROGRAMADA EN EL PERIODO </v>
      </c>
      <c r="BN245" s="62" t="s">
        <v>728</v>
      </c>
      <c r="BO245" s="62"/>
      <c r="BP245" s="62"/>
      <c r="BQ245" s="82">
        <f t="shared" si="439"/>
        <v>1</v>
      </c>
      <c r="BR245" s="82">
        <v>1</v>
      </c>
      <c r="BS245" s="66">
        <f t="shared" si="484"/>
        <v>1</v>
      </c>
      <c r="BT245" s="62">
        <f t="shared" si="440"/>
        <v>1</v>
      </c>
      <c r="BU245" s="59">
        <v>43214</v>
      </c>
      <c r="BV245" s="80">
        <f t="shared" si="441"/>
        <v>1</v>
      </c>
      <c r="BW245" s="62" t="str">
        <f t="shared" si="442"/>
        <v>100%</v>
      </c>
      <c r="BX245" s="62">
        <f t="shared" si="443"/>
        <v>0</v>
      </c>
      <c r="BY245" s="59" t="str">
        <f t="shared" si="444"/>
        <v>TERMINADO</v>
      </c>
      <c r="BZ245" s="59" t="str">
        <f t="shared" si="445"/>
        <v>OPORTUNO</v>
      </c>
      <c r="CA245" s="62" t="s">
        <v>1715</v>
      </c>
      <c r="CB245" s="83" t="s">
        <v>1716</v>
      </c>
      <c r="CC245" s="62"/>
      <c r="CD245" s="62"/>
      <c r="CE245" s="62"/>
      <c r="CF245" s="62"/>
      <c r="CG245" s="82">
        <f t="shared" si="446"/>
        <v>0</v>
      </c>
      <c r="CH245" s="82">
        <v>1</v>
      </c>
      <c r="CI245" s="66">
        <v>1</v>
      </c>
      <c r="CJ245" s="62">
        <v>1</v>
      </c>
      <c r="CK245" s="59">
        <v>43214</v>
      </c>
      <c r="CL245" s="80">
        <f t="shared" si="346"/>
        <v>1</v>
      </c>
      <c r="CM245" s="62" t="str">
        <f t="shared" si="447"/>
        <v>100%</v>
      </c>
      <c r="CN245" s="62">
        <f t="shared" si="448"/>
        <v>0</v>
      </c>
      <c r="CO245" s="59" t="str">
        <f t="shared" si="449"/>
        <v>TERMINADO</v>
      </c>
      <c r="CP245" s="99" t="str">
        <f t="shared" si="349"/>
        <v>OPORTUNO</v>
      </c>
      <c r="CQ245" s="62" t="s">
        <v>1715</v>
      </c>
      <c r="CR245" s="148" t="s">
        <v>1716</v>
      </c>
      <c r="CS245" s="137"/>
      <c r="CT245" s="137"/>
      <c r="CU245" s="137"/>
      <c r="CV245" s="112" t="s">
        <v>1732</v>
      </c>
      <c r="CW245" s="62" t="s">
        <v>1754</v>
      </c>
      <c r="CX245" s="65">
        <v>70</v>
      </c>
      <c r="CY245" s="65">
        <v>70</v>
      </c>
      <c r="CZ245" s="82">
        <f t="shared" si="357"/>
        <v>70</v>
      </c>
      <c r="DA245" s="62" t="s">
        <v>1812</v>
      </c>
      <c r="DB245" s="62" t="s">
        <v>1811</v>
      </c>
      <c r="DC245" s="126">
        <f t="shared" si="450"/>
        <v>0</v>
      </c>
      <c r="DD245" s="82"/>
      <c r="DE245" s="66" t="e">
        <f t="shared" si="451"/>
        <v>#DIV/0!</v>
      </c>
      <c r="DF245" s="62">
        <f t="shared" si="350"/>
        <v>2</v>
      </c>
      <c r="DG245" s="59"/>
      <c r="DH245" s="80">
        <f t="shared" si="347"/>
        <v>43215</v>
      </c>
      <c r="DI245" s="62" t="str">
        <f t="shared" si="452"/>
        <v>100%</v>
      </c>
      <c r="DJ245" s="62">
        <f t="shared" si="453"/>
        <v>-43214</v>
      </c>
      <c r="DK245" s="59" t="str">
        <f t="shared" si="454"/>
        <v>TERMINADO</v>
      </c>
      <c r="DL245" s="59" t="str">
        <f t="shared" si="351"/>
        <v>OPORTUNO</v>
      </c>
      <c r="DM245" s="62"/>
      <c r="DN245" s="62"/>
      <c r="DO245" s="62"/>
      <c r="DP245" s="62"/>
      <c r="DQ245" s="62"/>
      <c r="DR245" s="62"/>
      <c r="DS245" s="60"/>
      <c r="DT245" s="60"/>
      <c r="DU245" s="60"/>
      <c r="DV245" s="82"/>
      <c r="DW245" s="82"/>
      <c r="DX245" s="58"/>
      <c r="DY245" s="58"/>
      <c r="DZ245" s="58"/>
      <c r="EA245" s="58"/>
      <c r="EB245" s="58"/>
      <c r="EC245" s="58"/>
      <c r="ED245" s="58"/>
    </row>
    <row r="246" spans="1:134" ht="53.45" customHeight="1" x14ac:dyDescent="0.2">
      <c r="A246" s="82" t="s">
        <v>346</v>
      </c>
      <c r="B246" s="82" t="s">
        <v>344</v>
      </c>
      <c r="C246" s="82" t="s">
        <v>279</v>
      </c>
      <c r="D246" s="82">
        <v>0.1</v>
      </c>
      <c r="E246" s="82">
        <v>0.35</v>
      </c>
      <c r="F246" s="82">
        <v>0.5</v>
      </c>
      <c r="G246" s="82">
        <v>0.8</v>
      </c>
      <c r="H246" s="82">
        <v>0.9</v>
      </c>
      <c r="I246" s="82" t="s">
        <v>281</v>
      </c>
      <c r="J246" s="82" t="s">
        <v>368</v>
      </c>
      <c r="K246" s="82" t="s">
        <v>347</v>
      </c>
      <c r="L246" s="82" t="s">
        <v>369</v>
      </c>
      <c r="M246" s="82" t="s">
        <v>369</v>
      </c>
      <c r="N246" s="82" t="s">
        <v>369</v>
      </c>
      <c r="O246" s="82" t="s">
        <v>369</v>
      </c>
      <c r="P246" s="82" t="s">
        <v>284</v>
      </c>
      <c r="Q246" s="82" t="s">
        <v>348</v>
      </c>
      <c r="R246" s="82" t="s">
        <v>406</v>
      </c>
      <c r="S246" s="82" t="s">
        <v>412</v>
      </c>
      <c r="T246" s="61" t="s">
        <v>313</v>
      </c>
      <c r="U246" s="61" t="s">
        <v>274</v>
      </c>
      <c r="V246" s="61" t="s">
        <v>287</v>
      </c>
      <c r="W246" s="82" t="s">
        <v>300</v>
      </c>
      <c r="X246" s="82" t="s">
        <v>306</v>
      </c>
      <c r="Y246" s="82" t="s">
        <v>312</v>
      </c>
      <c r="Z246" s="82" t="s">
        <v>416</v>
      </c>
      <c r="AA246" s="82" t="s">
        <v>426</v>
      </c>
      <c r="AB246" s="61" t="s">
        <v>311</v>
      </c>
      <c r="AC246" s="61" t="s">
        <v>375</v>
      </c>
      <c r="AD246" s="119" t="s">
        <v>369</v>
      </c>
      <c r="AE246" s="82" t="str">
        <f t="shared" si="426"/>
        <v>Subdirección de Gestión Corporativa</v>
      </c>
      <c r="AF246" s="124" t="str">
        <f t="shared" si="427"/>
        <v>Talento Humano</v>
      </c>
      <c r="AG246" s="156" t="str">
        <f t="shared" si="428"/>
        <v>Gestión del Talento Humano</v>
      </c>
      <c r="AH246" s="82" t="str">
        <f t="shared" si="429"/>
        <v>Plan Anticorrupción y de Atención a la Ciudadano</v>
      </c>
      <c r="AI246" s="124" t="s">
        <v>432</v>
      </c>
      <c r="AJ246" s="82" t="s">
        <v>1587</v>
      </c>
      <c r="AK246" s="82" t="s">
        <v>1588</v>
      </c>
      <c r="AL246" s="82" t="s">
        <v>720</v>
      </c>
      <c r="AM246" s="82" t="s">
        <v>1578</v>
      </c>
      <c r="AN246" s="82" t="s">
        <v>709</v>
      </c>
      <c r="AO246" s="126" t="s">
        <v>416</v>
      </c>
      <c r="AP246" s="82">
        <v>0</v>
      </c>
      <c r="AQ246" s="82">
        <f t="shared" si="485"/>
        <v>1</v>
      </c>
      <c r="AR246" s="82">
        <v>0</v>
      </c>
      <c r="AS246" s="82">
        <v>1</v>
      </c>
      <c r="AT246" s="82">
        <v>0</v>
      </c>
      <c r="AU246" s="82">
        <v>0</v>
      </c>
      <c r="AV246" s="82" t="s">
        <v>448</v>
      </c>
      <c r="AW246" s="82" t="s">
        <v>368</v>
      </c>
      <c r="AX246" s="82" t="s">
        <v>699</v>
      </c>
      <c r="AY246" s="82" t="s">
        <v>441</v>
      </c>
      <c r="AZ246" s="118" t="s">
        <v>369</v>
      </c>
      <c r="BA246" s="59">
        <v>43214</v>
      </c>
      <c r="BB246" s="59">
        <v>43215</v>
      </c>
      <c r="BC246" s="128">
        <f t="shared" si="431"/>
        <v>1</v>
      </c>
      <c r="BD246" s="82">
        <f t="shared" si="432"/>
        <v>0</v>
      </c>
      <c r="BE246" s="82">
        <v>0</v>
      </c>
      <c r="BF246" s="66">
        <v>0</v>
      </c>
      <c r="BG246" s="62">
        <f t="shared" si="433"/>
        <v>0</v>
      </c>
      <c r="BH246" s="59">
        <v>43189</v>
      </c>
      <c r="BI246" s="80">
        <f t="shared" si="434"/>
        <v>26</v>
      </c>
      <c r="BJ246" s="62" t="str">
        <f t="shared" si="435"/>
        <v>100%</v>
      </c>
      <c r="BK246" s="62">
        <f t="shared" si="436"/>
        <v>-25</v>
      </c>
      <c r="BL246" s="59" t="str">
        <f t="shared" si="437"/>
        <v>SIN INICIAR</v>
      </c>
      <c r="BM246" s="59" t="str">
        <f t="shared" si="438"/>
        <v xml:space="preserve">NO PROGRAMADA EN EL PERIODO </v>
      </c>
      <c r="BN246" s="62" t="s">
        <v>728</v>
      </c>
      <c r="BO246" s="62"/>
      <c r="BP246" s="62"/>
      <c r="BQ246" s="82">
        <f t="shared" si="439"/>
        <v>1</v>
      </c>
      <c r="BR246" s="82">
        <v>1</v>
      </c>
      <c r="BS246" s="66">
        <f t="shared" si="484"/>
        <v>1</v>
      </c>
      <c r="BT246" s="62">
        <f t="shared" si="440"/>
        <v>1</v>
      </c>
      <c r="BU246" s="59">
        <v>43214</v>
      </c>
      <c r="BV246" s="80">
        <f t="shared" si="441"/>
        <v>1</v>
      </c>
      <c r="BW246" s="62" t="str">
        <f t="shared" si="442"/>
        <v>100%</v>
      </c>
      <c r="BX246" s="62">
        <f t="shared" si="443"/>
        <v>0</v>
      </c>
      <c r="BY246" s="59" t="str">
        <f t="shared" si="444"/>
        <v>TERMINADO</v>
      </c>
      <c r="BZ246" s="59" t="str">
        <f t="shared" si="445"/>
        <v>OPORTUNO</v>
      </c>
      <c r="CA246" s="62" t="s">
        <v>730</v>
      </c>
      <c r="CB246" s="62" t="s">
        <v>729</v>
      </c>
      <c r="CC246" s="62"/>
      <c r="CD246" s="62" t="s">
        <v>1717</v>
      </c>
      <c r="CE246" s="62"/>
      <c r="CF246" s="62"/>
      <c r="CG246" s="82">
        <f t="shared" si="446"/>
        <v>0</v>
      </c>
      <c r="CH246" s="82">
        <v>1</v>
      </c>
      <c r="CI246" s="66">
        <v>1</v>
      </c>
      <c r="CJ246" s="62">
        <v>1</v>
      </c>
      <c r="CK246" s="59">
        <v>43214</v>
      </c>
      <c r="CL246" s="80">
        <f t="shared" si="346"/>
        <v>1</v>
      </c>
      <c r="CM246" s="62" t="str">
        <f t="shared" si="447"/>
        <v>100%</v>
      </c>
      <c r="CN246" s="62">
        <f t="shared" si="448"/>
        <v>0</v>
      </c>
      <c r="CO246" s="59" t="str">
        <f t="shared" si="449"/>
        <v>TERMINADO</v>
      </c>
      <c r="CP246" s="99" t="str">
        <f t="shared" si="349"/>
        <v>OPORTUNO</v>
      </c>
      <c r="CQ246" s="62" t="s">
        <v>730</v>
      </c>
      <c r="CR246" s="137" t="s">
        <v>729</v>
      </c>
      <c r="CS246" s="137"/>
      <c r="CT246" s="137" t="s">
        <v>1717</v>
      </c>
      <c r="CU246" s="137"/>
      <c r="CV246" s="112" t="s">
        <v>1732</v>
      </c>
      <c r="CW246" s="62" t="s">
        <v>1754</v>
      </c>
      <c r="CX246" s="65">
        <v>100</v>
      </c>
      <c r="CY246" s="65">
        <v>100</v>
      </c>
      <c r="CZ246" s="82">
        <f t="shared" si="357"/>
        <v>100</v>
      </c>
      <c r="DA246" s="62" t="s">
        <v>1813</v>
      </c>
      <c r="DB246" s="62" t="s">
        <v>1814</v>
      </c>
      <c r="DC246" s="126">
        <f t="shared" si="450"/>
        <v>0</v>
      </c>
      <c r="DD246" s="82"/>
      <c r="DE246" s="66" t="e">
        <f t="shared" si="451"/>
        <v>#DIV/0!</v>
      </c>
      <c r="DF246" s="62">
        <f t="shared" si="350"/>
        <v>2</v>
      </c>
      <c r="DG246" s="59"/>
      <c r="DH246" s="80">
        <f t="shared" si="347"/>
        <v>43215</v>
      </c>
      <c r="DI246" s="62" t="str">
        <f t="shared" si="452"/>
        <v>100%</v>
      </c>
      <c r="DJ246" s="62">
        <f t="shared" si="453"/>
        <v>-43214</v>
      </c>
      <c r="DK246" s="59" t="str">
        <f t="shared" si="454"/>
        <v>TERMINADO</v>
      </c>
      <c r="DL246" s="59" t="str">
        <f t="shared" si="351"/>
        <v>OPORTUNO</v>
      </c>
      <c r="DM246" s="62"/>
      <c r="DN246" s="62"/>
      <c r="DO246" s="62"/>
      <c r="DP246" s="62"/>
      <c r="DQ246" s="62"/>
      <c r="DR246" s="62"/>
      <c r="DS246" s="60"/>
      <c r="DT246" s="60"/>
      <c r="DU246" s="60"/>
      <c r="DV246" s="82"/>
      <c r="DW246" s="82"/>
      <c r="DX246" s="58"/>
      <c r="DY246" s="58"/>
      <c r="DZ246" s="58"/>
      <c r="EA246" s="58"/>
      <c r="EB246" s="58"/>
      <c r="EC246" s="58"/>
      <c r="ED246" s="58"/>
    </row>
    <row r="247" spans="1:134" ht="83.25" customHeight="1" x14ac:dyDescent="0.2">
      <c r="A247" s="82" t="s">
        <v>346</v>
      </c>
      <c r="B247" s="82" t="s">
        <v>344</v>
      </c>
      <c r="C247" s="82" t="s">
        <v>279</v>
      </c>
      <c r="D247" s="82">
        <v>0.1</v>
      </c>
      <c r="E247" s="82">
        <v>0.35</v>
      </c>
      <c r="F247" s="82">
        <v>0.5</v>
      </c>
      <c r="G247" s="82">
        <v>0.8</v>
      </c>
      <c r="H247" s="82">
        <v>0.9</v>
      </c>
      <c r="I247" s="82" t="s">
        <v>281</v>
      </c>
      <c r="J247" s="82" t="s">
        <v>368</v>
      </c>
      <c r="K247" s="82" t="s">
        <v>347</v>
      </c>
      <c r="L247" s="82" t="s">
        <v>369</v>
      </c>
      <c r="M247" s="82" t="s">
        <v>369</v>
      </c>
      <c r="N247" s="82" t="s">
        <v>369</v>
      </c>
      <c r="O247" s="82" t="s">
        <v>369</v>
      </c>
      <c r="P247" s="82" t="s">
        <v>284</v>
      </c>
      <c r="Q247" s="82" t="s">
        <v>348</v>
      </c>
      <c r="R247" s="82" t="s">
        <v>406</v>
      </c>
      <c r="S247" s="82" t="s">
        <v>412</v>
      </c>
      <c r="T247" s="61" t="s">
        <v>313</v>
      </c>
      <c r="U247" s="61" t="s">
        <v>274</v>
      </c>
      <c r="V247" s="61" t="s">
        <v>287</v>
      </c>
      <c r="W247" s="82" t="s">
        <v>300</v>
      </c>
      <c r="X247" s="82" t="s">
        <v>306</v>
      </c>
      <c r="Y247" s="82" t="s">
        <v>312</v>
      </c>
      <c r="Z247" s="82" t="s">
        <v>416</v>
      </c>
      <c r="AA247" s="82" t="s">
        <v>426</v>
      </c>
      <c r="AB247" s="61" t="s">
        <v>311</v>
      </c>
      <c r="AC247" s="61" t="s">
        <v>375</v>
      </c>
      <c r="AD247" s="119" t="s">
        <v>369</v>
      </c>
      <c r="AE247" s="82" t="str">
        <f t="shared" si="426"/>
        <v>Subdirección de Gestión Corporativa</v>
      </c>
      <c r="AF247" s="124" t="str">
        <f t="shared" si="427"/>
        <v>Talento Humano</v>
      </c>
      <c r="AG247" s="156" t="str">
        <f t="shared" si="428"/>
        <v>Gestión del Talento Humano</v>
      </c>
      <c r="AH247" s="82" t="str">
        <f t="shared" si="429"/>
        <v>Plan Anticorrupción y de Atención a la Ciudadano</v>
      </c>
      <c r="AI247" s="124" t="s">
        <v>432</v>
      </c>
      <c r="AJ247" s="82" t="s">
        <v>1587</v>
      </c>
      <c r="AK247" s="82" t="s">
        <v>1589</v>
      </c>
      <c r="AL247" s="82" t="s">
        <v>721</v>
      </c>
      <c r="AM247" s="82" t="s">
        <v>1579</v>
      </c>
      <c r="AN247" s="82" t="s">
        <v>710</v>
      </c>
      <c r="AO247" s="126" t="s">
        <v>416</v>
      </c>
      <c r="AP247" s="82">
        <v>0</v>
      </c>
      <c r="AQ247" s="82">
        <f t="shared" si="485"/>
        <v>1</v>
      </c>
      <c r="AR247" s="82">
        <v>0</v>
      </c>
      <c r="AS247" s="82">
        <v>1</v>
      </c>
      <c r="AT247" s="82">
        <v>0</v>
      </c>
      <c r="AU247" s="82">
        <v>0</v>
      </c>
      <c r="AV247" s="82" t="s">
        <v>448</v>
      </c>
      <c r="AW247" s="82" t="s">
        <v>368</v>
      </c>
      <c r="AX247" s="82" t="s">
        <v>699</v>
      </c>
      <c r="AY247" s="82" t="s">
        <v>369</v>
      </c>
      <c r="AZ247" s="118" t="s">
        <v>369</v>
      </c>
      <c r="BA247" s="59">
        <v>43230</v>
      </c>
      <c r="BB247" s="59">
        <v>43245</v>
      </c>
      <c r="BC247" s="128">
        <f t="shared" si="431"/>
        <v>15</v>
      </c>
      <c r="BD247" s="82">
        <f t="shared" si="432"/>
        <v>0</v>
      </c>
      <c r="BE247" s="82">
        <v>0</v>
      </c>
      <c r="BF247" s="66">
        <v>0</v>
      </c>
      <c r="BG247" s="62">
        <f t="shared" si="433"/>
        <v>0</v>
      </c>
      <c r="BH247" s="59">
        <v>43189</v>
      </c>
      <c r="BI247" s="80">
        <f t="shared" si="434"/>
        <v>56</v>
      </c>
      <c r="BJ247" s="62" t="str">
        <f t="shared" si="435"/>
        <v>100%</v>
      </c>
      <c r="BK247" s="62">
        <f t="shared" si="436"/>
        <v>-2.7333333333333334</v>
      </c>
      <c r="BL247" s="59" t="str">
        <f t="shared" si="437"/>
        <v>SIN INICIAR</v>
      </c>
      <c r="BM247" s="59" t="str">
        <f t="shared" si="438"/>
        <v xml:space="preserve">NO PROGRAMADA EN EL PERIODO </v>
      </c>
      <c r="BN247" s="62" t="s">
        <v>728</v>
      </c>
      <c r="BO247" s="62"/>
      <c r="BP247" s="62"/>
      <c r="BQ247" s="82">
        <f t="shared" si="439"/>
        <v>1</v>
      </c>
      <c r="BR247" s="82">
        <v>1</v>
      </c>
      <c r="BS247" s="66">
        <f t="shared" si="484"/>
        <v>1</v>
      </c>
      <c r="BT247" s="62">
        <f t="shared" si="440"/>
        <v>1</v>
      </c>
      <c r="BU247" s="59">
        <v>43249</v>
      </c>
      <c r="BV247" s="80">
        <f t="shared" si="441"/>
        <v>-4</v>
      </c>
      <c r="BW247" s="62">
        <f t="shared" si="442"/>
        <v>0.96</v>
      </c>
      <c r="BX247" s="62">
        <f t="shared" si="443"/>
        <v>1.2666666666666666</v>
      </c>
      <c r="BY247" s="59" t="str">
        <f t="shared" si="444"/>
        <v>TERMINADO</v>
      </c>
      <c r="BZ247" s="59" t="str">
        <f t="shared" si="445"/>
        <v>EXTEMPORANEO</v>
      </c>
      <c r="CA247" s="62" t="s">
        <v>1718</v>
      </c>
      <c r="CB247" s="62" t="s">
        <v>1718</v>
      </c>
      <c r="CC247" s="62"/>
      <c r="CD247" s="62" t="s">
        <v>1719</v>
      </c>
      <c r="CE247" s="62"/>
      <c r="CF247" s="62"/>
      <c r="CG247" s="82">
        <f t="shared" si="446"/>
        <v>0</v>
      </c>
      <c r="CH247" s="82">
        <v>1</v>
      </c>
      <c r="CI247" s="66">
        <v>1</v>
      </c>
      <c r="CJ247" s="62">
        <v>1</v>
      </c>
      <c r="CK247" s="59">
        <v>43249</v>
      </c>
      <c r="CL247" s="80">
        <f t="shared" si="346"/>
        <v>-4</v>
      </c>
      <c r="CM247" s="62">
        <f t="shared" si="447"/>
        <v>0.96</v>
      </c>
      <c r="CN247" s="62">
        <f t="shared" si="448"/>
        <v>1.2666666666666666</v>
      </c>
      <c r="CO247" s="59" t="str">
        <f t="shared" si="449"/>
        <v>TERMINADO</v>
      </c>
      <c r="CP247" s="99" t="str">
        <f t="shared" si="349"/>
        <v>EXTEMPORANEO</v>
      </c>
      <c r="CQ247" s="62" t="s">
        <v>1718</v>
      </c>
      <c r="CR247" s="137" t="s">
        <v>1718</v>
      </c>
      <c r="CS247" s="137"/>
      <c r="CT247" s="137" t="s">
        <v>1719</v>
      </c>
      <c r="CU247" s="137"/>
      <c r="CV247" s="111" t="s">
        <v>1734</v>
      </c>
      <c r="CW247" s="62" t="s">
        <v>1754</v>
      </c>
      <c r="CX247" s="65">
        <v>100</v>
      </c>
      <c r="CY247" s="65">
        <v>100</v>
      </c>
      <c r="CZ247" s="82">
        <f t="shared" si="357"/>
        <v>100</v>
      </c>
      <c r="DA247" s="62" t="s">
        <v>1815</v>
      </c>
      <c r="DB247" s="62" t="s">
        <v>1816</v>
      </c>
      <c r="DC247" s="126">
        <f t="shared" si="450"/>
        <v>0</v>
      </c>
      <c r="DD247" s="82"/>
      <c r="DE247" s="66" t="e">
        <f t="shared" si="451"/>
        <v>#DIV/0!</v>
      </c>
      <c r="DF247" s="62">
        <f t="shared" si="350"/>
        <v>2</v>
      </c>
      <c r="DG247" s="59"/>
      <c r="DH247" s="80">
        <f t="shared" si="347"/>
        <v>43245</v>
      </c>
      <c r="DI247" s="62" t="str">
        <f t="shared" si="452"/>
        <v>100%</v>
      </c>
      <c r="DJ247" s="62">
        <f t="shared" si="453"/>
        <v>-2882</v>
      </c>
      <c r="DK247" s="59" t="str">
        <f t="shared" si="454"/>
        <v>TERMINADO</v>
      </c>
      <c r="DL247" s="59" t="str">
        <f t="shared" si="351"/>
        <v>OPORTUNO</v>
      </c>
      <c r="DM247" s="62"/>
      <c r="DN247" s="62"/>
      <c r="DO247" s="62"/>
      <c r="DP247" s="62"/>
      <c r="DQ247" s="62"/>
      <c r="DR247" s="62"/>
      <c r="DS247" s="60"/>
      <c r="DT247" s="60"/>
      <c r="DU247" s="60"/>
      <c r="DV247" s="82"/>
      <c r="DW247" s="82"/>
      <c r="DX247" s="58"/>
      <c r="DY247" s="58"/>
      <c r="DZ247" s="58"/>
      <c r="EA247" s="58"/>
      <c r="EB247" s="58"/>
      <c r="EC247" s="58"/>
      <c r="ED247" s="58"/>
    </row>
    <row r="248" spans="1:134" ht="39.950000000000003" customHeight="1" x14ac:dyDescent="0.2">
      <c r="A248" s="82" t="s">
        <v>346</v>
      </c>
      <c r="B248" s="82" t="s">
        <v>344</v>
      </c>
      <c r="C248" s="82" t="s">
        <v>279</v>
      </c>
      <c r="D248" s="82">
        <v>0.1</v>
      </c>
      <c r="E248" s="82">
        <v>0.35</v>
      </c>
      <c r="F248" s="82">
        <v>0.5</v>
      </c>
      <c r="G248" s="82">
        <v>0.8</v>
      </c>
      <c r="H248" s="82">
        <v>0.9</v>
      </c>
      <c r="I248" s="82" t="s">
        <v>281</v>
      </c>
      <c r="J248" s="82" t="s">
        <v>368</v>
      </c>
      <c r="K248" s="82" t="s">
        <v>347</v>
      </c>
      <c r="L248" s="82" t="s">
        <v>369</v>
      </c>
      <c r="M248" s="82" t="s">
        <v>369</v>
      </c>
      <c r="N248" s="82" t="s">
        <v>369</v>
      </c>
      <c r="O248" s="82" t="s">
        <v>369</v>
      </c>
      <c r="P248" s="82" t="s">
        <v>284</v>
      </c>
      <c r="Q248" s="82" t="s">
        <v>348</v>
      </c>
      <c r="R248" s="82" t="s">
        <v>406</v>
      </c>
      <c r="S248" s="82" t="s">
        <v>412</v>
      </c>
      <c r="T248" s="61" t="s">
        <v>313</v>
      </c>
      <c r="U248" s="61" t="s">
        <v>274</v>
      </c>
      <c r="V248" s="61" t="s">
        <v>287</v>
      </c>
      <c r="W248" s="82" t="s">
        <v>300</v>
      </c>
      <c r="X248" s="82" t="s">
        <v>306</v>
      </c>
      <c r="Y248" s="82" t="s">
        <v>312</v>
      </c>
      <c r="Z248" s="82" t="s">
        <v>416</v>
      </c>
      <c r="AA248" s="82" t="s">
        <v>426</v>
      </c>
      <c r="AB248" s="61" t="s">
        <v>311</v>
      </c>
      <c r="AC248" s="61" t="s">
        <v>375</v>
      </c>
      <c r="AD248" s="119" t="s">
        <v>369</v>
      </c>
      <c r="AE248" s="82" t="str">
        <f t="shared" si="426"/>
        <v>Subdirección de Gestión Corporativa</v>
      </c>
      <c r="AF248" s="124" t="str">
        <f t="shared" si="427"/>
        <v>Talento Humano</v>
      </c>
      <c r="AG248" s="156" t="str">
        <f t="shared" si="428"/>
        <v>Gestión del Talento Humano</v>
      </c>
      <c r="AH248" s="82" t="str">
        <f t="shared" si="429"/>
        <v>Plan Anticorrupción y de Atención a la Ciudadano</v>
      </c>
      <c r="AI248" s="124" t="s">
        <v>432</v>
      </c>
      <c r="AJ248" s="82" t="s">
        <v>1587</v>
      </c>
      <c r="AK248" s="82" t="s">
        <v>1589</v>
      </c>
      <c r="AL248" s="82" t="s">
        <v>722</v>
      </c>
      <c r="AM248" s="82" t="s">
        <v>1580</v>
      </c>
      <c r="AN248" s="82" t="s">
        <v>711</v>
      </c>
      <c r="AO248" s="126" t="s">
        <v>416</v>
      </c>
      <c r="AP248" s="82">
        <v>0</v>
      </c>
      <c r="AQ248" s="82">
        <f t="shared" si="485"/>
        <v>1</v>
      </c>
      <c r="AR248" s="82">
        <v>0</v>
      </c>
      <c r="AS248" s="82">
        <v>1</v>
      </c>
      <c r="AT248" s="82">
        <v>0</v>
      </c>
      <c r="AU248" s="82">
        <v>0</v>
      </c>
      <c r="AV248" s="82" t="s">
        <v>448</v>
      </c>
      <c r="AW248" s="82" t="s">
        <v>368</v>
      </c>
      <c r="AX248" s="82" t="s">
        <v>699</v>
      </c>
      <c r="AY248" s="82" t="s">
        <v>369</v>
      </c>
      <c r="AZ248" s="118" t="s">
        <v>369</v>
      </c>
      <c r="BA248" s="59">
        <v>43230</v>
      </c>
      <c r="BB248" s="59">
        <v>43245</v>
      </c>
      <c r="BC248" s="128">
        <f t="shared" si="431"/>
        <v>15</v>
      </c>
      <c r="BD248" s="82">
        <f t="shared" si="432"/>
        <v>0</v>
      </c>
      <c r="BE248" s="82">
        <v>0</v>
      </c>
      <c r="BF248" s="66">
        <v>0</v>
      </c>
      <c r="BG248" s="62">
        <f t="shared" si="433"/>
        <v>0</v>
      </c>
      <c r="BH248" s="59">
        <v>43189</v>
      </c>
      <c r="BI248" s="80">
        <f t="shared" si="434"/>
        <v>56</v>
      </c>
      <c r="BJ248" s="62" t="str">
        <f t="shared" si="435"/>
        <v>100%</v>
      </c>
      <c r="BK248" s="62">
        <f t="shared" si="436"/>
        <v>-2.7333333333333334</v>
      </c>
      <c r="BL248" s="59" t="str">
        <f t="shared" si="437"/>
        <v>SIN INICIAR</v>
      </c>
      <c r="BM248" s="59" t="str">
        <f t="shared" si="438"/>
        <v xml:space="preserve">NO PROGRAMADA EN EL PERIODO </v>
      </c>
      <c r="BN248" s="62" t="s">
        <v>728</v>
      </c>
      <c r="BO248" s="62" t="s">
        <v>702</v>
      </c>
      <c r="BP248" s="62"/>
      <c r="BQ248" s="82">
        <f t="shared" si="439"/>
        <v>1</v>
      </c>
      <c r="BR248" s="82">
        <v>1</v>
      </c>
      <c r="BS248" s="66">
        <f t="shared" si="484"/>
        <v>1</v>
      </c>
      <c r="BT248" s="62">
        <f t="shared" si="440"/>
        <v>1</v>
      </c>
      <c r="BU248" s="59">
        <v>43245</v>
      </c>
      <c r="BV248" s="80">
        <f t="shared" si="441"/>
        <v>0</v>
      </c>
      <c r="BW248" s="62" t="str">
        <f t="shared" si="442"/>
        <v>100%</v>
      </c>
      <c r="BX248" s="62">
        <f t="shared" si="443"/>
        <v>1</v>
      </c>
      <c r="BY248" s="59" t="str">
        <f t="shared" si="444"/>
        <v>TERMINADO</v>
      </c>
      <c r="BZ248" s="59" t="str">
        <f t="shared" si="445"/>
        <v>OPORTUNO</v>
      </c>
      <c r="CA248" s="62" t="s">
        <v>880</v>
      </c>
      <c r="CB248" s="62"/>
      <c r="CC248" s="62"/>
      <c r="CD248" s="62" t="s">
        <v>1720</v>
      </c>
      <c r="CE248" s="62"/>
      <c r="CF248" s="62"/>
      <c r="CG248" s="82">
        <f t="shared" si="446"/>
        <v>0</v>
      </c>
      <c r="CH248" s="82">
        <v>1</v>
      </c>
      <c r="CI248" s="66">
        <v>1</v>
      </c>
      <c r="CJ248" s="62">
        <v>1</v>
      </c>
      <c r="CK248" s="59">
        <v>43245</v>
      </c>
      <c r="CL248" s="80">
        <f t="shared" si="346"/>
        <v>0</v>
      </c>
      <c r="CM248" s="62" t="str">
        <f t="shared" si="447"/>
        <v>100%</v>
      </c>
      <c r="CN248" s="62">
        <f t="shared" si="448"/>
        <v>1</v>
      </c>
      <c r="CO248" s="59" t="str">
        <f t="shared" si="449"/>
        <v>TERMINADO</v>
      </c>
      <c r="CP248" s="99" t="str">
        <f t="shared" si="349"/>
        <v>OPORTUNO</v>
      </c>
      <c r="CQ248" s="62" t="s">
        <v>880</v>
      </c>
      <c r="CR248" s="137"/>
      <c r="CS248" s="137"/>
      <c r="CT248" s="137" t="s">
        <v>1720</v>
      </c>
      <c r="CU248" s="137"/>
      <c r="CV248" s="112" t="s">
        <v>1732</v>
      </c>
      <c r="CW248" s="62" t="s">
        <v>1754</v>
      </c>
      <c r="CX248" s="65">
        <v>100</v>
      </c>
      <c r="CY248" s="65">
        <v>100</v>
      </c>
      <c r="CZ248" s="82">
        <f t="shared" si="357"/>
        <v>100</v>
      </c>
      <c r="DA248" s="62" t="s">
        <v>1817</v>
      </c>
      <c r="DB248" s="62" t="s">
        <v>1814</v>
      </c>
      <c r="DC248" s="126">
        <f t="shared" si="450"/>
        <v>0</v>
      </c>
      <c r="DD248" s="82"/>
      <c r="DE248" s="66" t="e">
        <f t="shared" si="451"/>
        <v>#DIV/0!</v>
      </c>
      <c r="DF248" s="62">
        <f t="shared" si="350"/>
        <v>2</v>
      </c>
      <c r="DG248" s="59"/>
      <c r="DH248" s="80">
        <f t="shared" si="347"/>
        <v>43245</v>
      </c>
      <c r="DI248" s="62" t="str">
        <f t="shared" si="452"/>
        <v>100%</v>
      </c>
      <c r="DJ248" s="62">
        <f t="shared" si="453"/>
        <v>-2882</v>
      </c>
      <c r="DK248" s="59" t="str">
        <f t="shared" si="454"/>
        <v>TERMINADO</v>
      </c>
      <c r="DL248" s="59" t="str">
        <f t="shared" si="351"/>
        <v>OPORTUNO</v>
      </c>
      <c r="DM248" s="62"/>
      <c r="DN248" s="62"/>
      <c r="DO248" s="62"/>
      <c r="DP248" s="62"/>
      <c r="DQ248" s="62"/>
      <c r="DR248" s="62"/>
      <c r="DS248" s="60"/>
      <c r="DT248" s="60"/>
      <c r="DU248" s="60"/>
      <c r="DV248" s="82"/>
      <c r="DW248" s="82"/>
      <c r="DX248" s="58"/>
      <c r="DY248" s="58"/>
      <c r="DZ248" s="58"/>
      <c r="EA248" s="58"/>
      <c r="EB248" s="58"/>
      <c r="EC248" s="58"/>
      <c r="ED248" s="58"/>
    </row>
    <row r="249" spans="1:134" ht="39.950000000000003" customHeight="1" x14ac:dyDescent="0.2">
      <c r="A249" s="82" t="s">
        <v>346</v>
      </c>
      <c r="B249" s="82" t="s">
        <v>344</v>
      </c>
      <c r="C249" s="82" t="s">
        <v>279</v>
      </c>
      <c r="D249" s="82">
        <v>0.1</v>
      </c>
      <c r="E249" s="82">
        <v>0.35</v>
      </c>
      <c r="F249" s="82">
        <v>0.5</v>
      </c>
      <c r="G249" s="82">
        <v>0.8</v>
      </c>
      <c r="H249" s="82">
        <v>0.9</v>
      </c>
      <c r="I249" s="82" t="s">
        <v>281</v>
      </c>
      <c r="J249" s="82" t="s">
        <v>368</v>
      </c>
      <c r="K249" s="82" t="s">
        <v>347</v>
      </c>
      <c r="L249" s="82" t="s">
        <v>369</v>
      </c>
      <c r="M249" s="82" t="s">
        <v>369</v>
      </c>
      <c r="N249" s="82" t="s">
        <v>369</v>
      </c>
      <c r="O249" s="82" t="s">
        <v>369</v>
      </c>
      <c r="P249" s="82" t="s">
        <v>284</v>
      </c>
      <c r="Q249" s="82" t="s">
        <v>348</v>
      </c>
      <c r="R249" s="82" t="s">
        <v>406</v>
      </c>
      <c r="S249" s="82" t="s">
        <v>412</v>
      </c>
      <c r="T249" s="61" t="s">
        <v>313</v>
      </c>
      <c r="U249" s="61" t="s">
        <v>274</v>
      </c>
      <c r="V249" s="61" t="s">
        <v>287</v>
      </c>
      <c r="W249" s="82" t="s">
        <v>300</v>
      </c>
      <c r="X249" s="82" t="s">
        <v>306</v>
      </c>
      <c r="Y249" s="82" t="s">
        <v>312</v>
      </c>
      <c r="Z249" s="82" t="s">
        <v>416</v>
      </c>
      <c r="AA249" s="82" t="s">
        <v>426</v>
      </c>
      <c r="AB249" s="61" t="s">
        <v>311</v>
      </c>
      <c r="AC249" s="61" t="s">
        <v>375</v>
      </c>
      <c r="AD249" s="119" t="s">
        <v>369</v>
      </c>
      <c r="AE249" s="82" t="str">
        <f t="shared" si="426"/>
        <v>Subdirección de Gestión Corporativa</v>
      </c>
      <c r="AF249" s="124" t="str">
        <f t="shared" si="427"/>
        <v>Talento Humano</v>
      </c>
      <c r="AG249" s="156" t="str">
        <f t="shared" si="428"/>
        <v>Gestión del Talento Humano</v>
      </c>
      <c r="AH249" s="82" t="str">
        <f t="shared" si="429"/>
        <v>Plan Anticorrupción y de Atención a la Ciudadano</v>
      </c>
      <c r="AI249" s="124" t="s">
        <v>432</v>
      </c>
      <c r="AJ249" s="82" t="s">
        <v>1587</v>
      </c>
      <c r="AK249" s="82" t="s">
        <v>1589</v>
      </c>
      <c r="AL249" s="82" t="s">
        <v>727</v>
      </c>
      <c r="AM249" s="82" t="s">
        <v>1581</v>
      </c>
      <c r="AN249" s="82" t="s">
        <v>712</v>
      </c>
      <c r="AO249" s="126" t="s">
        <v>416</v>
      </c>
      <c r="AP249" s="82">
        <v>0</v>
      </c>
      <c r="AQ249" s="82">
        <f t="shared" si="485"/>
        <v>3</v>
      </c>
      <c r="AR249" s="82">
        <v>0</v>
      </c>
      <c r="AS249" s="82">
        <v>1</v>
      </c>
      <c r="AT249" s="82">
        <v>1</v>
      </c>
      <c r="AU249" s="82">
        <v>1</v>
      </c>
      <c r="AV249" s="82" t="s">
        <v>448</v>
      </c>
      <c r="AW249" s="82" t="s">
        <v>368</v>
      </c>
      <c r="AX249" s="82" t="s">
        <v>699</v>
      </c>
      <c r="AY249" s="82" t="s">
        <v>369</v>
      </c>
      <c r="AZ249" s="118" t="s">
        <v>369</v>
      </c>
      <c r="BA249" s="59">
        <v>43245</v>
      </c>
      <c r="BB249" s="59">
        <v>43449</v>
      </c>
      <c r="BC249" s="128">
        <f t="shared" si="431"/>
        <v>204</v>
      </c>
      <c r="BD249" s="82">
        <f t="shared" si="432"/>
        <v>0</v>
      </c>
      <c r="BE249" s="82">
        <v>0</v>
      </c>
      <c r="BF249" s="66">
        <v>0</v>
      </c>
      <c r="BG249" s="62">
        <f t="shared" si="433"/>
        <v>0</v>
      </c>
      <c r="BH249" s="59">
        <v>43189</v>
      </c>
      <c r="BI249" s="80">
        <f t="shared" si="434"/>
        <v>260</v>
      </c>
      <c r="BJ249" s="62" t="str">
        <f t="shared" si="435"/>
        <v>100%</v>
      </c>
      <c r="BK249" s="62">
        <f t="shared" si="436"/>
        <v>-0.27450980392156865</v>
      </c>
      <c r="BL249" s="59" t="str">
        <f t="shared" si="437"/>
        <v>SIN INICIAR</v>
      </c>
      <c r="BM249" s="59" t="str">
        <f t="shared" si="438"/>
        <v xml:space="preserve">NO PROGRAMADA EN EL PERIODO </v>
      </c>
      <c r="BN249" s="62" t="s">
        <v>728</v>
      </c>
      <c r="BO249" s="62" t="s">
        <v>702</v>
      </c>
      <c r="BP249" s="62"/>
      <c r="BQ249" s="82">
        <f t="shared" si="439"/>
        <v>1</v>
      </c>
      <c r="BR249" s="82">
        <v>0</v>
      </c>
      <c r="BS249" s="66">
        <f t="shared" si="484"/>
        <v>0</v>
      </c>
      <c r="BT249" s="62">
        <f t="shared" si="440"/>
        <v>0</v>
      </c>
      <c r="BU249" s="59">
        <v>43281</v>
      </c>
      <c r="BV249" s="80">
        <f t="shared" si="441"/>
        <v>168</v>
      </c>
      <c r="BW249" s="62" t="str">
        <f t="shared" si="442"/>
        <v>100%</v>
      </c>
      <c r="BX249" s="62">
        <f t="shared" si="443"/>
        <v>0.17647058823529413</v>
      </c>
      <c r="BY249" s="59" t="str">
        <f t="shared" si="444"/>
        <v>SIN INICIAR</v>
      </c>
      <c r="BZ249" s="59" t="str">
        <f t="shared" si="445"/>
        <v>ATRASADO</v>
      </c>
      <c r="CA249" s="62" t="s">
        <v>731</v>
      </c>
      <c r="CB249" s="62" t="s">
        <v>702</v>
      </c>
      <c r="CC249" s="62"/>
      <c r="CD249" s="62"/>
      <c r="CE249" s="62"/>
      <c r="CF249" s="62"/>
      <c r="CG249" s="82">
        <f t="shared" si="446"/>
        <v>1</v>
      </c>
      <c r="CH249" s="82">
        <v>1</v>
      </c>
      <c r="CI249" s="66">
        <f t="shared" si="455"/>
        <v>1</v>
      </c>
      <c r="CJ249" s="62">
        <f t="shared" si="348"/>
        <v>0.33333333333333331</v>
      </c>
      <c r="CK249" s="59">
        <v>43312</v>
      </c>
      <c r="CL249" s="80">
        <f t="shared" si="346"/>
        <v>137</v>
      </c>
      <c r="CM249" s="62" t="str">
        <f t="shared" si="447"/>
        <v>100%</v>
      </c>
      <c r="CN249" s="62">
        <f t="shared" si="448"/>
        <v>0.32843137254901961</v>
      </c>
      <c r="CO249" s="59" t="str">
        <f t="shared" si="449"/>
        <v>EN PROCESO</v>
      </c>
      <c r="CP249" s="99" t="str">
        <f t="shared" si="349"/>
        <v>DENTRO DEL TIEMPO</v>
      </c>
      <c r="CQ249" s="62" t="s">
        <v>1721</v>
      </c>
      <c r="CR249" s="137"/>
      <c r="CS249" s="137"/>
      <c r="CT249" s="137"/>
      <c r="CU249" s="148" t="s">
        <v>1722</v>
      </c>
      <c r="CV249" s="112" t="s">
        <v>1761</v>
      </c>
      <c r="CW249" s="62" t="s">
        <v>1754</v>
      </c>
      <c r="CX249" s="65"/>
      <c r="CY249" s="65"/>
      <c r="CZ249" s="82"/>
      <c r="DA249" s="62" t="s">
        <v>1818</v>
      </c>
      <c r="DB249" s="62" t="s">
        <v>1814</v>
      </c>
      <c r="DC249" s="126">
        <f t="shared" si="450"/>
        <v>1</v>
      </c>
      <c r="DD249" s="82"/>
      <c r="DE249" s="66">
        <f t="shared" si="451"/>
        <v>0</v>
      </c>
      <c r="DF249" s="62">
        <f t="shared" si="350"/>
        <v>0.33333333333333331</v>
      </c>
      <c r="DG249" s="59"/>
      <c r="DH249" s="80">
        <f t="shared" si="347"/>
        <v>43449</v>
      </c>
      <c r="DI249" s="62" t="str">
        <f t="shared" si="452"/>
        <v>100%</v>
      </c>
      <c r="DJ249" s="62">
        <f t="shared" si="453"/>
        <v>-211.98529411764707</v>
      </c>
      <c r="DK249" s="59" t="str">
        <f t="shared" si="454"/>
        <v>EN PROCESO</v>
      </c>
      <c r="DL249" s="59" t="str">
        <f t="shared" si="351"/>
        <v>DENTRO DEL TIEMPO</v>
      </c>
      <c r="DM249" s="62"/>
      <c r="DN249" s="62"/>
      <c r="DO249" s="62"/>
      <c r="DP249" s="62"/>
      <c r="DQ249" s="62"/>
      <c r="DR249" s="62"/>
      <c r="DS249" s="60"/>
      <c r="DT249" s="60"/>
      <c r="DU249" s="60"/>
      <c r="DV249" s="82"/>
      <c r="DW249" s="82"/>
      <c r="DX249" s="58"/>
      <c r="DY249" s="58"/>
      <c r="DZ249" s="58"/>
      <c r="EA249" s="58"/>
      <c r="EB249" s="58"/>
      <c r="EC249" s="58"/>
      <c r="ED249" s="58"/>
    </row>
    <row r="250" spans="1:134" ht="71.25" customHeight="1" x14ac:dyDescent="0.2">
      <c r="A250" s="82" t="s">
        <v>346</v>
      </c>
      <c r="B250" s="82" t="s">
        <v>344</v>
      </c>
      <c r="C250" s="82" t="s">
        <v>279</v>
      </c>
      <c r="D250" s="82">
        <v>0.1</v>
      </c>
      <c r="E250" s="82">
        <v>0.35</v>
      </c>
      <c r="F250" s="82">
        <v>0.5</v>
      </c>
      <c r="G250" s="82">
        <v>0.8</v>
      </c>
      <c r="H250" s="82">
        <v>0.9</v>
      </c>
      <c r="I250" s="82" t="s">
        <v>281</v>
      </c>
      <c r="J250" s="82" t="s">
        <v>368</v>
      </c>
      <c r="K250" s="82" t="s">
        <v>347</v>
      </c>
      <c r="L250" s="82" t="s">
        <v>369</v>
      </c>
      <c r="M250" s="82" t="s">
        <v>369</v>
      </c>
      <c r="N250" s="82" t="s">
        <v>369</v>
      </c>
      <c r="O250" s="82" t="s">
        <v>369</v>
      </c>
      <c r="P250" s="82" t="s">
        <v>284</v>
      </c>
      <c r="Q250" s="82" t="s">
        <v>348</v>
      </c>
      <c r="R250" s="82" t="s">
        <v>406</v>
      </c>
      <c r="S250" s="82" t="s">
        <v>412</v>
      </c>
      <c r="T250" s="61" t="s">
        <v>313</v>
      </c>
      <c r="U250" s="61" t="s">
        <v>274</v>
      </c>
      <c r="V250" s="61" t="s">
        <v>287</v>
      </c>
      <c r="W250" s="82" t="s">
        <v>300</v>
      </c>
      <c r="X250" s="82" t="s">
        <v>306</v>
      </c>
      <c r="Y250" s="82" t="s">
        <v>312</v>
      </c>
      <c r="Z250" s="82" t="s">
        <v>416</v>
      </c>
      <c r="AA250" s="82" t="s">
        <v>426</v>
      </c>
      <c r="AB250" s="61" t="s">
        <v>311</v>
      </c>
      <c r="AC250" s="61" t="s">
        <v>375</v>
      </c>
      <c r="AD250" s="119" t="s">
        <v>369</v>
      </c>
      <c r="AE250" s="82" t="str">
        <f t="shared" si="426"/>
        <v>Subdirección de Gestión Corporativa</v>
      </c>
      <c r="AF250" s="124" t="str">
        <f t="shared" si="427"/>
        <v>Talento Humano</v>
      </c>
      <c r="AG250" s="156" t="str">
        <f t="shared" si="428"/>
        <v>Gestión del Talento Humano</v>
      </c>
      <c r="AH250" s="82" t="str">
        <f t="shared" si="429"/>
        <v>Plan Anticorrupción y de Atención a la Ciudadano</v>
      </c>
      <c r="AI250" s="124" t="s">
        <v>432</v>
      </c>
      <c r="AJ250" s="82" t="s">
        <v>1587</v>
      </c>
      <c r="AK250" s="82" t="s">
        <v>1590</v>
      </c>
      <c r="AL250" s="82" t="s">
        <v>723</v>
      </c>
      <c r="AM250" s="82" t="s">
        <v>1582</v>
      </c>
      <c r="AN250" s="82" t="s">
        <v>713</v>
      </c>
      <c r="AO250" s="126" t="s">
        <v>416</v>
      </c>
      <c r="AP250" s="82">
        <v>0</v>
      </c>
      <c r="AQ250" s="82">
        <f t="shared" si="485"/>
        <v>1</v>
      </c>
      <c r="AR250" s="82">
        <v>0</v>
      </c>
      <c r="AS250" s="82">
        <v>1</v>
      </c>
      <c r="AT250" s="82">
        <v>0</v>
      </c>
      <c r="AU250" s="82">
        <v>0</v>
      </c>
      <c r="AV250" s="82" t="s">
        <v>448</v>
      </c>
      <c r="AW250" s="82" t="s">
        <v>368</v>
      </c>
      <c r="AX250" s="82" t="s">
        <v>699</v>
      </c>
      <c r="AY250" s="82" t="s">
        <v>310</v>
      </c>
      <c r="AZ250" s="118" t="s">
        <v>369</v>
      </c>
      <c r="BA250" s="59">
        <v>43230</v>
      </c>
      <c r="BB250" s="59">
        <v>43245</v>
      </c>
      <c r="BC250" s="128">
        <f t="shared" si="431"/>
        <v>15</v>
      </c>
      <c r="BD250" s="82">
        <f t="shared" si="432"/>
        <v>0</v>
      </c>
      <c r="BE250" s="82">
        <v>0</v>
      </c>
      <c r="BF250" s="66">
        <v>0</v>
      </c>
      <c r="BG250" s="62">
        <f t="shared" si="433"/>
        <v>0</v>
      </c>
      <c r="BH250" s="59">
        <v>43189</v>
      </c>
      <c r="BI250" s="80">
        <f t="shared" si="434"/>
        <v>56</v>
      </c>
      <c r="BJ250" s="62" t="str">
        <f t="shared" si="435"/>
        <v>100%</v>
      </c>
      <c r="BK250" s="62">
        <f t="shared" si="436"/>
        <v>-2.7333333333333334</v>
      </c>
      <c r="BL250" s="59" t="str">
        <f t="shared" si="437"/>
        <v>SIN INICIAR</v>
      </c>
      <c r="BM250" s="59" t="str">
        <f t="shared" si="438"/>
        <v xml:space="preserve">NO PROGRAMADA EN EL PERIODO </v>
      </c>
      <c r="BN250" s="62" t="s">
        <v>728</v>
      </c>
      <c r="BO250" s="62" t="s">
        <v>702</v>
      </c>
      <c r="BP250" s="62"/>
      <c r="BQ250" s="82">
        <f t="shared" si="439"/>
        <v>1</v>
      </c>
      <c r="BR250" s="82">
        <v>1</v>
      </c>
      <c r="BS250" s="66">
        <f t="shared" si="484"/>
        <v>1</v>
      </c>
      <c r="BT250" s="62">
        <f t="shared" si="440"/>
        <v>1</v>
      </c>
      <c r="BU250" s="59">
        <v>43214</v>
      </c>
      <c r="BV250" s="80">
        <f t="shared" si="441"/>
        <v>31</v>
      </c>
      <c r="BW250" s="62" t="str">
        <f t="shared" si="442"/>
        <v>100%</v>
      </c>
      <c r="BX250" s="62">
        <f t="shared" si="443"/>
        <v>-1.0666666666666667</v>
      </c>
      <c r="BY250" s="59" t="str">
        <f t="shared" si="444"/>
        <v>TERMINADO</v>
      </c>
      <c r="BZ250" s="59" t="str">
        <f t="shared" si="445"/>
        <v>OPORTUNO</v>
      </c>
      <c r="CA250" s="62" t="s">
        <v>1723</v>
      </c>
      <c r="CB250" s="83" t="s">
        <v>1724</v>
      </c>
      <c r="CC250" s="83" t="s">
        <v>1725</v>
      </c>
      <c r="CD250" s="62"/>
      <c r="CE250" s="62"/>
      <c r="CF250" s="62"/>
      <c r="CG250" s="82">
        <f t="shared" si="446"/>
        <v>0</v>
      </c>
      <c r="CH250" s="82">
        <v>1</v>
      </c>
      <c r="CI250" s="66">
        <v>1</v>
      </c>
      <c r="CJ250" s="62">
        <v>1</v>
      </c>
      <c r="CK250" s="59">
        <v>43214</v>
      </c>
      <c r="CL250" s="80">
        <f t="shared" si="346"/>
        <v>31</v>
      </c>
      <c r="CM250" s="62" t="str">
        <f t="shared" si="447"/>
        <v>100%</v>
      </c>
      <c r="CN250" s="62">
        <f t="shared" si="448"/>
        <v>-1.0666666666666667</v>
      </c>
      <c r="CO250" s="59" t="str">
        <f t="shared" si="449"/>
        <v>TERMINADO</v>
      </c>
      <c r="CP250" s="99" t="str">
        <f t="shared" si="349"/>
        <v>OPORTUNO</v>
      </c>
      <c r="CQ250" s="62" t="s">
        <v>1723</v>
      </c>
      <c r="CR250" s="148" t="s">
        <v>1724</v>
      </c>
      <c r="CS250" s="148" t="s">
        <v>1725</v>
      </c>
      <c r="CT250" s="137"/>
      <c r="CU250" s="137"/>
      <c r="CV250" s="112" t="s">
        <v>1732</v>
      </c>
      <c r="CW250" s="62" t="s">
        <v>1754</v>
      </c>
      <c r="CX250" s="65">
        <v>100</v>
      </c>
      <c r="CY250" s="65">
        <v>100</v>
      </c>
      <c r="CZ250" s="82">
        <f t="shared" si="357"/>
        <v>100</v>
      </c>
      <c r="DA250" s="62" t="s">
        <v>1819</v>
      </c>
      <c r="DB250" s="62" t="s">
        <v>1820</v>
      </c>
      <c r="DC250" s="126">
        <f t="shared" si="450"/>
        <v>0</v>
      </c>
      <c r="DD250" s="82"/>
      <c r="DE250" s="66" t="e">
        <f t="shared" si="451"/>
        <v>#DIV/0!</v>
      </c>
      <c r="DF250" s="62">
        <f t="shared" si="350"/>
        <v>2</v>
      </c>
      <c r="DG250" s="59"/>
      <c r="DH250" s="80">
        <f t="shared" si="347"/>
        <v>43245</v>
      </c>
      <c r="DI250" s="62" t="str">
        <f t="shared" si="452"/>
        <v>100%</v>
      </c>
      <c r="DJ250" s="62">
        <f t="shared" si="453"/>
        <v>-2882</v>
      </c>
      <c r="DK250" s="59" t="str">
        <f t="shared" si="454"/>
        <v>TERMINADO</v>
      </c>
      <c r="DL250" s="59" t="str">
        <f t="shared" si="351"/>
        <v>OPORTUNO</v>
      </c>
      <c r="DM250" s="62"/>
      <c r="DN250" s="62"/>
      <c r="DO250" s="62"/>
      <c r="DP250" s="62"/>
      <c r="DQ250" s="62"/>
      <c r="DR250" s="62"/>
      <c r="DS250" s="60"/>
      <c r="DT250" s="60"/>
      <c r="DU250" s="60"/>
      <c r="DV250" s="82"/>
      <c r="DW250" s="82"/>
      <c r="DX250" s="58"/>
      <c r="DY250" s="58"/>
      <c r="DZ250" s="58"/>
      <c r="EA250" s="58"/>
      <c r="EB250" s="58"/>
      <c r="EC250" s="58"/>
      <c r="ED250" s="58"/>
    </row>
    <row r="251" spans="1:134" ht="49.5" customHeight="1" x14ac:dyDescent="0.2">
      <c r="A251" s="82" t="s">
        <v>346</v>
      </c>
      <c r="B251" s="82" t="s">
        <v>344</v>
      </c>
      <c r="C251" s="82" t="s">
        <v>279</v>
      </c>
      <c r="D251" s="82">
        <v>0.1</v>
      </c>
      <c r="E251" s="82">
        <v>0.35</v>
      </c>
      <c r="F251" s="82">
        <v>0.5</v>
      </c>
      <c r="G251" s="82">
        <v>0.8</v>
      </c>
      <c r="H251" s="82">
        <v>0.9</v>
      </c>
      <c r="I251" s="82" t="s">
        <v>281</v>
      </c>
      <c r="J251" s="82" t="s">
        <v>368</v>
      </c>
      <c r="K251" s="82" t="s">
        <v>347</v>
      </c>
      <c r="L251" s="82" t="s">
        <v>369</v>
      </c>
      <c r="M251" s="82" t="s">
        <v>369</v>
      </c>
      <c r="N251" s="82" t="s">
        <v>369</v>
      </c>
      <c r="O251" s="82" t="s">
        <v>369</v>
      </c>
      <c r="P251" s="82" t="s">
        <v>284</v>
      </c>
      <c r="Q251" s="82" t="s">
        <v>348</v>
      </c>
      <c r="R251" s="82" t="s">
        <v>406</v>
      </c>
      <c r="S251" s="82" t="s">
        <v>412</v>
      </c>
      <c r="T251" s="61" t="s">
        <v>313</v>
      </c>
      <c r="U251" s="61" t="s">
        <v>274</v>
      </c>
      <c r="V251" s="61" t="s">
        <v>287</v>
      </c>
      <c r="W251" s="82" t="s">
        <v>300</v>
      </c>
      <c r="X251" s="82" t="s">
        <v>306</v>
      </c>
      <c r="Y251" s="82" t="s">
        <v>312</v>
      </c>
      <c r="Z251" s="82" t="s">
        <v>416</v>
      </c>
      <c r="AA251" s="82" t="s">
        <v>426</v>
      </c>
      <c r="AB251" s="61" t="s">
        <v>311</v>
      </c>
      <c r="AC251" s="61" t="s">
        <v>375</v>
      </c>
      <c r="AD251" s="119" t="s">
        <v>369</v>
      </c>
      <c r="AE251" s="82" t="str">
        <f t="shared" si="426"/>
        <v>Subdirección de Gestión Corporativa</v>
      </c>
      <c r="AF251" s="124" t="str">
        <f t="shared" si="427"/>
        <v>Talento Humano</v>
      </c>
      <c r="AG251" s="156" t="str">
        <f t="shared" si="428"/>
        <v>Gestión del Talento Humano</v>
      </c>
      <c r="AH251" s="82" t="str">
        <f t="shared" si="429"/>
        <v>Plan Anticorrupción y de Atención a la Ciudadano</v>
      </c>
      <c r="AI251" s="124" t="s">
        <v>432</v>
      </c>
      <c r="AJ251" s="82" t="s">
        <v>1587</v>
      </c>
      <c r="AK251" s="82" t="s">
        <v>1591</v>
      </c>
      <c r="AL251" s="82" t="s">
        <v>724</v>
      </c>
      <c r="AM251" s="82" t="s">
        <v>1583</v>
      </c>
      <c r="AN251" s="82" t="s">
        <v>714</v>
      </c>
      <c r="AO251" s="126" t="s">
        <v>416</v>
      </c>
      <c r="AP251" s="82">
        <v>0</v>
      </c>
      <c r="AQ251" s="82">
        <f t="shared" si="485"/>
        <v>1</v>
      </c>
      <c r="AR251" s="82">
        <v>0</v>
      </c>
      <c r="AS251" s="82">
        <v>0</v>
      </c>
      <c r="AT251" s="82">
        <v>1</v>
      </c>
      <c r="AU251" s="82">
        <v>0</v>
      </c>
      <c r="AV251" s="82" t="s">
        <v>448</v>
      </c>
      <c r="AW251" s="82" t="s">
        <v>368</v>
      </c>
      <c r="AX251" s="82" t="s">
        <v>699</v>
      </c>
      <c r="AY251" s="82" t="s">
        <v>369</v>
      </c>
      <c r="AZ251" s="118" t="s">
        <v>369</v>
      </c>
      <c r="BA251" s="59">
        <v>43240</v>
      </c>
      <c r="BB251" s="59">
        <v>43311</v>
      </c>
      <c r="BC251" s="128">
        <f t="shared" si="431"/>
        <v>71</v>
      </c>
      <c r="BD251" s="82">
        <f t="shared" si="432"/>
        <v>0</v>
      </c>
      <c r="BE251" s="82">
        <v>0</v>
      </c>
      <c r="BF251" s="66">
        <v>0</v>
      </c>
      <c r="BG251" s="62">
        <f t="shared" si="433"/>
        <v>0</v>
      </c>
      <c r="BH251" s="59">
        <v>43189</v>
      </c>
      <c r="BI251" s="80">
        <f t="shared" si="434"/>
        <v>122</v>
      </c>
      <c r="BJ251" s="62" t="str">
        <f t="shared" si="435"/>
        <v>100%</v>
      </c>
      <c r="BK251" s="62">
        <f t="shared" si="436"/>
        <v>-0.71830985915492962</v>
      </c>
      <c r="BL251" s="59" t="str">
        <f t="shared" si="437"/>
        <v>SIN INICIAR</v>
      </c>
      <c r="BM251" s="59" t="str">
        <f t="shared" si="438"/>
        <v xml:space="preserve">NO PROGRAMADA EN EL PERIODO </v>
      </c>
      <c r="BN251" s="62" t="s">
        <v>728</v>
      </c>
      <c r="BO251" s="62" t="s">
        <v>702</v>
      </c>
      <c r="BP251" s="62"/>
      <c r="BQ251" s="82">
        <f t="shared" si="439"/>
        <v>0</v>
      </c>
      <c r="BR251" s="82">
        <v>1</v>
      </c>
      <c r="BS251" s="66">
        <v>0</v>
      </c>
      <c r="BT251" s="62">
        <f t="shared" si="440"/>
        <v>1</v>
      </c>
      <c r="BU251" s="59">
        <v>43220</v>
      </c>
      <c r="BV251" s="80">
        <f t="shared" si="441"/>
        <v>91</v>
      </c>
      <c r="BW251" s="62" t="str">
        <f t="shared" si="442"/>
        <v>100%</v>
      </c>
      <c r="BX251" s="62">
        <f t="shared" si="443"/>
        <v>-0.28169014084507044</v>
      </c>
      <c r="BY251" s="59" t="str">
        <f t="shared" si="444"/>
        <v>TERMINADO</v>
      </c>
      <c r="BZ251" s="59" t="str">
        <f t="shared" si="445"/>
        <v>OPORTUNO</v>
      </c>
      <c r="CA251" s="62" t="s">
        <v>731</v>
      </c>
      <c r="CB251" s="62"/>
      <c r="CC251" s="62"/>
      <c r="CD251" s="62"/>
      <c r="CE251" s="83"/>
      <c r="CF251" s="62"/>
      <c r="CG251" s="82">
        <f t="shared" si="446"/>
        <v>1</v>
      </c>
      <c r="CH251" s="82">
        <v>1</v>
      </c>
      <c r="CI251" s="66">
        <f t="shared" si="455"/>
        <v>1</v>
      </c>
      <c r="CJ251" s="62">
        <v>1</v>
      </c>
      <c r="CK251" s="59">
        <v>43311</v>
      </c>
      <c r="CL251" s="80">
        <f t="shared" si="346"/>
        <v>0</v>
      </c>
      <c r="CM251" s="62" t="str">
        <f t="shared" si="447"/>
        <v>100%</v>
      </c>
      <c r="CN251" s="62">
        <f t="shared" si="448"/>
        <v>1</v>
      </c>
      <c r="CO251" s="59" t="str">
        <f t="shared" si="449"/>
        <v>TERMINADO</v>
      </c>
      <c r="CP251" s="99" t="str">
        <f t="shared" si="349"/>
        <v>OPORTUNO</v>
      </c>
      <c r="CQ251" s="62" t="s">
        <v>1726</v>
      </c>
      <c r="CR251" s="137"/>
      <c r="CS251" s="137"/>
      <c r="CT251" s="137"/>
      <c r="CU251" s="148" t="s">
        <v>1722</v>
      </c>
      <c r="CV251" s="112" t="s">
        <v>1732</v>
      </c>
      <c r="CW251" s="62" t="s">
        <v>1754</v>
      </c>
      <c r="CX251" s="65">
        <v>100</v>
      </c>
      <c r="CY251" s="65">
        <v>100</v>
      </c>
      <c r="CZ251" s="82">
        <f t="shared" si="357"/>
        <v>100</v>
      </c>
      <c r="DA251" s="62" t="s">
        <v>1818</v>
      </c>
      <c r="DB251" s="62" t="s">
        <v>1814</v>
      </c>
      <c r="DC251" s="126">
        <f t="shared" si="450"/>
        <v>0</v>
      </c>
      <c r="DD251" s="82"/>
      <c r="DE251" s="66" t="e">
        <f t="shared" si="451"/>
        <v>#DIV/0!</v>
      </c>
      <c r="DF251" s="62">
        <f t="shared" si="350"/>
        <v>2</v>
      </c>
      <c r="DG251" s="59"/>
      <c r="DH251" s="80">
        <f t="shared" si="347"/>
        <v>43311</v>
      </c>
      <c r="DI251" s="62" t="str">
        <f t="shared" si="452"/>
        <v>100%</v>
      </c>
      <c r="DJ251" s="62">
        <f t="shared" si="453"/>
        <v>-609.0140845070423</v>
      </c>
      <c r="DK251" s="59" t="str">
        <f t="shared" si="454"/>
        <v>TERMINADO</v>
      </c>
      <c r="DL251" s="59" t="str">
        <f t="shared" si="351"/>
        <v>OPORTUNO</v>
      </c>
      <c r="DM251" s="62"/>
      <c r="DN251" s="62"/>
      <c r="DO251" s="62"/>
      <c r="DP251" s="62"/>
      <c r="DQ251" s="62"/>
      <c r="DR251" s="62"/>
      <c r="DS251" s="60"/>
      <c r="DT251" s="60"/>
      <c r="DU251" s="60"/>
      <c r="DV251" s="82"/>
      <c r="DW251" s="82"/>
      <c r="DX251" s="58"/>
      <c r="DY251" s="58"/>
      <c r="DZ251" s="58"/>
      <c r="EA251" s="58"/>
      <c r="EB251" s="58"/>
      <c r="EC251" s="58"/>
      <c r="ED251" s="58"/>
    </row>
    <row r="252" spans="1:134" ht="49.5" customHeight="1" x14ac:dyDescent="0.2">
      <c r="A252" s="82" t="s">
        <v>346</v>
      </c>
      <c r="B252" s="82" t="s">
        <v>344</v>
      </c>
      <c r="C252" s="82" t="s">
        <v>279</v>
      </c>
      <c r="D252" s="82">
        <v>0.1</v>
      </c>
      <c r="E252" s="82">
        <v>0.35</v>
      </c>
      <c r="F252" s="82">
        <v>0.5</v>
      </c>
      <c r="G252" s="82">
        <v>0.8</v>
      </c>
      <c r="H252" s="82">
        <v>0.9</v>
      </c>
      <c r="I252" s="82" t="s">
        <v>281</v>
      </c>
      <c r="J252" s="82" t="s">
        <v>368</v>
      </c>
      <c r="K252" s="82" t="s">
        <v>347</v>
      </c>
      <c r="L252" s="82" t="s">
        <v>369</v>
      </c>
      <c r="M252" s="82" t="s">
        <v>369</v>
      </c>
      <c r="N252" s="82" t="s">
        <v>369</v>
      </c>
      <c r="O252" s="82" t="s">
        <v>369</v>
      </c>
      <c r="P252" s="82" t="s">
        <v>284</v>
      </c>
      <c r="Q252" s="82" t="s">
        <v>348</v>
      </c>
      <c r="R252" s="82" t="s">
        <v>406</v>
      </c>
      <c r="S252" s="82" t="s">
        <v>412</v>
      </c>
      <c r="T252" s="61" t="s">
        <v>313</v>
      </c>
      <c r="U252" s="61" t="s">
        <v>274</v>
      </c>
      <c r="V252" s="61" t="s">
        <v>287</v>
      </c>
      <c r="W252" s="82" t="s">
        <v>300</v>
      </c>
      <c r="X252" s="82" t="s">
        <v>306</v>
      </c>
      <c r="Y252" s="82" t="s">
        <v>312</v>
      </c>
      <c r="Z252" s="82" t="s">
        <v>416</v>
      </c>
      <c r="AA252" s="82" t="s">
        <v>426</v>
      </c>
      <c r="AB252" s="61" t="s">
        <v>311</v>
      </c>
      <c r="AC252" s="61" t="s">
        <v>375</v>
      </c>
      <c r="AD252" s="119" t="s">
        <v>369</v>
      </c>
      <c r="AE252" s="82" t="str">
        <f t="shared" si="426"/>
        <v>Subdirección de Gestión Corporativa</v>
      </c>
      <c r="AF252" s="124" t="str">
        <f t="shared" si="427"/>
        <v>Talento Humano</v>
      </c>
      <c r="AG252" s="156" t="str">
        <f t="shared" si="428"/>
        <v>Gestión del Talento Humano</v>
      </c>
      <c r="AH252" s="82" t="str">
        <f t="shared" si="429"/>
        <v>Plan Anticorrupción y de Atención a la Ciudadano</v>
      </c>
      <c r="AI252" s="124" t="s">
        <v>432</v>
      </c>
      <c r="AJ252" s="82" t="s">
        <v>1587</v>
      </c>
      <c r="AK252" s="82" t="s">
        <v>1591</v>
      </c>
      <c r="AL252" s="82" t="s">
        <v>715</v>
      </c>
      <c r="AM252" s="82" t="s">
        <v>1584</v>
      </c>
      <c r="AN252" s="82" t="s">
        <v>715</v>
      </c>
      <c r="AO252" s="126" t="s">
        <v>416</v>
      </c>
      <c r="AP252" s="82">
        <v>0</v>
      </c>
      <c r="AQ252" s="82">
        <f t="shared" si="485"/>
        <v>1</v>
      </c>
      <c r="AR252" s="82">
        <v>0</v>
      </c>
      <c r="AS252" s="82">
        <v>0</v>
      </c>
      <c r="AT252" s="82">
        <v>1</v>
      </c>
      <c r="AU252" s="82">
        <v>0</v>
      </c>
      <c r="AV252" s="82" t="s">
        <v>448</v>
      </c>
      <c r="AW252" s="82" t="s">
        <v>368</v>
      </c>
      <c r="AX252" s="82" t="s">
        <v>699</v>
      </c>
      <c r="AY252" s="82" t="s">
        <v>369</v>
      </c>
      <c r="AZ252" s="118" t="s">
        <v>369</v>
      </c>
      <c r="BA252" s="59">
        <v>43311</v>
      </c>
      <c r="BB252" s="59">
        <v>43403</v>
      </c>
      <c r="BC252" s="128">
        <f t="shared" si="431"/>
        <v>92</v>
      </c>
      <c r="BD252" s="82">
        <f t="shared" si="432"/>
        <v>0</v>
      </c>
      <c r="BE252" s="82">
        <v>0</v>
      </c>
      <c r="BF252" s="66">
        <v>0</v>
      </c>
      <c r="BG252" s="62">
        <f t="shared" si="433"/>
        <v>0</v>
      </c>
      <c r="BH252" s="59">
        <v>43189</v>
      </c>
      <c r="BI252" s="80">
        <f t="shared" si="434"/>
        <v>214</v>
      </c>
      <c r="BJ252" s="62" t="str">
        <f t="shared" si="435"/>
        <v>100%</v>
      </c>
      <c r="BK252" s="62">
        <f t="shared" si="436"/>
        <v>-1.326086956521739</v>
      </c>
      <c r="BL252" s="59" t="str">
        <f t="shared" si="437"/>
        <v>SIN INICIAR</v>
      </c>
      <c r="BM252" s="59" t="str">
        <f t="shared" si="438"/>
        <v xml:space="preserve">NO PROGRAMADA EN EL PERIODO </v>
      </c>
      <c r="BN252" s="62" t="s">
        <v>728</v>
      </c>
      <c r="BO252" s="62" t="s">
        <v>702</v>
      </c>
      <c r="BP252" s="62"/>
      <c r="BQ252" s="82">
        <f t="shared" si="439"/>
        <v>0</v>
      </c>
      <c r="BR252" s="82">
        <v>0</v>
      </c>
      <c r="BS252" s="66">
        <v>0</v>
      </c>
      <c r="BT252" s="62">
        <f t="shared" si="440"/>
        <v>0</v>
      </c>
      <c r="BU252" s="59">
        <v>43220</v>
      </c>
      <c r="BV252" s="80">
        <f t="shared" si="441"/>
        <v>183</v>
      </c>
      <c r="BW252" s="62" t="str">
        <f t="shared" si="442"/>
        <v>100%</v>
      </c>
      <c r="BX252" s="62">
        <f t="shared" si="443"/>
        <v>-0.98913043478260865</v>
      </c>
      <c r="BY252" s="59" t="str">
        <f t="shared" si="444"/>
        <v>SIN INICIAR</v>
      </c>
      <c r="BZ252" s="59" t="str">
        <f t="shared" si="445"/>
        <v xml:space="preserve">NO PROGRAMADA EN EL PERIODO </v>
      </c>
      <c r="CA252" s="62" t="s">
        <v>731</v>
      </c>
      <c r="CB252" s="62"/>
      <c r="CC252" s="62"/>
      <c r="CD252" s="62"/>
      <c r="CE252" s="62"/>
      <c r="CF252" s="62"/>
      <c r="CG252" s="82">
        <f t="shared" si="446"/>
        <v>1</v>
      </c>
      <c r="CH252" s="82">
        <v>0</v>
      </c>
      <c r="CI252" s="66">
        <f t="shared" si="455"/>
        <v>0</v>
      </c>
      <c r="CJ252" s="62">
        <f t="shared" si="348"/>
        <v>0</v>
      </c>
      <c r="CK252" s="59">
        <v>43347</v>
      </c>
      <c r="CL252" s="80">
        <f t="shared" si="346"/>
        <v>56</v>
      </c>
      <c r="CM252" s="62" t="str">
        <f t="shared" si="447"/>
        <v>100%</v>
      </c>
      <c r="CN252" s="62">
        <f t="shared" si="448"/>
        <v>0.39130434782608697</v>
      </c>
      <c r="CO252" s="59" t="str">
        <f t="shared" si="449"/>
        <v>SIN INICIAR</v>
      </c>
      <c r="CP252" s="99" t="str">
        <f t="shared" si="349"/>
        <v>ATRASADO</v>
      </c>
      <c r="CQ252" s="62" t="s">
        <v>1727</v>
      </c>
      <c r="CR252" s="137"/>
      <c r="CS252" s="137"/>
      <c r="CT252" s="137"/>
      <c r="CU252" s="137"/>
      <c r="CV252" s="111" t="s">
        <v>1756</v>
      </c>
      <c r="CW252" s="62" t="s">
        <v>1757</v>
      </c>
      <c r="CX252" s="65"/>
      <c r="CY252" s="65"/>
      <c r="CZ252" s="82"/>
      <c r="DA252" s="62" t="s">
        <v>1801</v>
      </c>
      <c r="DB252" s="62" t="s">
        <v>1821</v>
      </c>
      <c r="DC252" s="126">
        <f t="shared" si="450"/>
        <v>0</v>
      </c>
      <c r="DD252" s="82"/>
      <c r="DE252" s="66" t="e">
        <f t="shared" si="451"/>
        <v>#DIV/0!</v>
      </c>
      <c r="DF252" s="62">
        <f t="shared" si="350"/>
        <v>0</v>
      </c>
      <c r="DG252" s="59"/>
      <c r="DH252" s="80">
        <f t="shared" si="347"/>
        <v>43403</v>
      </c>
      <c r="DI252" s="62" t="str">
        <f t="shared" si="452"/>
        <v>100%</v>
      </c>
      <c r="DJ252" s="62">
        <f t="shared" si="453"/>
        <v>-470.77173913043481</v>
      </c>
      <c r="DK252" s="59" t="str">
        <f t="shared" si="454"/>
        <v>SIN INICIAR</v>
      </c>
      <c r="DL252" s="59" t="str">
        <f t="shared" si="351"/>
        <v xml:space="preserve">NO PROGRAMADA EN EL PERIODO </v>
      </c>
      <c r="DM252" s="62"/>
      <c r="DN252" s="62"/>
      <c r="DO252" s="62"/>
      <c r="DP252" s="62"/>
      <c r="DQ252" s="62"/>
      <c r="DR252" s="62"/>
      <c r="DS252" s="60"/>
      <c r="DT252" s="60"/>
      <c r="DU252" s="60"/>
      <c r="DV252" s="82"/>
      <c r="DW252" s="82"/>
      <c r="DX252" s="58"/>
      <c r="DY252" s="58"/>
      <c r="DZ252" s="58"/>
      <c r="EA252" s="58"/>
      <c r="EB252" s="58"/>
      <c r="EC252" s="58"/>
      <c r="ED252" s="58"/>
    </row>
    <row r="253" spans="1:134" ht="71.25" customHeight="1" x14ac:dyDescent="0.2">
      <c r="A253" s="82" t="s">
        <v>346</v>
      </c>
      <c r="B253" s="82" t="s">
        <v>344</v>
      </c>
      <c r="C253" s="82" t="s">
        <v>279</v>
      </c>
      <c r="D253" s="82">
        <v>0.1</v>
      </c>
      <c r="E253" s="82">
        <v>0.35</v>
      </c>
      <c r="F253" s="82">
        <v>0.5</v>
      </c>
      <c r="G253" s="82">
        <v>0.8</v>
      </c>
      <c r="H253" s="82">
        <v>0.9</v>
      </c>
      <c r="I253" s="82" t="s">
        <v>281</v>
      </c>
      <c r="J253" s="82" t="s">
        <v>368</v>
      </c>
      <c r="K253" s="82" t="s">
        <v>347</v>
      </c>
      <c r="L253" s="82" t="s">
        <v>369</v>
      </c>
      <c r="M253" s="82" t="s">
        <v>369</v>
      </c>
      <c r="N253" s="82" t="s">
        <v>369</v>
      </c>
      <c r="O253" s="82" t="s">
        <v>369</v>
      </c>
      <c r="P253" s="82" t="s">
        <v>284</v>
      </c>
      <c r="Q253" s="82" t="s">
        <v>348</v>
      </c>
      <c r="R253" s="82" t="s">
        <v>406</v>
      </c>
      <c r="S253" s="82" t="s">
        <v>412</v>
      </c>
      <c r="T253" s="61" t="s">
        <v>313</v>
      </c>
      <c r="U253" s="61" t="s">
        <v>274</v>
      </c>
      <c r="V253" s="61" t="s">
        <v>287</v>
      </c>
      <c r="W253" s="82" t="s">
        <v>300</v>
      </c>
      <c r="X253" s="82" t="s">
        <v>306</v>
      </c>
      <c r="Y253" s="82" t="s">
        <v>312</v>
      </c>
      <c r="Z253" s="82" t="s">
        <v>416</v>
      </c>
      <c r="AA253" s="82" t="s">
        <v>426</v>
      </c>
      <c r="AB253" s="61" t="s">
        <v>311</v>
      </c>
      <c r="AC253" s="61" t="s">
        <v>375</v>
      </c>
      <c r="AD253" s="119" t="s">
        <v>369</v>
      </c>
      <c r="AE253" s="82" t="str">
        <f t="shared" si="426"/>
        <v>Subdirección de Gestión Corporativa</v>
      </c>
      <c r="AF253" s="124" t="str">
        <f t="shared" si="427"/>
        <v>Talento Humano</v>
      </c>
      <c r="AG253" s="156" t="str">
        <f t="shared" si="428"/>
        <v>Gestión del Talento Humano</v>
      </c>
      <c r="AH253" s="82" t="str">
        <f t="shared" si="429"/>
        <v>Plan Anticorrupción y de Atención a la Ciudadano</v>
      </c>
      <c r="AI253" s="124" t="s">
        <v>432</v>
      </c>
      <c r="AJ253" s="82" t="s">
        <v>1587</v>
      </c>
      <c r="AK253" s="82" t="s">
        <v>1592</v>
      </c>
      <c r="AL253" s="82" t="s">
        <v>725</v>
      </c>
      <c r="AM253" s="82" t="s">
        <v>1585</v>
      </c>
      <c r="AN253" s="82" t="s">
        <v>716</v>
      </c>
      <c r="AO253" s="126" t="s">
        <v>416</v>
      </c>
      <c r="AP253" s="82">
        <v>0</v>
      </c>
      <c r="AQ253" s="82">
        <f t="shared" si="485"/>
        <v>1</v>
      </c>
      <c r="AR253" s="82">
        <v>0</v>
      </c>
      <c r="AS253" s="82">
        <v>0</v>
      </c>
      <c r="AT253" s="82">
        <v>0</v>
      </c>
      <c r="AU253" s="82">
        <v>1</v>
      </c>
      <c r="AV253" s="82" t="s">
        <v>448</v>
      </c>
      <c r="AW253" s="82" t="s">
        <v>368</v>
      </c>
      <c r="AX253" s="82" t="s">
        <v>699</v>
      </c>
      <c r="AY253" s="82" t="s">
        <v>310</v>
      </c>
      <c r="AZ253" s="118" t="s">
        <v>369</v>
      </c>
      <c r="BA253" s="59">
        <v>43444</v>
      </c>
      <c r="BB253" s="59">
        <v>43449</v>
      </c>
      <c r="BC253" s="128">
        <f t="shared" si="431"/>
        <v>5</v>
      </c>
      <c r="BD253" s="82">
        <f t="shared" si="432"/>
        <v>0</v>
      </c>
      <c r="BE253" s="82">
        <v>0</v>
      </c>
      <c r="BF253" s="66">
        <v>0</v>
      </c>
      <c r="BG253" s="62">
        <f t="shared" si="433"/>
        <v>0</v>
      </c>
      <c r="BH253" s="59">
        <v>43189</v>
      </c>
      <c r="BI253" s="80">
        <f t="shared" si="434"/>
        <v>260</v>
      </c>
      <c r="BJ253" s="62" t="str">
        <f t="shared" si="435"/>
        <v>100%</v>
      </c>
      <c r="BK253" s="62">
        <f t="shared" si="436"/>
        <v>-51</v>
      </c>
      <c r="BL253" s="59" t="str">
        <f t="shared" si="437"/>
        <v>SIN INICIAR</v>
      </c>
      <c r="BM253" s="59" t="str">
        <f t="shared" si="438"/>
        <v xml:space="preserve">NO PROGRAMADA EN EL PERIODO </v>
      </c>
      <c r="BN253" s="62" t="s">
        <v>728</v>
      </c>
      <c r="BO253" s="62" t="s">
        <v>702</v>
      </c>
      <c r="BP253" s="62"/>
      <c r="BQ253" s="82">
        <f t="shared" si="439"/>
        <v>0</v>
      </c>
      <c r="BR253" s="82">
        <v>0</v>
      </c>
      <c r="BS253" s="66">
        <v>0</v>
      </c>
      <c r="BT253" s="62">
        <f t="shared" si="440"/>
        <v>0</v>
      </c>
      <c r="BU253" s="59">
        <v>43281</v>
      </c>
      <c r="BV253" s="80">
        <f t="shared" si="441"/>
        <v>168</v>
      </c>
      <c r="BW253" s="62" t="str">
        <f t="shared" si="442"/>
        <v>100%</v>
      </c>
      <c r="BX253" s="62">
        <f t="shared" si="443"/>
        <v>-32.6</v>
      </c>
      <c r="BY253" s="59" t="str">
        <f t="shared" si="444"/>
        <v>SIN INICIAR</v>
      </c>
      <c r="BZ253" s="59" t="str">
        <f t="shared" si="445"/>
        <v xml:space="preserve">NO PROGRAMADA EN EL PERIODO </v>
      </c>
      <c r="CA253" s="62" t="s">
        <v>731</v>
      </c>
      <c r="CB253" s="62" t="s">
        <v>702</v>
      </c>
      <c r="CC253" s="62"/>
      <c r="CD253" s="62"/>
      <c r="CE253" s="62"/>
      <c r="CF253" s="62"/>
      <c r="CG253" s="82">
        <f t="shared" si="446"/>
        <v>0</v>
      </c>
      <c r="CH253" s="82">
        <v>0</v>
      </c>
      <c r="CI253" s="66">
        <v>0</v>
      </c>
      <c r="CJ253" s="62">
        <f t="shared" si="348"/>
        <v>0</v>
      </c>
      <c r="CK253" s="59">
        <v>43347</v>
      </c>
      <c r="CL253" s="80">
        <f t="shared" si="346"/>
        <v>102</v>
      </c>
      <c r="CM253" s="62" t="str">
        <f t="shared" si="447"/>
        <v>100%</v>
      </c>
      <c r="CN253" s="62">
        <f t="shared" si="448"/>
        <v>-19.399999999999999</v>
      </c>
      <c r="CO253" s="59" t="str">
        <f t="shared" si="449"/>
        <v>SIN INICIAR</v>
      </c>
      <c r="CP253" s="99" t="str">
        <f t="shared" si="349"/>
        <v xml:space="preserve">NO PROGRAMADA EN EL PERIODO </v>
      </c>
      <c r="CQ253" s="62" t="s">
        <v>1728</v>
      </c>
      <c r="CR253" s="137"/>
      <c r="CS253" s="137"/>
      <c r="CT253" s="137"/>
      <c r="CU253" s="137"/>
      <c r="CV253" s="62" t="s">
        <v>1733</v>
      </c>
      <c r="CW253" s="62" t="s">
        <v>1764</v>
      </c>
      <c r="CX253" s="65"/>
      <c r="CY253" s="65"/>
      <c r="CZ253" s="82"/>
      <c r="DA253" s="62"/>
      <c r="DB253" s="62"/>
      <c r="DC253" s="126">
        <f t="shared" si="450"/>
        <v>1</v>
      </c>
      <c r="DD253" s="82"/>
      <c r="DE253" s="66">
        <f t="shared" si="451"/>
        <v>0</v>
      </c>
      <c r="DF253" s="62">
        <f t="shared" si="350"/>
        <v>0</v>
      </c>
      <c r="DG253" s="59"/>
      <c r="DH253" s="80">
        <f t="shared" si="347"/>
        <v>43449</v>
      </c>
      <c r="DI253" s="62" t="str">
        <f t="shared" si="452"/>
        <v>100%</v>
      </c>
      <c r="DJ253" s="62">
        <f t="shared" si="453"/>
        <v>-8688.7999999999993</v>
      </c>
      <c r="DK253" s="59" t="str">
        <f t="shared" si="454"/>
        <v>SIN INICIAR</v>
      </c>
      <c r="DL253" s="59" t="str">
        <f t="shared" si="351"/>
        <v xml:space="preserve">NO PROGRAMADA EN EL PERIODO </v>
      </c>
      <c r="DM253" s="62"/>
      <c r="DN253" s="62"/>
      <c r="DO253" s="62"/>
      <c r="DP253" s="62"/>
      <c r="DQ253" s="62"/>
      <c r="DR253" s="62"/>
      <c r="DS253" s="60"/>
      <c r="DT253" s="60"/>
      <c r="DU253" s="60"/>
      <c r="DV253" s="82"/>
      <c r="DW253" s="82"/>
      <c r="DX253" s="58"/>
      <c r="DY253" s="58"/>
      <c r="DZ253" s="58"/>
      <c r="EA253" s="58"/>
      <c r="EB253" s="58"/>
      <c r="EC253" s="58"/>
      <c r="ED253" s="58"/>
    </row>
    <row r="254" spans="1:134" ht="64.5" customHeight="1" thickBot="1" x14ac:dyDescent="0.25">
      <c r="A254" s="82" t="s">
        <v>346</v>
      </c>
      <c r="B254" s="82" t="s">
        <v>344</v>
      </c>
      <c r="C254" s="82" t="s">
        <v>279</v>
      </c>
      <c r="D254" s="82">
        <v>0.1</v>
      </c>
      <c r="E254" s="82">
        <v>0.35</v>
      </c>
      <c r="F254" s="82">
        <v>0.5</v>
      </c>
      <c r="G254" s="82">
        <v>0.8</v>
      </c>
      <c r="H254" s="82">
        <v>0.9</v>
      </c>
      <c r="I254" s="82" t="s">
        <v>281</v>
      </c>
      <c r="J254" s="82" t="s">
        <v>368</v>
      </c>
      <c r="K254" s="82" t="s">
        <v>347</v>
      </c>
      <c r="L254" s="82" t="s">
        <v>369</v>
      </c>
      <c r="M254" s="82" t="s">
        <v>369</v>
      </c>
      <c r="N254" s="82" t="s">
        <v>369</v>
      </c>
      <c r="O254" s="82" t="s">
        <v>369</v>
      </c>
      <c r="P254" s="82" t="s">
        <v>284</v>
      </c>
      <c r="Q254" s="82" t="s">
        <v>348</v>
      </c>
      <c r="R254" s="82" t="s">
        <v>406</v>
      </c>
      <c r="S254" s="82" t="s">
        <v>412</v>
      </c>
      <c r="T254" s="61" t="s">
        <v>313</v>
      </c>
      <c r="U254" s="61" t="s">
        <v>274</v>
      </c>
      <c r="V254" s="61" t="s">
        <v>287</v>
      </c>
      <c r="W254" s="82" t="s">
        <v>300</v>
      </c>
      <c r="X254" s="82" t="s">
        <v>306</v>
      </c>
      <c r="Y254" s="82" t="s">
        <v>312</v>
      </c>
      <c r="Z254" s="82" t="s">
        <v>416</v>
      </c>
      <c r="AA254" s="82" t="s">
        <v>426</v>
      </c>
      <c r="AB254" s="61" t="s">
        <v>311</v>
      </c>
      <c r="AC254" s="61" t="s">
        <v>375</v>
      </c>
      <c r="AD254" s="119" t="s">
        <v>369</v>
      </c>
      <c r="AE254" s="82" t="str">
        <f t="shared" si="426"/>
        <v>Subdirección de Gestión Corporativa</v>
      </c>
      <c r="AF254" s="124" t="str">
        <f t="shared" si="427"/>
        <v>Talento Humano</v>
      </c>
      <c r="AG254" s="158" t="str">
        <f t="shared" si="428"/>
        <v>Gestión del Talento Humano</v>
      </c>
      <c r="AH254" s="82" t="str">
        <f t="shared" si="429"/>
        <v>Plan Anticorrupción y de Atención a la Ciudadano</v>
      </c>
      <c r="AI254" s="124" t="s">
        <v>432</v>
      </c>
      <c r="AJ254" s="82" t="s">
        <v>1587</v>
      </c>
      <c r="AK254" s="82" t="s">
        <v>1592</v>
      </c>
      <c r="AL254" s="82" t="s">
        <v>726</v>
      </c>
      <c r="AM254" s="82" t="s">
        <v>1586</v>
      </c>
      <c r="AN254" s="82" t="s">
        <v>717</v>
      </c>
      <c r="AO254" s="126" t="s">
        <v>416</v>
      </c>
      <c r="AP254" s="82">
        <v>0</v>
      </c>
      <c r="AQ254" s="82">
        <f t="shared" si="485"/>
        <v>1</v>
      </c>
      <c r="AR254" s="82">
        <v>0</v>
      </c>
      <c r="AS254" s="82">
        <v>0</v>
      </c>
      <c r="AT254" s="82">
        <v>0</v>
      </c>
      <c r="AU254" s="82">
        <v>1</v>
      </c>
      <c r="AV254" s="82" t="s">
        <v>448</v>
      </c>
      <c r="AW254" s="82" t="s">
        <v>368</v>
      </c>
      <c r="AX254" s="82" t="s">
        <v>699</v>
      </c>
      <c r="AY254" s="82" t="s">
        <v>369</v>
      </c>
      <c r="AZ254" s="118" t="s">
        <v>369</v>
      </c>
      <c r="BA254" s="59">
        <v>43383</v>
      </c>
      <c r="BB254" s="59">
        <v>43449</v>
      </c>
      <c r="BC254" s="128">
        <f t="shared" si="431"/>
        <v>66</v>
      </c>
      <c r="BD254" s="82">
        <f t="shared" si="432"/>
        <v>0</v>
      </c>
      <c r="BE254" s="82">
        <v>0</v>
      </c>
      <c r="BF254" s="66">
        <v>0</v>
      </c>
      <c r="BG254" s="62">
        <f t="shared" si="433"/>
        <v>0</v>
      </c>
      <c r="BH254" s="59">
        <v>43189</v>
      </c>
      <c r="BI254" s="80">
        <f t="shared" si="434"/>
        <v>260</v>
      </c>
      <c r="BJ254" s="62" t="str">
        <f t="shared" si="435"/>
        <v>100%</v>
      </c>
      <c r="BK254" s="62">
        <f t="shared" si="436"/>
        <v>-2.9393939393939394</v>
      </c>
      <c r="BL254" s="59" t="str">
        <f t="shared" si="437"/>
        <v>SIN INICIAR</v>
      </c>
      <c r="BM254" s="59" t="str">
        <f t="shared" si="438"/>
        <v xml:space="preserve">NO PROGRAMADA EN EL PERIODO </v>
      </c>
      <c r="BN254" s="62" t="s">
        <v>728</v>
      </c>
      <c r="BO254" s="62" t="s">
        <v>702</v>
      </c>
      <c r="BP254" s="62"/>
      <c r="BQ254" s="82">
        <f t="shared" si="439"/>
        <v>0</v>
      </c>
      <c r="BR254" s="82">
        <v>0</v>
      </c>
      <c r="BS254" s="66">
        <v>0</v>
      </c>
      <c r="BT254" s="62">
        <f t="shared" si="440"/>
        <v>0</v>
      </c>
      <c r="BU254" s="59">
        <v>43220</v>
      </c>
      <c r="BV254" s="80">
        <f t="shared" si="441"/>
        <v>229</v>
      </c>
      <c r="BW254" s="62" t="str">
        <f t="shared" si="442"/>
        <v>100%</v>
      </c>
      <c r="BX254" s="62">
        <f t="shared" si="443"/>
        <v>-2.4696969696969697</v>
      </c>
      <c r="BY254" s="59" t="str">
        <f t="shared" si="444"/>
        <v>SIN INICIAR</v>
      </c>
      <c r="BZ254" s="59" t="str">
        <f t="shared" si="445"/>
        <v xml:space="preserve">NO PROGRAMADA EN EL PERIODO </v>
      </c>
      <c r="CA254" s="62" t="s">
        <v>731</v>
      </c>
      <c r="CB254" s="62" t="s">
        <v>702</v>
      </c>
      <c r="CC254" s="62"/>
      <c r="CD254" s="62"/>
      <c r="CE254" s="62"/>
      <c r="CF254" s="62"/>
      <c r="CG254" s="82">
        <f t="shared" si="446"/>
        <v>0</v>
      </c>
      <c r="CH254" s="82">
        <v>0</v>
      </c>
      <c r="CI254" s="66">
        <v>0</v>
      </c>
      <c r="CJ254" s="62">
        <f t="shared" si="348"/>
        <v>0</v>
      </c>
      <c r="CK254" s="59">
        <v>43347</v>
      </c>
      <c r="CL254" s="80">
        <f t="shared" si="346"/>
        <v>102</v>
      </c>
      <c r="CM254" s="62" t="str">
        <f t="shared" si="447"/>
        <v>100%</v>
      </c>
      <c r="CN254" s="62">
        <f t="shared" si="448"/>
        <v>-0.54545454545454541</v>
      </c>
      <c r="CO254" s="59" t="str">
        <f t="shared" si="449"/>
        <v>SIN INICIAR</v>
      </c>
      <c r="CP254" s="99" t="str">
        <f t="shared" si="349"/>
        <v xml:space="preserve">NO PROGRAMADA EN EL PERIODO </v>
      </c>
      <c r="CQ254" s="62" t="s">
        <v>1728</v>
      </c>
      <c r="CR254" s="137"/>
      <c r="CS254" s="137"/>
      <c r="CT254" s="137"/>
      <c r="CU254" s="137"/>
      <c r="CV254" s="62" t="s">
        <v>1733</v>
      </c>
      <c r="CW254" s="62" t="s">
        <v>1764</v>
      </c>
      <c r="CX254" s="65"/>
      <c r="CY254" s="65"/>
      <c r="CZ254" s="82"/>
      <c r="DA254" s="62"/>
      <c r="DB254" s="62"/>
      <c r="DC254" s="126">
        <f t="shared" si="450"/>
        <v>1</v>
      </c>
      <c r="DD254" s="82"/>
      <c r="DE254" s="66">
        <f t="shared" si="451"/>
        <v>0</v>
      </c>
      <c r="DF254" s="62">
        <f t="shared" si="350"/>
        <v>0</v>
      </c>
      <c r="DG254" s="59"/>
      <c r="DH254" s="80">
        <f t="shared" si="347"/>
        <v>43449</v>
      </c>
      <c r="DI254" s="62" t="str">
        <f t="shared" si="452"/>
        <v>100%</v>
      </c>
      <c r="DJ254" s="62">
        <f t="shared" si="453"/>
        <v>-657.31818181818187</v>
      </c>
      <c r="DK254" s="59" t="str">
        <f t="shared" si="454"/>
        <v>SIN INICIAR</v>
      </c>
      <c r="DL254" s="59" t="str">
        <f t="shared" si="351"/>
        <v xml:space="preserve">NO PROGRAMADA EN EL PERIODO </v>
      </c>
      <c r="DM254" s="62"/>
      <c r="DN254" s="62"/>
      <c r="DO254" s="62"/>
      <c r="DP254" s="62"/>
      <c r="DQ254" s="62"/>
      <c r="DR254" s="62"/>
      <c r="DS254" s="60"/>
      <c r="DT254" s="60"/>
      <c r="DU254" s="60"/>
      <c r="DV254" s="82"/>
      <c r="DW254" s="82"/>
      <c r="DX254" s="58"/>
      <c r="DY254" s="58"/>
      <c r="DZ254" s="58"/>
      <c r="EA254" s="58"/>
      <c r="EB254" s="58"/>
      <c r="EC254" s="58"/>
      <c r="ED254" s="58"/>
    </row>
    <row r="255" spans="1:134" ht="39.950000000000003" hidden="1" customHeight="1" x14ac:dyDescent="0.2">
      <c r="A255" s="82" t="s">
        <v>346</v>
      </c>
      <c r="B255" s="82" t="s">
        <v>344</v>
      </c>
      <c r="C255" s="82" t="s">
        <v>279</v>
      </c>
      <c r="D255" s="82">
        <v>0.1</v>
      </c>
      <c r="E255" s="82">
        <v>0.35</v>
      </c>
      <c r="F255" s="82">
        <v>0.5</v>
      </c>
      <c r="G255" s="82">
        <v>0.8</v>
      </c>
      <c r="H255" s="82">
        <v>0.9</v>
      </c>
      <c r="I255" s="82" t="s">
        <v>281</v>
      </c>
      <c r="J255" s="82" t="s">
        <v>368</v>
      </c>
      <c r="K255" s="82" t="s">
        <v>347</v>
      </c>
      <c r="L255" s="82" t="s">
        <v>369</v>
      </c>
      <c r="M255" s="82" t="s">
        <v>369</v>
      </c>
      <c r="N255" s="82" t="s">
        <v>369</v>
      </c>
      <c r="O255" s="82" t="s">
        <v>369</v>
      </c>
      <c r="P255" s="82" t="s">
        <v>284</v>
      </c>
      <c r="Q255" s="82" t="s">
        <v>348</v>
      </c>
      <c r="R255" s="82" t="s">
        <v>406</v>
      </c>
      <c r="S255" s="82" t="s">
        <v>412</v>
      </c>
      <c r="T255" s="61" t="s">
        <v>315</v>
      </c>
      <c r="U255" s="61" t="s">
        <v>324</v>
      </c>
      <c r="V255" s="61" t="s">
        <v>370</v>
      </c>
      <c r="W255" s="82" t="s">
        <v>300</v>
      </c>
      <c r="X255" s="82" t="s">
        <v>306</v>
      </c>
      <c r="Y255" s="82" t="s">
        <v>694</v>
      </c>
      <c r="Z255" s="82" t="s">
        <v>416</v>
      </c>
      <c r="AA255" s="82" t="s">
        <v>425</v>
      </c>
      <c r="AB255" s="61" t="s">
        <v>311</v>
      </c>
      <c r="AC255" s="61" t="s">
        <v>375</v>
      </c>
      <c r="AD255" s="61" t="s">
        <v>340</v>
      </c>
      <c r="AE255" s="102" t="str">
        <f t="shared" si="426"/>
        <v>Subdirección de Gestión Corporativa</v>
      </c>
      <c r="AF255" s="82" t="str">
        <f t="shared" si="427"/>
        <v>Talento Humano</v>
      </c>
      <c r="AG255" s="102" t="str">
        <f t="shared" si="428"/>
        <v>Gestión del Talento Humano</v>
      </c>
      <c r="AH255" s="133" t="str">
        <f t="shared" si="429"/>
        <v>Directiva 003 de 2013</v>
      </c>
      <c r="AI255" s="61" t="s">
        <v>432</v>
      </c>
      <c r="AJ255" s="133" t="s">
        <v>369</v>
      </c>
      <c r="AK255" s="133" t="s">
        <v>369</v>
      </c>
      <c r="AL255" s="133" t="s">
        <v>369</v>
      </c>
      <c r="AM255" s="133" t="s">
        <v>369</v>
      </c>
      <c r="AN255" s="133" t="s">
        <v>696</v>
      </c>
      <c r="AO255" s="61" t="s">
        <v>692</v>
      </c>
      <c r="AP255" s="82">
        <v>0</v>
      </c>
      <c r="AQ255" s="82">
        <f t="shared" si="485"/>
        <v>1</v>
      </c>
      <c r="AR255" s="82">
        <v>0</v>
      </c>
      <c r="AS255" s="82">
        <v>1</v>
      </c>
      <c r="AT255" s="82">
        <v>0</v>
      </c>
      <c r="AU255" s="82">
        <v>0</v>
      </c>
      <c r="AV255" s="82" t="s">
        <v>448</v>
      </c>
      <c r="AW255" s="82" t="s">
        <v>368</v>
      </c>
      <c r="AX255" s="82" t="s">
        <v>699</v>
      </c>
      <c r="AY255" s="82" t="s">
        <v>369</v>
      </c>
      <c r="AZ255" s="82" t="s">
        <v>369</v>
      </c>
      <c r="BA255" s="134">
        <v>43191</v>
      </c>
      <c r="BB255" s="134">
        <v>43235</v>
      </c>
      <c r="BC255" s="65">
        <f t="shared" si="431"/>
        <v>44</v>
      </c>
      <c r="BD255" s="82">
        <f t="shared" ref="BD255:BD268" si="488">$AR255</f>
        <v>0</v>
      </c>
      <c r="BE255" s="82">
        <v>0</v>
      </c>
      <c r="BF255" s="66">
        <v>0</v>
      </c>
      <c r="BG255" s="62">
        <f t="shared" si="433"/>
        <v>0</v>
      </c>
      <c r="BH255" s="59">
        <v>43189</v>
      </c>
      <c r="BI255" s="80">
        <f t="shared" si="434"/>
        <v>46</v>
      </c>
      <c r="BJ255" s="62" t="str">
        <f t="shared" si="435"/>
        <v>100%</v>
      </c>
      <c r="BK255" s="62">
        <f t="shared" si="436"/>
        <v>-4.5454545454545456E-2</v>
      </c>
      <c r="BL255" s="59" t="str">
        <f t="shared" si="437"/>
        <v>SIN INICIAR</v>
      </c>
      <c r="BM255" s="59" t="str">
        <f t="shared" si="438"/>
        <v xml:space="preserve">NO PROGRAMADA EN EL PERIODO </v>
      </c>
      <c r="BN255" s="62" t="s">
        <v>701</v>
      </c>
      <c r="BO255" s="62" t="s">
        <v>702</v>
      </c>
      <c r="BP255" s="62"/>
      <c r="BQ255" s="82">
        <f t="shared" si="439"/>
        <v>1</v>
      </c>
      <c r="BR255" s="82">
        <v>1</v>
      </c>
      <c r="BS255" s="66">
        <f t="shared" si="484"/>
        <v>1</v>
      </c>
      <c r="BT255" s="62">
        <f t="shared" si="440"/>
        <v>1</v>
      </c>
      <c r="BU255" s="59"/>
      <c r="BV255" s="80">
        <f t="shared" si="441"/>
        <v>43235</v>
      </c>
      <c r="BW255" s="62" t="str">
        <f t="shared" si="442"/>
        <v>100%</v>
      </c>
      <c r="BX255" s="62">
        <f t="shared" si="443"/>
        <v>-981.61363636363637</v>
      </c>
      <c r="BY255" s="59" t="str">
        <f t="shared" si="444"/>
        <v>TERMINADO</v>
      </c>
      <c r="BZ255" s="59" t="str">
        <f t="shared" si="445"/>
        <v>OPORTUNO</v>
      </c>
      <c r="CA255" s="62"/>
      <c r="CB255" s="62"/>
      <c r="CC255" s="62"/>
      <c r="CD255" s="62"/>
      <c r="CE255" s="62"/>
      <c r="CF255" s="62"/>
      <c r="CG255" s="82">
        <f t="shared" si="446"/>
        <v>0</v>
      </c>
      <c r="CH255" s="82"/>
      <c r="CI255" s="66" t="e">
        <f t="shared" si="455"/>
        <v>#DIV/0!</v>
      </c>
      <c r="CJ255" s="62">
        <f t="shared" ref="CJ255:CJ262" si="489">($BE255+$BR255+$CH255)/$AQ255</f>
        <v>1</v>
      </c>
      <c r="CK255" s="59"/>
      <c r="CL255" s="80">
        <f t="shared" ref="CL255:CL261" si="490">$BB255-$CK255</f>
        <v>43235</v>
      </c>
      <c r="CM255" s="62" t="str">
        <f t="shared" si="447"/>
        <v>100%</v>
      </c>
      <c r="CN255" s="62">
        <f t="shared" ref="CN255:CN268" si="491">($CK255-$BA255)/($BB255-$BA255)</f>
        <v>-981.61363636363637</v>
      </c>
      <c r="CO255" s="59" t="str">
        <f t="shared" si="449"/>
        <v>TERMINADO</v>
      </c>
      <c r="CP255" s="59" t="str">
        <f t="shared" ref="CP255:CP257" si="492">IF($CO255="SIN INICIAR",(IF($CK255&gt;$BA255,"ATRASADO",(IF($CK255&lt;$BA255,"NO PROGRAMADA EN EL PERIODO ")))),IF($CO255="EN PROCESO",(IF($CI255&gt;=$CN255,"DENTRO DEL TIEMPO",(IF($CI255&lt;$CN255,"ATRASADO")))),IF($CO255="TERMINADO",(IF($CN255&lt;=100%,"OPORTUNO",(IF($CN255&gt;100%,"EXTEMPORANEO")))))))</f>
        <v>OPORTUNO</v>
      </c>
      <c r="CQ255" s="135"/>
      <c r="CR255" s="135"/>
      <c r="CS255" s="135"/>
      <c r="CT255" s="135"/>
      <c r="CU255" s="135"/>
      <c r="CV255" s="135"/>
      <c r="CW255" s="135"/>
      <c r="CX255" s="135"/>
      <c r="CY255" s="135"/>
      <c r="CZ255" s="135"/>
      <c r="DA255" s="135"/>
      <c r="DB255" s="135"/>
      <c r="DC255" s="82">
        <f t="shared" si="450"/>
        <v>0</v>
      </c>
      <c r="DD255" s="82"/>
      <c r="DE255" s="66" t="e">
        <f t="shared" si="451"/>
        <v>#DIV/0!</v>
      </c>
      <c r="DF255" s="62">
        <f t="shared" ref="DF255:DF262" si="493">($BE255+$BR255+$CH255+$DD255)/$AQ255</f>
        <v>1</v>
      </c>
      <c r="DG255" s="59"/>
      <c r="DH255" s="80">
        <f t="shared" ref="DH255:DH261" si="494">$BB255-$DG255</f>
        <v>43235</v>
      </c>
      <c r="DI255" s="62" t="str">
        <f t="shared" si="452"/>
        <v>100%</v>
      </c>
      <c r="DJ255" s="62">
        <f t="shared" ref="DJ255:DJ268" si="495">($DG255-$BA255)/($BB255-$BA255)</f>
        <v>-981.61363636363637</v>
      </c>
      <c r="DK255" s="59" t="str">
        <f t="shared" si="454"/>
        <v>TERMINADO</v>
      </c>
      <c r="DL255" s="59" t="str">
        <f t="shared" ref="DL255:DL262" si="496">IF($DK255="SIN INICIAR",(IF($DG255&gt;$BA255,"ATRASADO",(IF($DG255&lt;$BA255,"NO PROGRAMADA EN EL PERIODO ")))),IF($DK255="EN PROCESO",(IF($DF255&gt;=$DJ255,"DENTRO DEL TIEMPO",(IF($DF255&lt;$DJ255,"ATRASADO")))),IF($DK255="TERMINADO",(IF($DJ255&lt;=100%,"OPORTUNO",(IF($DJ255&gt;100%,"EXTEMPORANEO")))))))</f>
        <v>OPORTUNO</v>
      </c>
      <c r="DM255" s="62"/>
      <c r="DN255" s="62"/>
      <c r="DO255" s="62"/>
      <c r="DP255" s="62"/>
      <c r="DQ255" s="62"/>
      <c r="DR255" s="62"/>
      <c r="DS255" s="60"/>
      <c r="DT255" s="60"/>
      <c r="DU255" s="60"/>
      <c r="DV255" s="82"/>
      <c r="DW255" s="82"/>
      <c r="DX255" s="58"/>
      <c r="DY255" s="58"/>
      <c r="DZ255" s="58"/>
      <c r="EA255" s="58"/>
      <c r="EB255" s="58"/>
      <c r="EC255" s="58"/>
      <c r="ED255" s="58"/>
    </row>
    <row r="256" spans="1:134" ht="39.950000000000003" hidden="1" customHeight="1" x14ac:dyDescent="0.2">
      <c r="A256" s="82" t="s">
        <v>346</v>
      </c>
      <c r="B256" s="82" t="s">
        <v>344</v>
      </c>
      <c r="C256" s="82" t="s">
        <v>279</v>
      </c>
      <c r="D256" s="82">
        <v>0.1</v>
      </c>
      <c r="E256" s="82">
        <v>0.35</v>
      </c>
      <c r="F256" s="82">
        <v>0.5</v>
      </c>
      <c r="G256" s="82">
        <v>0.8</v>
      </c>
      <c r="H256" s="82">
        <v>0.9</v>
      </c>
      <c r="I256" s="82" t="s">
        <v>281</v>
      </c>
      <c r="J256" s="82" t="s">
        <v>368</v>
      </c>
      <c r="K256" s="82" t="s">
        <v>347</v>
      </c>
      <c r="L256" s="82" t="s">
        <v>369</v>
      </c>
      <c r="M256" s="82" t="s">
        <v>369</v>
      </c>
      <c r="N256" s="82" t="s">
        <v>369</v>
      </c>
      <c r="O256" s="82" t="s">
        <v>369</v>
      </c>
      <c r="P256" s="82" t="s">
        <v>284</v>
      </c>
      <c r="Q256" s="82" t="s">
        <v>348</v>
      </c>
      <c r="R256" s="82" t="s">
        <v>406</v>
      </c>
      <c r="S256" s="82" t="s">
        <v>412</v>
      </c>
      <c r="T256" s="61" t="s">
        <v>315</v>
      </c>
      <c r="U256" s="61" t="s">
        <v>324</v>
      </c>
      <c r="V256" s="61" t="s">
        <v>370</v>
      </c>
      <c r="W256" s="82" t="s">
        <v>300</v>
      </c>
      <c r="X256" s="82" t="s">
        <v>306</v>
      </c>
      <c r="Y256" s="82" t="s">
        <v>694</v>
      </c>
      <c r="Z256" s="82" t="s">
        <v>416</v>
      </c>
      <c r="AA256" s="82" t="s">
        <v>425</v>
      </c>
      <c r="AB256" s="61" t="s">
        <v>311</v>
      </c>
      <c r="AC256" s="61" t="s">
        <v>375</v>
      </c>
      <c r="AD256" s="61" t="s">
        <v>340</v>
      </c>
      <c r="AE256" s="82" t="str">
        <f t="shared" si="426"/>
        <v>Subdirección de Gestión Corporativa</v>
      </c>
      <c r="AF256" s="82" t="str">
        <f t="shared" si="427"/>
        <v>Talento Humano</v>
      </c>
      <c r="AG256" s="82" t="str">
        <f t="shared" si="428"/>
        <v>Gestión del Talento Humano</v>
      </c>
      <c r="AH256" s="61" t="str">
        <f t="shared" si="429"/>
        <v>Directiva 003 de 2013</v>
      </c>
      <c r="AI256" s="61" t="s">
        <v>432</v>
      </c>
      <c r="AJ256" s="61" t="s">
        <v>369</v>
      </c>
      <c r="AK256" s="61" t="s">
        <v>369</v>
      </c>
      <c r="AL256" s="61" t="s">
        <v>369</v>
      </c>
      <c r="AM256" s="61" t="s">
        <v>369</v>
      </c>
      <c r="AN256" s="61" t="s">
        <v>697</v>
      </c>
      <c r="AO256" s="61" t="s">
        <v>693</v>
      </c>
      <c r="AP256" s="82">
        <v>0</v>
      </c>
      <c r="AQ256" s="82">
        <f t="shared" si="485"/>
        <v>1</v>
      </c>
      <c r="AR256" s="82">
        <v>0</v>
      </c>
      <c r="AS256" s="82">
        <v>1</v>
      </c>
      <c r="AT256" s="82">
        <v>0</v>
      </c>
      <c r="AU256" s="82">
        <v>0</v>
      </c>
      <c r="AV256" s="82" t="s">
        <v>448</v>
      </c>
      <c r="AW256" s="82" t="s">
        <v>368</v>
      </c>
      <c r="AX256" s="82" t="s">
        <v>699</v>
      </c>
      <c r="AY256" s="82" t="s">
        <v>369</v>
      </c>
      <c r="AZ256" s="82" t="s">
        <v>369</v>
      </c>
      <c r="BA256" s="59">
        <v>43191</v>
      </c>
      <c r="BB256" s="59">
        <v>43235</v>
      </c>
      <c r="BC256" s="65">
        <f t="shared" si="431"/>
        <v>44</v>
      </c>
      <c r="BD256" s="82">
        <f t="shared" si="488"/>
        <v>0</v>
      </c>
      <c r="BE256" s="82">
        <v>0</v>
      </c>
      <c r="BF256" s="66">
        <v>0</v>
      </c>
      <c r="BG256" s="62">
        <f t="shared" si="433"/>
        <v>0</v>
      </c>
      <c r="BH256" s="59">
        <v>43189</v>
      </c>
      <c r="BI256" s="80">
        <f t="shared" si="434"/>
        <v>46</v>
      </c>
      <c r="BJ256" s="62" t="str">
        <f t="shared" si="435"/>
        <v>100%</v>
      </c>
      <c r="BK256" s="62">
        <f t="shared" si="436"/>
        <v>-4.5454545454545456E-2</v>
      </c>
      <c r="BL256" s="59" t="str">
        <f t="shared" si="437"/>
        <v>SIN INICIAR</v>
      </c>
      <c r="BM256" s="59" t="str">
        <f t="shared" si="438"/>
        <v xml:space="preserve">NO PROGRAMADA EN EL PERIODO </v>
      </c>
      <c r="BN256" s="62" t="s">
        <v>701</v>
      </c>
      <c r="BO256" s="62" t="s">
        <v>702</v>
      </c>
      <c r="BP256" s="62"/>
      <c r="BQ256" s="82">
        <f t="shared" si="439"/>
        <v>1</v>
      </c>
      <c r="BR256" s="82">
        <v>1</v>
      </c>
      <c r="BS256" s="66">
        <f t="shared" si="484"/>
        <v>1</v>
      </c>
      <c r="BT256" s="62">
        <f t="shared" si="440"/>
        <v>1</v>
      </c>
      <c r="BU256" s="59"/>
      <c r="BV256" s="80">
        <f t="shared" si="441"/>
        <v>43235</v>
      </c>
      <c r="BW256" s="62" t="str">
        <f t="shared" si="442"/>
        <v>100%</v>
      </c>
      <c r="BX256" s="62">
        <f t="shared" si="443"/>
        <v>-981.61363636363637</v>
      </c>
      <c r="BY256" s="59" t="str">
        <f t="shared" si="444"/>
        <v>TERMINADO</v>
      </c>
      <c r="BZ256" s="59" t="str">
        <f t="shared" si="445"/>
        <v>OPORTUNO</v>
      </c>
      <c r="CA256" s="62"/>
      <c r="CB256" s="62"/>
      <c r="CC256" s="62"/>
      <c r="CD256" s="62"/>
      <c r="CE256" s="62"/>
      <c r="CF256" s="62"/>
      <c r="CG256" s="82">
        <f t="shared" si="446"/>
        <v>0</v>
      </c>
      <c r="CH256" s="82"/>
      <c r="CI256" s="66" t="e">
        <f t="shared" si="455"/>
        <v>#DIV/0!</v>
      </c>
      <c r="CJ256" s="62">
        <f t="shared" si="489"/>
        <v>1</v>
      </c>
      <c r="CK256" s="59"/>
      <c r="CL256" s="80">
        <f t="shared" si="490"/>
        <v>43235</v>
      </c>
      <c r="CM256" s="62" t="str">
        <f t="shared" si="447"/>
        <v>100%</v>
      </c>
      <c r="CN256" s="62">
        <f t="shared" si="491"/>
        <v>-981.61363636363637</v>
      </c>
      <c r="CO256" s="59" t="str">
        <f t="shared" si="449"/>
        <v>TERMINADO</v>
      </c>
      <c r="CP256" s="59" t="str">
        <f t="shared" si="492"/>
        <v>OPORTUNO</v>
      </c>
      <c r="CQ256" s="62"/>
      <c r="CR256" s="62"/>
      <c r="CS256" s="62"/>
      <c r="CT256" s="62"/>
      <c r="CU256" s="62"/>
      <c r="CV256" s="62"/>
      <c r="CW256" s="62"/>
      <c r="CX256" s="62"/>
      <c r="CY256" s="62"/>
      <c r="CZ256" s="62"/>
      <c r="DA256" s="62"/>
      <c r="DB256" s="62"/>
      <c r="DC256" s="82">
        <f t="shared" si="450"/>
        <v>0</v>
      </c>
      <c r="DD256" s="82"/>
      <c r="DE256" s="66" t="e">
        <f t="shared" si="451"/>
        <v>#DIV/0!</v>
      </c>
      <c r="DF256" s="62">
        <f t="shared" si="493"/>
        <v>1</v>
      </c>
      <c r="DG256" s="59"/>
      <c r="DH256" s="80">
        <f t="shared" si="494"/>
        <v>43235</v>
      </c>
      <c r="DI256" s="62" t="str">
        <f t="shared" si="452"/>
        <v>100%</v>
      </c>
      <c r="DJ256" s="62">
        <f t="shared" si="495"/>
        <v>-981.61363636363637</v>
      </c>
      <c r="DK256" s="59" t="str">
        <f t="shared" si="454"/>
        <v>TERMINADO</v>
      </c>
      <c r="DL256" s="59" t="str">
        <f t="shared" si="496"/>
        <v>OPORTUNO</v>
      </c>
      <c r="DM256" s="62"/>
      <c r="DN256" s="62"/>
      <c r="DO256" s="62"/>
      <c r="DP256" s="62"/>
      <c r="DQ256" s="62"/>
      <c r="DR256" s="62"/>
      <c r="DS256" s="60"/>
      <c r="DT256" s="60"/>
      <c r="DU256" s="60"/>
      <c r="DV256" s="82"/>
      <c r="DW256" s="82"/>
      <c r="DX256" s="58"/>
      <c r="DY256" s="58"/>
      <c r="DZ256" s="58"/>
      <c r="EA256" s="58"/>
      <c r="EB256" s="58"/>
      <c r="EC256" s="58"/>
      <c r="ED256" s="58"/>
    </row>
    <row r="257" spans="1:134" ht="39.950000000000003" hidden="1" customHeight="1" x14ac:dyDescent="0.2">
      <c r="A257" s="82" t="s">
        <v>346</v>
      </c>
      <c r="B257" s="82" t="s">
        <v>344</v>
      </c>
      <c r="C257" s="82" t="s">
        <v>279</v>
      </c>
      <c r="D257" s="82">
        <v>0.1</v>
      </c>
      <c r="E257" s="82">
        <v>0.35</v>
      </c>
      <c r="F257" s="82">
        <v>0.5</v>
      </c>
      <c r="G257" s="82">
        <v>0.8</v>
      </c>
      <c r="H257" s="82">
        <v>0.9</v>
      </c>
      <c r="I257" s="82" t="s">
        <v>281</v>
      </c>
      <c r="J257" s="82" t="s">
        <v>368</v>
      </c>
      <c r="K257" s="82" t="s">
        <v>347</v>
      </c>
      <c r="L257" s="82" t="s">
        <v>369</v>
      </c>
      <c r="M257" s="82" t="s">
        <v>369</v>
      </c>
      <c r="N257" s="82" t="s">
        <v>369</v>
      </c>
      <c r="O257" s="82" t="s">
        <v>369</v>
      </c>
      <c r="P257" s="82" t="s">
        <v>284</v>
      </c>
      <c r="Q257" s="82" t="s">
        <v>348</v>
      </c>
      <c r="R257" s="82" t="s">
        <v>406</v>
      </c>
      <c r="S257" s="82" t="s">
        <v>412</v>
      </c>
      <c r="T257" s="61" t="s">
        <v>316</v>
      </c>
      <c r="U257" s="61" t="s">
        <v>275</v>
      </c>
      <c r="V257" s="61" t="s">
        <v>370</v>
      </c>
      <c r="W257" s="82" t="s">
        <v>300</v>
      </c>
      <c r="X257" s="82" t="s">
        <v>306</v>
      </c>
      <c r="Y257" s="82" t="s">
        <v>694</v>
      </c>
      <c r="Z257" s="82" t="s">
        <v>416</v>
      </c>
      <c r="AA257" s="82" t="s">
        <v>425</v>
      </c>
      <c r="AB257" s="61" t="s">
        <v>311</v>
      </c>
      <c r="AC257" s="61" t="s">
        <v>377</v>
      </c>
      <c r="AD257" s="61" t="s">
        <v>340</v>
      </c>
      <c r="AE257" s="82" t="str">
        <f t="shared" si="426"/>
        <v>Subdirección de Gestión Corporativa</v>
      </c>
      <c r="AF257" s="82" t="str">
        <f t="shared" si="427"/>
        <v>Control Disciplinario</v>
      </c>
      <c r="AG257" s="82" t="str">
        <f t="shared" si="428"/>
        <v>Gestión del Talento Humano</v>
      </c>
      <c r="AH257" s="61" t="str">
        <f t="shared" si="429"/>
        <v>Directiva 003 de 2013</v>
      </c>
      <c r="AI257" s="61" t="s">
        <v>432</v>
      </c>
      <c r="AJ257" s="61" t="s">
        <v>369</v>
      </c>
      <c r="AK257" s="61" t="s">
        <v>369</v>
      </c>
      <c r="AL257" s="61" t="s">
        <v>369</v>
      </c>
      <c r="AM257" s="61" t="s">
        <v>369</v>
      </c>
      <c r="AN257" s="61" t="s">
        <v>698</v>
      </c>
      <c r="AO257" s="61" t="s">
        <v>695</v>
      </c>
      <c r="AP257" s="82">
        <v>0</v>
      </c>
      <c r="AQ257" s="82">
        <f t="shared" si="485"/>
        <v>1</v>
      </c>
      <c r="AR257" s="82">
        <v>0</v>
      </c>
      <c r="AS257" s="82">
        <v>1</v>
      </c>
      <c r="AT257" s="82">
        <v>0</v>
      </c>
      <c r="AU257" s="82">
        <v>0</v>
      </c>
      <c r="AV257" s="82" t="s">
        <v>448</v>
      </c>
      <c r="AW257" s="82" t="s">
        <v>368</v>
      </c>
      <c r="AX257" s="82" t="s">
        <v>700</v>
      </c>
      <c r="AY257" s="82" t="s">
        <v>369</v>
      </c>
      <c r="AZ257" s="82" t="s">
        <v>369</v>
      </c>
      <c r="BA257" s="59">
        <v>43191</v>
      </c>
      <c r="BB257" s="59">
        <v>43235</v>
      </c>
      <c r="BC257" s="65">
        <f t="shared" si="431"/>
        <v>44</v>
      </c>
      <c r="BD257" s="82">
        <f t="shared" si="488"/>
        <v>0</v>
      </c>
      <c r="BE257" s="82">
        <v>0</v>
      </c>
      <c r="BF257" s="66">
        <v>0</v>
      </c>
      <c r="BG257" s="62">
        <f t="shared" si="433"/>
        <v>0</v>
      </c>
      <c r="BH257" s="59">
        <v>43189</v>
      </c>
      <c r="BI257" s="80">
        <f t="shared" si="434"/>
        <v>46</v>
      </c>
      <c r="BJ257" s="62" t="str">
        <f t="shared" si="435"/>
        <v>100%</v>
      </c>
      <c r="BK257" s="62">
        <f t="shared" si="436"/>
        <v>-4.5454545454545456E-2</v>
      </c>
      <c r="BL257" s="59" t="str">
        <f t="shared" si="437"/>
        <v>SIN INICIAR</v>
      </c>
      <c r="BM257" s="59" t="str">
        <f t="shared" si="438"/>
        <v xml:space="preserve">NO PROGRAMADA EN EL PERIODO </v>
      </c>
      <c r="BN257" s="62" t="s">
        <v>701</v>
      </c>
      <c r="BO257" s="62" t="s">
        <v>702</v>
      </c>
      <c r="BP257" s="62"/>
      <c r="BQ257" s="82">
        <f t="shared" si="439"/>
        <v>1</v>
      </c>
      <c r="BR257" s="82">
        <v>1</v>
      </c>
      <c r="BS257" s="66">
        <f t="shared" si="484"/>
        <v>1</v>
      </c>
      <c r="BT257" s="62">
        <f t="shared" si="440"/>
        <v>1</v>
      </c>
      <c r="BU257" s="59"/>
      <c r="BV257" s="80">
        <f t="shared" si="441"/>
        <v>43235</v>
      </c>
      <c r="BW257" s="62" t="str">
        <f t="shared" si="442"/>
        <v>100%</v>
      </c>
      <c r="BX257" s="62">
        <f t="shared" si="443"/>
        <v>-981.61363636363637</v>
      </c>
      <c r="BY257" s="59" t="str">
        <f t="shared" si="444"/>
        <v>TERMINADO</v>
      </c>
      <c r="BZ257" s="59" t="str">
        <f t="shared" si="445"/>
        <v>OPORTUNO</v>
      </c>
      <c r="CA257" s="62"/>
      <c r="CB257" s="62"/>
      <c r="CC257" s="62"/>
      <c r="CD257" s="62"/>
      <c r="CE257" s="62"/>
      <c r="CF257" s="62"/>
      <c r="CG257" s="82">
        <f t="shared" si="446"/>
        <v>0</v>
      </c>
      <c r="CH257" s="82"/>
      <c r="CI257" s="66" t="e">
        <f t="shared" si="455"/>
        <v>#DIV/0!</v>
      </c>
      <c r="CJ257" s="62">
        <f t="shared" si="489"/>
        <v>1</v>
      </c>
      <c r="CK257" s="59"/>
      <c r="CL257" s="80">
        <f t="shared" si="490"/>
        <v>43235</v>
      </c>
      <c r="CM257" s="62" t="str">
        <f t="shared" si="447"/>
        <v>100%</v>
      </c>
      <c r="CN257" s="62">
        <f t="shared" si="491"/>
        <v>-981.61363636363637</v>
      </c>
      <c r="CO257" s="59" t="str">
        <f t="shared" si="449"/>
        <v>TERMINADO</v>
      </c>
      <c r="CP257" s="59" t="str">
        <f t="shared" si="492"/>
        <v>OPORTUNO</v>
      </c>
      <c r="CQ257" s="62"/>
      <c r="CR257" s="62"/>
      <c r="CS257" s="62"/>
      <c r="CT257" s="62"/>
      <c r="CU257" s="62"/>
      <c r="CV257" s="62"/>
      <c r="CW257" s="62"/>
      <c r="CX257" s="62"/>
      <c r="CY257" s="62"/>
      <c r="CZ257" s="62"/>
      <c r="DA257" s="62"/>
      <c r="DB257" s="62"/>
      <c r="DC257" s="82">
        <f t="shared" si="450"/>
        <v>0</v>
      </c>
      <c r="DD257" s="82"/>
      <c r="DE257" s="66" t="e">
        <f t="shared" si="451"/>
        <v>#DIV/0!</v>
      </c>
      <c r="DF257" s="62">
        <f t="shared" si="493"/>
        <v>1</v>
      </c>
      <c r="DG257" s="59"/>
      <c r="DH257" s="80">
        <f t="shared" si="494"/>
        <v>43235</v>
      </c>
      <c r="DI257" s="62" t="str">
        <f t="shared" si="452"/>
        <v>100%</v>
      </c>
      <c r="DJ257" s="62">
        <f t="shared" si="495"/>
        <v>-981.61363636363637</v>
      </c>
      <c r="DK257" s="59" t="str">
        <f t="shared" si="454"/>
        <v>TERMINADO</v>
      </c>
      <c r="DL257" s="59" t="str">
        <f t="shared" si="496"/>
        <v>OPORTUNO</v>
      </c>
      <c r="DM257" s="62"/>
      <c r="DN257" s="62"/>
      <c r="DO257" s="62"/>
      <c r="DP257" s="62"/>
      <c r="DQ257" s="62"/>
      <c r="DR257" s="62"/>
      <c r="DS257" s="60"/>
      <c r="DT257" s="60"/>
      <c r="DU257" s="60"/>
      <c r="DV257" s="82"/>
      <c r="DW257" s="82"/>
      <c r="DX257" s="58"/>
      <c r="DY257" s="58"/>
      <c r="DZ257" s="58"/>
      <c r="EA257" s="58"/>
      <c r="EB257" s="58"/>
      <c r="EC257" s="58"/>
      <c r="ED257" s="58"/>
    </row>
    <row r="258" spans="1:134" ht="39.950000000000003" hidden="1" customHeight="1" x14ac:dyDescent="0.2">
      <c r="A258" s="82" t="s">
        <v>346</v>
      </c>
      <c r="B258" s="82" t="s">
        <v>344</v>
      </c>
      <c r="C258" s="82" t="s">
        <v>279</v>
      </c>
      <c r="D258" s="82">
        <v>0.1</v>
      </c>
      <c r="E258" s="82">
        <v>0.35</v>
      </c>
      <c r="F258" s="82">
        <v>0.5</v>
      </c>
      <c r="G258" s="82">
        <v>0.8</v>
      </c>
      <c r="H258" s="82">
        <v>0.9</v>
      </c>
      <c r="I258" s="82" t="s">
        <v>281</v>
      </c>
      <c r="J258" s="82" t="s">
        <v>368</v>
      </c>
      <c r="K258" s="82" t="s">
        <v>347</v>
      </c>
      <c r="L258" s="82" t="s">
        <v>1193</v>
      </c>
      <c r="M258" s="82" t="s">
        <v>1192</v>
      </c>
      <c r="N258" s="82" t="s">
        <v>1216</v>
      </c>
      <c r="O258" s="82" t="s">
        <v>1215</v>
      </c>
      <c r="P258" s="82" t="s">
        <v>283</v>
      </c>
      <c r="Q258" s="82" t="s">
        <v>347</v>
      </c>
      <c r="R258" s="82" t="s">
        <v>405</v>
      </c>
      <c r="S258" s="82" t="s">
        <v>411</v>
      </c>
      <c r="T258" s="82" t="s">
        <v>1020</v>
      </c>
      <c r="U258" s="82" t="s">
        <v>274</v>
      </c>
      <c r="V258" s="82" t="s">
        <v>370</v>
      </c>
      <c r="W258" s="82" t="s">
        <v>294</v>
      </c>
      <c r="X258" s="82" t="s">
        <v>292</v>
      </c>
      <c r="Y258" s="82" t="s">
        <v>1454</v>
      </c>
      <c r="Z258" s="82" t="s">
        <v>416</v>
      </c>
      <c r="AA258" s="82" t="s">
        <v>426</v>
      </c>
      <c r="AB258" s="61" t="s">
        <v>310</v>
      </c>
      <c r="AC258" s="82" t="s">
        <v>369</v>
      </c>
      <c r="AD258" s="82" t="s">
        <v>904</v>
      </c>
      <c r="AE258" s="82" t="str">
        <f t="shared" si="426"/>
        <v>Oficina Asesora de Planeación</v>
      </c>
      <c r="AF258" s="82" t="str">
        <f t="shared" si="427"/>
        <v>No aplica</v>
      </c>
      <c r="AG258" s="82" t="str">
        <f t="shared" si="428"/>
        <v>Planeación Estratégica</v>
      </c>
      <c r="AH258" s="61" t="str">
        <f t="shared" si="429"/>
        <v>Plan de Participación Ciudadana</v>
      </c>
      <c r="AI258" s="61" t="s">
        <v>432</v>
      </c>
      <c r="AJ258" s="61" t="s">
        <v>369</v>
      </c>
      <c r="AK258" s="61" t="s">
        <v>369</v>
      </c>
      <c r="AL258" s="61" t="s">
        <v>369</v>
      </c>
      <c r="AM258" s="61" t="s">
        <v>369</v>
      </c>
      <c r="AN258" s="61" t="s">
        <v>1433</v>
      </c>
      <c r="AO258" s="61" t="s">
        <v>1434</v>
      </c>
      <c r="AP258" s="82">
        <v>0</v>
      </c>
      <c r="AQ258" s="82">
        <f t="shared" ref="AQ258:AQ268" si="497">SUM(AR258:AU258)</f>
        <v>1</v>
      </c>
      <c r="AR258" s="82">
        <v>0</v>
      </c>
      <c r="AS258" s="82">
        <v>1</v>
      </c>
      <c r="AT258" s="82">
        <v>0</v>
      </c>
      <c r="AU258" s="82">
        <v>0</v>
      </c>
      <c r="AV258" s="82" t="s">
        <v>448</v>
      </c>
      <c r="AW258" s="82" t="s">
        <v>434</v>
      </c>
      <c r="AX258" s="82" t="s">
        <v>972</v>
      </c>
      <c r="AY258" s="82" t="s">
        <v>369</v>
      </c>
      <c r="AZ258" s="82" t="s">
        <v>369</v>
      </c>
      <c r="BA258" s="59">
        <v>43221</v>
      </c>
      <c r="BB258" s="59">
        <v>43250</v>
      </c>
      <c r="BC258" s="65">
        <f t="shared" si="431"/>
        <v>29</v>
      </c>
      <c r="BD258" s="82">
        <f t="shared" si="488"/>
        <v>0</v>
      </c>
      <c r="BE258" s="82">
        <v>0</v>
      </c>
      <c r="BF258" s="66">
        <v>0</v>
      </c>
      <c r="BG258" s="62">
        <f t="shared" si="433"/>
        <v>0</v>
      </c>
      <c r="BH258" s="59"/>
      <c r="BI258" s="80">
        <f t="shared" si="434"/>
        <v>43250</v>
      </c>
      <c r="BJ258" s="62" t="str">
        <f t="shared" si="435"/>
        <v>100%</v>
      </c>
      <c r="BK258" s="62">
        <f t="shared" si="436"/>
        <v>-1490.3793103448277</v>
      </c>
      <c r="BL258" s="59" t="str">
        <f t="shared" si="437"/>
        <v>SIN INICIAR</v>
      </c>
      <c r="BM258" s="59" t="str">
        <f t="shared" si="438"/>
        <v xml:space="preserve">NO PROGRAMADA EN EL PERIODO </v>
      </c>
      <c r="BN258" s="62"/>
      <c r="BO258" s="62"/>
      <c r="BP258" s="62"/>
      <c r="BQ258" s="82">
        <f t="shared" si="439"/>
        <v>1</v>
      </c>
      <c r="BR258" s="82"/>
      <c r="BS258" s="66">
        <v>1</v>
      </c>
      <c r="BT258" s="62">
        <f t="shared" si="440"/>
        <v>0</v>
      </c>
      <c r="BU258" s="59"/>
      <c r="BV258" s="80">
        <f t="shared" si="441"/>
        <v>43250</v>
      </c>
      <c r="BW258" s="62" t="str">
        <f t="shared" si="442"/>
        <v>100%</v>
      </c>
      <c r="BX258" s="62">
        <f t="shared" si="443"/>
        <v>-1490.3793103448277</v>
      </c>
      <c r="BY258" s="59" t="s">
        <v>1742</v>
      </c>
      <c r="BZ258" s="59" t="str">
        <f t="shared" si="445"/>
        <v>OPORTUNO</v>
      </c>
      <c r="CA258" s="62" t="s">
        <v>1746</v>
      </c>
      <c r="CB258" s="62" t="s">
        <v>1750</v>
      </c>
      <c r="CC258" s="62"/>
      <c r="CD258" s="62"/>
      <c r="CE258" s="62"/>
      <c r="CF258" s="62"/>
      <c r="CG258" s="82">
        <f t="shared" si="446"/>
        <v>0</v>
      </c>
      <c r="CH258" s="82"/>
      <c r="CI258" s="66">
        <v>1</v>
      </c>
      <c r="CJ258" s="62">
        <f t="shared" si="489"/>
        <v>0</v>
      </c>
      <c r="CK258" s="59"/>
      <c r="CL258" s="80">
        <f t="shared" si="490"/>
        <v>43250</v>
      </c>
      <c r="CM258" s="62" t="str">
        <f t="shared" si="447"/>
        <v>100%</v>
      </c>
      <c r="CN258" s="62">
        <f t="shared" si="491"/>
        <v>-1490.3793103448277</v>
      </c>
      <c r="CO258" s="59" t="s">
        <v>1742</v>
      </c>
      <c r="CP258" s="59" t="s">
        <v>1741</v>
      </c>
      <c r="CQ258" s="59" t="s">
        <v>1736</v>
      </c>
      <c r="CR258" s="62"/>
      <c r="CS258" s="62"/>
      <c r="CT258" s="62"/>
      <c r="CU258" s="62"/>
      <c r="CV258" s="62"/>
      <c r="CW258" s="62"/>
      <c r="CX258" s="62"/>
      <c r="CY258" s="62"/>
      <c r="CZ258" s="62"/>
      <c r="DA258" s="62"/>
      <c r="DB258" s="62"/>
      <c r="DC258" s="82">
        <f t="shared" si="450"/>
        <v>0</v>
      </c>
      <c r="DD258" s="82"/>
      <c r="DE258" s="66" t="e">
        <f t="shared" si="451"/>
        <v>#DIV/0!</v>
      </c>
      <c r="DF258" s="62">
        <f t="shared" si="493"/>
        <v>0</v>
      </c>
      <c r="DG258" s="59"/>
      <c r="DH258" s="80">
        <f t="shared" si="494"/>
        <v>43250</v>
      </c>
      <c r="DI258" s="62" t="str">
        <f t="shared" si="452"/>
        <v>100%</v>
      </c>
      <c r="DJ258" s="62">
        <f t="shared" si="495"/>
        <v>-1490.3793103448277</v>
      </c>
      <c r="DK258" s="59" t="str">
        <f t="shared" si="454"/>
        <v>SIN INICIAR</v>
      </c>
      <c r="DL258" s="59" t="str">
        <f t="shared" si="496"/>
        <v xml:space="preserve">NO PROGRAMADA EN EL PERIODO </v>
      </c>
      <c r="DM258" s="62"/>
      <c r="DN258" s="62"/>
      <c r="DO258" s="62"/>
      <c r="DP258" s="62"/>
      <c r="DQ258" s="62"/>
      <c r="DR258" s="62"/>
      <c r="DS258" s="60"/>
      <c r="DT258" s="60"/>
      <c r="DU258" s="60"/>
      <c r="DV258" s="82"/>
      <c r="DW258" s="82"/>
      <c r="DX258" s="58"/>
      <c r="DY258" s="58"/>
      <c r="DZ258" s="58"/>
      <c r="EA258" s="58"/>
      <c r="EB258" s="58"/>
      <c r="EC258" s="58"/>
      <c r="ED258" s="58"/>
    </row>
    <row r="259" spans="1:134" ht="39.950000000000003" hidden="1" customHeight="1" x14ac:dyDescent="0.2">
      <c r="A259" s="82" t="s">
        <v>346</v>
      </c>
      <c r="B259" s="82" t="s">
        <v>344</v>
      </c>
      <c r="C259" s="82" t="s">
        <v>279</v>
      </c>
      <c r="D259" s="82">
        <v>0.1</v>
      </c>
      <c r="E259" s="82">
        <v>0.35</v>
      </c>
      <c r="F259" s="82">
        <v>0.5</v>
      </c>
      <c r="G259" s="82">
        <v>0.8</v>
      </c>
      <c r="H259" s="82">
        <v>0.9</v>
      </c>
      <c r="I259" s="82" t="s">
        <v>281</v>
      </c>
      <c r="J259" s="82" t="s">
        <v>368</v>
      </c>
      <c r="K259" s="82" t="s">
        <v>347</v>
      </c>
      <c r="L259" s="82" t="s">
        <v>1193</v>
      </c>
      <c r="M259" s="82" t="s">
        <v>1192</v>
      </c>
      <c r="N259" s="82" t="s">
        <v>1216</v>
      </c>
      <c r="O259" s="82" t="s">
        <v>1215</v>
      </c>
      <c r="P259" s="82" t="s">
        <v>283</v>
      </c>
      <c r="Q259" s="82" t="s">
        <v>347</v>
      </c>
      <c r="R259" s="82" t="s">
        <v>405</v>
      </c>
      <c r="S259" s="82" t="s">
        <v>411</v>
      </c>
      <c r="T259" s="82" t="s">
        <v>1020</v>
      </c>
      <c r="U259" s="82" t="s">
        <v>274</v>
      </c>
      <c r="V259" s="82" t="s">
        <v>370</v>
      </c>
      <c r="W259" s="82" t="s">
        <v>294</v>
      </c>
      <c r="X259" s="82" t="s">
        <v>292</v>
      </c>
      <c r="Y259" s="82" t="s">
        <v>1454</v>
      </c>
      <c r="Z259" s="82" t="s">
        <v>416</v>
      </c>
      <c r="AA259" s="82" t="s">
        <v>426</v>
      </c>
      <c r="AB259" s="61" t="s">
        <v>310</v>
      </c>
      <c r="AC259" s="82" t="s">
        <v>369</v>
      </c>
      <c r="AD259" s="82" t="s">
        <v>904</v>
      </c>
      <c r="AE259" s="82" t="str">
        <f t="shared" si="426"/>
        <v>Oficina Asesora de Planeación</v>
      </c>
      <c r="AF259" s="82" t="str">
        <f t="shared" si="427"/>
        <v>No aplica</v>
      </c>
      <c r="AG259" s="82" t="str">
        <f t="shared" si="428"/>
        <v>Planeación Estratégica</v>
      </c>
      <c r="AH259" s="61" t="str">
        <f t="shared" si="429"/>
        <v>Plan de Participación Ciudadana</v>
      </c>
      <c r="AI259" s="61" t="s">
        <v>432</v>
      </c>
      <c r="AJ259" s="61" t="s">
        <v>369</v>
      </c>
      <c r="AK259" s="61" t="s">
        <v>369</v>
      </c>
      <c r="AL259" s="61" t="s">
        <v>369</v>
      </c>
      <c r="AM259" s="61" t="s">
        <v>369</v>
      </c>
      <c r="AN259" s="61" t="s">
        <v>1435</v>
      </c>
      <c r="AO259" s="61" t="s">
        <v>1436</v>
      </c>
      <c r="AP259" s="82">
        <v>0</v>
      </c>
      <c r="AQ259" s="82">
        <f t="shared" si="497"/>
        <v>1</v>
      </c>
      <c r="AR259" s="82">
        <v>0</v>
      </c>
      <c r="AS259" s="82">
        <v>1</v>
      </c>
      <c r="AT259" s="82">
        <v>0</v>
      </c>
      <c r="AU259" s="82">
        <v>0</v>
      </c>
      <c r="AV259" s="82" t="s">
        <v>448</v>
      </c>
      <c r="AW259" s="82" t="s">
        <v>434</v>
      </c>
      <c r="AX259" s="82" t="s">
        <v>972</v>
      </c>
      <c r="AY259" s="82" t="s">
        <v>1455</v>
      </c>
      <c r="AZ259" s="82" t="s">
        <v>369</v>
      </c>
      <c r="BA259" s="59">
        <v>43221</v>
      </c>
      <c r="BB259" s="59">
        <v>43281</v>
      </c>
      <c r="BC259" s="65">
        <f t="shared" si="431"/>
        <v>60</v>
      </c>
      <c r="BD259" s="82">
        <f t="shared" si="488"/>
        <v>0</v>
      </c>
      <c r="BE259" s="82">
        <v>0</v>
      </c>
      <c r="BF259" s="66">
        <v>0</v>
      </c>
      <c r="BG259" s="62">
        <f t="shared" si="433"/>
        <v>0</v>
      </c>
      <c r="BH259" s="59"/>
      <c r="BI259" s="80">
        <f t="shared" si="434"/>
        <v>43281</v>
      </c>
      <c r="BJ259" s="62" t="str">
        <f t="shared" si="435"/>
        <v>100%</v>
      </c>
      <c r="BK259" s="62">
        <f t="shared" si="436"/>
        <v>-720.35</v>
      </c>
      <c r="BL259" s="59" t="str">
        <f t="shared" si="437"/>
        <v>SIN INICIAR</v>
      </c>
      <c r="BM259" s="59" t="str">
        <f t="shared" si="438"/>
        <v xml:space="preserve">NO PROGRAMADA EN EL PERIODO </v>
      </c>
      <c r="BN259" s="62"/>
      <c r="BO259" s="62"/>
      <c r="BP259" s="62"/>
      <c r="BQ259" s="82">
        <f t="shared" si="439"/>
        <v>1</v>
      </c>
      <c r="BR259" s="82"/>
      <c r="BS259" s="66">
        <v>1</v>
      </c>
      <c r="BT259" s="62">
        <f t="shared" si="440"/>
        <v>0</v>
      </c>
      <c r="BU259" s="59"/>
      <c r="BV259" s="80">
        <f t="shared" si="441"/>
        <v>43281</v>
      </c>
      <c r="BW259" s="62" t="str">
        <f t="shared" si="442"/>
        <v>100%</v>
      </c>
      <c r="BX259" s="62">
        <f t="shared" si="443"/>
        <v>-720.35</v>
      </c>
      <c r="BY259" s="59" t="str">
        <f t="shared" si="444"/>
        <v>SIN INICIAR</v>
      </c>
      <c r="BZ259" s="59" t="s">
        <v>1747</v>
      </c>
      <c r="CA259" s="62" t="s">
        <v>1748</v>
      </c>
      <c r="CB259" s="62" t="s">
        <v>1750</v>
      </c>
      <c r="CC259" s="62"/>
      <c r="CD259" s="62"/>
      <c r="CE259" s="62"/>
      <c r="CF259" s="62"/>
      <c r="CG259" s="82">
        <f t="shared" si="446"/>
        <v>0</v>
      </c>
      <c r="CH259" s="82"/>
      <c r="CI259" s="66">
        <v>1</v>
      </c>
      <c r="CJ259" s="62">
        <f t="shared" si="489"/>
        <v>0</v>
      </c>
      <c r="CK259" s="59"/>
      <c r="CL259" s="80">
        <f t="shared" si="490"/>
        <v>43281</v>
      </c>
      <c r="CM259" s="62" t="str">
        <f t="shared" si="447"/>
        <v>100%</v>
      </c>
      <c r="CN259" s="62">
        <f t="shared" si="491"/>
        <v>-720.35</v>
      </c>
      <c r="CO259" s="59" t="s">
        <v>1742</v>
      </c>
      <c r="CP259" s="59" t="s">
        <v>1741</v>
      </c>
      <c r="CQ259" s="59" t="s">
        <v>1743</v>
      </c>
      <c r="CR259" s="62"/>
      <c r="CS259" s="62"/>
      <c r="CT259" s="62"/>
      <c r="CU259" s="62"/>
      <c r="CV259" s="62"/>
      <c r="CW259" s="62"/>
      <c r="CX259" s="62"/>
      <c r="CY259" s="62"/>
      <c r="CZ259" s="62"/>
      <c r="DA259" s="62"/>
      <c r="DB259" s="62"/>
      <c r="DC259" s="82">
        <f t="shared" si="450"/>
        <v>0</v>
      </c>
      <c r="DD259" s="82"/>
      <c r="DE259" s="66" t="e">
        <f t="shared" si="451"/>
        <v>#DIV/0!</v>
      </c>
      <c r="DF259" s="62">
        <f t="shared" si="493"/>
        <v>0</v>
      </c>
      <c r="DG259" s="59"/>
      <c r="DH259" s="80">
        <f t="shared" si="494"/>
        <v>43281</v>
      </c>
      <c r="DI259" s="62" t="str">
        <f t="shared" si="452"/>
        <v>100%</v>
      </c>
      <c r="DJ259" s="62">
        <f t="shared" si="495"/>
        <v>-720.35</v>
      </c>
      <c r="DK259" s="59" t="str">
        <f t="shared" si="454"/>
        <v>SIN INICIAR</v>
      </c>
      <c r="DL259" s="59" t="str">
        <f t="shared" si="496"/>
        <v xml:space="preserve">NO PROGRAMADA EN EL PERIODO </v>
      </c>
      <c r="DM259" s="62"/>
      <c r="DN259" s="62"/>
      <c r="DO259" s="62"/>
      <c r="DP259" s="62"/>
      <c r="DQ259" s="62"/>
      <c r="DR259" s="62"/>
      <c r="DS259" s="60"/>
      <c r="DT259" s="60"/>
      <c r="DU259" s="60"/>
      <c r="DV259" s="82"/>
      <c r="DW259" s="82"/>
      <c r="DX259" s="58"/>
      <c r="DY259" s="58"/>
      <c r="DZ259" s="58"/>
      <c r="EA259" s="58"/>
      <c r="EB259" s="58"/>
      <c r="EC259" s="58"/>
      <c r="ED259" s="58"/>
    </row>
    <row r="260" spans="1:134" ht="72" hidden="1" customHeight="1" x14ac:dyDescent="0.2">
      <c r="A260" s="82" t="s">
        <v>346</v>
      </c>
      <c r="B260" s="82" t="s">
        <v>344</v>
      </c>
      <c r="C260" s="82" t="s">
        <v>279</v>
      </c>
      <c r="D260" s="82">
        <v>0.1</v>
      </c>
      <c r="E260" s="82">
        <v>0.35</v>
      </c>
      <c r="F260" s="82">
        <v>0.5</v>
      </c>
      <c r="G260" s="82">
        <v>0.8</v>
      </c>
      <c r="H260" s="82">
        <v>0.9</v>
      </c>
      <c r="I260" s="82" t="s">
        <v>281</v>
      </c>
      <c r="J260" s="82" t="s">
        <v>368</v>
      </c>
      <c r="K260" s="82" t="s">
        <v>347</v>
      </c>
      <c r="L260" s="82" t="s">
        <v>1193</v>
      </c>
      <c r="M260" s="82" t="s">
        <v>1192</v>
      </c>
      <c r="N260" s="82" t="s">
        <v>1216</v>
      </c>
      <c r="O260" s="82" t="s">
        <v>1215</v>
      </c>
      <c r="P260" s="82" t="s">
        <v>283</v>
      </c>
      <c r="Q260" s="82" t="s">
        <v>347</v>
      </c>
      <c r="R260" s="82" t="s">
        <v>405</v>
      </c>
      <c r="S260" s="82" t="s">
        <v>411</v>
      </c>
      <c r="T260" s="82" t="s">
        <v>1020</v>
      </c>
      <c r="U260" s="82" t="s">
        <v>274</v>
      </c>
      <c r="V260" s="82" t="s">
        <v>370</v>
      </c>
      <c r="W260" s="82" t="s">
        <v>294</v>
      </c>
      <c r="X260" s="82" t="s">
        <v>292</v>
      </c>
      <c r="Y260" s="82" t="s">
        <v>1454</v>
      </c>
      <c r="Z260" s="82" t="s">
        <v>416</v>
      </c>
      <c r="AA260" s="82" t="s">
        <v>426</v>
      </c>
      <c r="AB260" s="61" t="s">
        <v>310</v>
      </c>
      <c r="AC260" s="82" t="s">
        <v>369</v>
      </c>
      <c r="AD260" s="82" t="s">
        <v>904</v>
      </c>
      <c r="AE260" s="82" t="str">
        <f t="shared" si="426"/>
        <v>Oficina Asesora de Planeación</v>
      </c>
      <c r="AF260" s="82" t="str">
        <f t="shared" si="427"/>
        <v>No aplica</v>
      </c>
      <c r="AG260" s="82" t="str">
        <f t="shared" si="428"/>
        <v>Planeación Estratégica</v>
      </c>
      <c r="AH260" s="61" t="str">
        <f t="shared" si="429"/>
        <v>Plan de Participación Ciudadana</v>
      </c>
      <c r="AI260" s="61" t="s">
        <v>432</v>
      </c>
      <c r="AJ260" s="61" t="s">
        <v>369</v>
      </c>
      <c r="AK260" s="61" t="s">
        <v>369</v>
      </c>
      <c r="AL260" s="61" t="s">
        <v>369</v>
      </c>
      <c r="AM260" s="61" t="s">
        <v>369</v>
      </c>
      <c r="AN260" s="61" t="s">
        <v>1437</v>
      </c>
      <c r="AO260" s="61" t="s">
        <v>1438</v>
      </c>
      <c r="AP260" s="82">
        <v>0</v>
      </c>
      <c r="AQ260" s="82">
        <f t="shared" si="497"/>
        <v>1</v>
      </c>
      <c r="AR260" s="82">
        <v>0</v>
      </c>
      <c r="AS260" s="82">
        <v>0</v>
      </c>
      <c r="AT260" s="82">
        <v>1</v>
      </c>
      <c r="AU260" s="82">
        <v>0</v>
      </c>
      <c r="AV260" s="82" t="s">
        <v>448</v>
      </c>
      <c r="AW260" s="82" t="s">
        <v>434</v>
      </c>
      <c r="AX260" s="82" t="s">
        <v>972</v>
      </c>
      <c r="AY260" s="82" t="s">
        <v>1456</v>
      </c>
      <c r="AZ260" s="82" t="s">
        <v>369</v>
      </c>
      <c r="BA260" s="59">
        <v>43252</v>
      </c>
      <c r="BB260" s="59">
        <v>43312</v>
      </c>
      <c r="BC260" s="65">
        <f t="shared" si="431"/>
        <v>60</v>
      </c>
      <c r="BD260" s="82">
        <f t="shared" si="488"/>
        <v>0</v>
      </c>
      <c r="BE260" s="82">
        <v>0</v>
      </c>
      <c r="BF260" s="66">
        <v>0</v>
      </c>
      <c r="BG260" s="62">
        <f t="shared" si="433"/>
        <v>0</v>
      </c>
      <c r="BH260" s="59"/>
      <c r="BI260" s="80">
        <f t="shared" si="434"/>
        <v>43312</v>
      </c>
      <c r="BJ260" s="62" t="str">
        <f t="shared" si="435"/>
        <v>100%</v>
      </c>
      <c r="BK260" s="62">
        <f t="shared" si="436"/>
        <v>-720.86666666666667</v>
      </c>
      <c r="BL260" s="59" t="str">
        <f t="shared" si="437"/>
        <v>SIN INICIAR</v>
      </c>
      <c r="BM260" s="59" t="str">
        <f t="shared" si="438"/>
        <v xml:space="preserve">NO PROGRAMADA EN EL PERIODO </v>
      </c>
      <c r="BN260" s="62"/>
      <c r="BO260" s="62"/>
      <c r="BP260" s="62"/>
      <c r="BQ260" s="82">
        <f t="shared" si="439"/>
        <v>0</v>
      </c>
      <c r="BR260" s="82"/>
      <c r="BS260" s="66">
        <v>0</v>
      </c>
      <c r="BT260" s="62">
        <f t="shared" si="440"/>
        <v>0</v>
      </c>
      <c r="BU260" s="59"/>
      <c r="BV260" s="80">
        <f t="shared" si="441"/>
        <v>43312</v>
      </c>
      <c r="BW260" s="62" t="str">
        <f t="shared" si="442"/>
        <v>100%</v>
      </c>
      <c r="BX260" s="62">
        <f t="shared" si="443"/>
        <v>-720.86666666666667</v>
      </c>
      <c r="BY260" s="59" t="str">
        <f t="shared" si="444"/>
        <v>SIN INICIAR</v>
      </c>
      <c r="BZ260" s="59" t="s">
        <v>1740</v>
      </c>
      <c r="CA260" s="62" t="s">
        <v>1607</v>
      </c>
      <c r="CB260" s="62"/>
      <c r="CC260" s="62"/>
      <c r="CD260" s="62"/>
      <c r="CE260" s="62"/>
      <c r="CF260" s="62"/>
      <c r="CG260" s="82">
        <f t="shared" si="446"/>
        <v>1</v>
      </c>
      <c r="CH260" s="82"/>
      <c r="CI260" s="66">
        <f t="shared" si="455"/>
        <v>0</v>
      </c>
      <c r="CJ260" s="62">
        <f t="shared" si="489"/>
        <v>0</v>
      </c>
      <c r="CK260" s="59"/>
      <c r="CL260" s="80">
        <f t="shared" si="490"/>
        <v>43312</v>
      </c>
      <c r="CM260" s="62" t="str">
        <f t="shared" si="447"/>
        <v>100%</v>
      </c>
      <c r="CN260" s="62">
        <f t="shared" si="491"/>
        <v>-720.86666666666667</v>
      </c>
      <c r="CO260" s="59" t="s">
        <v>1739</v>
      </c>
      <c r="CP260" s="110" t="s">
        <v>1738</v>
      </c>
      <c r="CQ260" s="62" t="s">
        <v>1749</v>
      </c>
      <c r="CR260" s="62"/>
      <c r="CS260" s="62"/>
      <c r="CT260" s="62"/>
      <c r="CU260" s="62"/>
      <c r="CV260" s="62"/>
      <c r="CW260" s="62"/>
      <c r="CX260" s="62"/>
      <c r="CY260" s="62"/>
      <c r="CZ260" s="62"/>
      <c r="DA260" s="62"/>
      <c r="DB260" s="62"/>
      <c r="DC260" s="82">
        <f t="shared" si="450"/>
        <v>0</v>
      </c>
      <c r="DD260" s="82"/>
      <c r="DE260" s="66" t="e">
        <f t="shared" si="451"/>
        <v>#DIV/0!</v>
      </c>
      <c r="DF260" s="62">
        <f t="shared" si="493"/>
        <v>0</v>
      </c>
      <c r="DG260" s="59"/>
      <c r="DH260" s="80">
        <f t="shared" si="494"/>
        <v>43312</v>
      </c>
      <c r="DI260" s="62" t="str">
        <f t="shared" si="452"/>
        <v>100%</v>
      </c>
      <c r="DJ260" s="62">
        <f t="shared" si="495"/>
        <v>-720.86666666666667</v>
      </c>
      <c r="DK260" s="59" t="str">
        <f t="shared" si="454"/>
        <v>SIN INICIAR</v>
      </c>
      <c r="DL260" s="59" t="str">
        <f t="shared" si="496"/>
        <v xml:space="preserve">NO PROGRAMADA EN EL PERIODO </v>
      </c>
      <c r="DM260" s="62"/>
      <c r="DN260" s="62"/>
      <c r="DO260" s="62"/>
      <c r="DP260" s="62"/>
      <c r="DQ260" s="62"/>
      <c r="DR260" s="62"/>
      <c r="DS260" s="60"/>
      <c r="DT260" s="60"/>
      <c r="DU260" s="60"/>
      <c r="DV260" s="82"/>
      <c r="DW260" s="82"/>
      <c r="DX260" s="58"/>
      <c r="DY260" s="58"/>
      <c r="DZ260" s="58"/>
      <c r="EA260" s="58"/>
      <c r="EB260" s="58"/>
      <c r="EC260" s="58"/>
      <c r="ED260" s="58"/>
    </row>
    <row r="261" spans="1:134" ht="39.950000000000003" hidden="1" customHeight="1" x14ac:dyDescent="0.2">
      <c r="A261" s="82" t="s">
        <v>346</v>
      </c>
      <c r="B261" s="82" t="s">
        <v>344</v>
      </c>
      <c r="C261" s="82" t="s">
        <v>279</v>
      </c>
      <c r="D261" s="82">
        <v>0.1</v>
      </c>
      <c r="E261" s="82">
        <v>0.35</v>
      </c>
      <c r="F261" s="82">
        <v>0.5</v>
      </c>
      <c r="G261" s="82">
        <v>0.8</v>
      </c>
      <c r="H261" s="82">
        <v>0.9</v>
      </c>
      <c r="I261" s="82" t="s">
        <v>281</v>
      </c>
      <c r="J261" s="82" t="s">
        <v>368</v>
      </c>
      <c r="K261" s="82" t="s">
        <v>347</v>
      </c>
      <c r="L261" s="82" t="s">
        <v>1193</v>
      </c>
      <c r="M261" s="82" t="s">
        <v>1192</v>
      </c>
      <c r="N261" s="82" t="s">
        <v>1216</v>
      </c>
      <c r="O261" s="82" t="s">
        <v>1215</v>
      </c>
      <c r="P261" s="82" t="s">
        <v>283</v>
      </c>
      <c r="Q261" s="82" t="s">
        <v>347</v>
      </c>
      <c r="R261" s="82" t="s">
        <v>405</v>
      </c>
      <c r="S261" s="82" t="s">
        <v>411</v>
      </c>
      <c r="T261" s="82" t="s">
        <v>1020</v>
      </c>
      <c r="U261" s="82" t="s">
        <v>274</v>
      </c>
      <c r="V261" s="82" t="s">
        <v>370</v>
      </c>
      <c r="W261" s="82" t="s">
        <v>294</v>
      </c>
      <c r="X261" s="82" t="s">
        <v>292</v>
      </c>
      <c r="Y261" s="82" t="s">
        <v>1454</v>
      </c>
      <c r="Z261" s="82" t="s">
        <v>416</v>
      </c>
      <c r="AA261" s="82" t="s">
        <v>426</v>
      </c>
      <c r="AB261" s="61" t="s">
        <v>310</v>
      </c>
      <c r="AC261" s="82" t="s">
        <v>369</v>
      </c>
      <c r="AD261" s="82" t="s">
        <v>904</v>
      </c>
      <c r="AE261" s="82" t="str">
        <f t="shared" si="426"/>
        <v>Oficina Asesora de Planeación</v>
      </c>
      <c r="AF261" s="82" t="str">
        <f t="shared" si="427"/>
        <v>No aplica</v>
      </c>
      <c r="AG261" s="82" t="str">
        <f t="shared" si="428"/>
        <v>Planeación Estratégica</v>
      </c>
      <c r="AH261" s="61" t="str">
        <f t="shared" si="429"/>
        <v>Plan de Participación Ciudadana</v>
      </c>
      <c r="AI261" s="61" t="s">
        <v>432</v>
      </c>
      <c r="AJ261" s="61" t="s">
        <v>369</v>
      </c>
      <c r="AK261" s="61" t="s">
        <v>369</v>
      </c>
      <c r="AL261" s="61" t="s">
        <v>369</v>
      </c>
      <c r="AM261" s="61" t="s">
        <v>369</v>
      </c>
      <c r="AN261" s="61" t="s">
        <v>1439</v>
      </c>
      <c r="AO261" s="61" t="s">
        <v>1440</v>
      </c>
      <c r="AP261" s="82">
        <v>0</v>
      </c>
      <c r="AQ261" s="82">
        <f t="shared" si="497"/>
        <v>1</v>
      </c>
      <c r="AR261" s="82">
        <v>0</v>
      </c>
      <c r="AS261" s="82">
        <v>0</v>
      </c>
      <c r="AT261" s="82">
        <v>1</v>
      </c>
      <c r="AU261" s="82">
        <v>0</v>
      </c>
      <c r="AV261" s="82" t="s">
        <v>448</v>
      </c>
      <c r="AW261" s="82" t="s">
        <v>434</v>
      </c>
      <c r="AX261" s="82" t="s">
        <v>972</v>
      </c>
      <c r="AY261" s="82" t="s">
        <v>369</v>
      </c>
      <c r="AZ261" s="82" t="s">
        <v>369</v>
      </c>
      <c r="BA261" s="59">
        <v>43313</v>
      </c>
      <c r="BB261" s="59">
        <v>43373</v>
      </c>
      <c r="BC261" s="65">
        <f t="shared" si="431"/>
        <v>60</v>
      </c>
      <c r="BD261" s="82">
        <f t="shared" si="488"/>
        <v>0</v>
      </c>
      <c r="BE261" s="82">
        <v>0</v>
      </c>
      <c r="BF261" s="66">
        <v>0</v>
      </c>
      <c r="BG261" s="62">
        <f t="shared" si="433"/>
        <v>0</v>
      </c>
      <c r="BH261" s="59"/>
      <c r="BI261" s="80">
        <f t="shared" si="434"/>
        <v>43373</v>
      </c>
      <c r="BJ261" s="62" t="str">
        <f t="shared" si="435"/>
        <v>100%</v>
      </c>
      <c r="BK261" s="62">
        <f t="shared" si="436"/>
        <v>-721.88333333333333</v>
      </c>
      <c r="BL261" s="59" t="str">
        <f t="shared" si="437"/>
        <v>SIN INICIAR</v>
      </c>
      <c r="BM261" s="59" t="str">
        <f t="shared" si="438"/>
        <v xml:space="preserve">NO PROGRAMADA EN EL PERIODO </v>
      </c>
      <c r="BN261" s="62"/>
      <c r="BO261" s="62"/>
      <c r="BP261" s="62"/>
      <c r="BQ261" s="82">
        <f t="shared" si="439"/>
        <v>0</v>
      </c>
      <c r="BR261" s="82"/>
      <c r="BS261" s="66" t="e">
        <f t="shared" si="484"/>
        <v>#DIV/0!</v>
      </c>
      <c r="BT261" s="62">
        <f t="shared" si="440"/>
        <v>0</v>
      </c>
      <c r="BU261" s="59"/>
      <c r="BV261" s="80">
        <f t="shared" si="441"/>
        <v>43373</v>
      </c>
      <c r="BW261" s="62" t="str">
        <f t="shared" si="442"/>
        <v>100%</v>
      </c>
      <c r="BX261" s="62">
        <f t="shared" si="443"/>
        <v>-721.88333333333333</v>
      </c>
      <c r="BY261" s="59" t="str">
        <f t="shared" si="444"/>
        <v>SIN INICIAR</v>
      </c>
      <c r="BZ261" s="59" t="str">
        <f t="shared" si="445"/>
        <v xml:space="preserve">NO PROGRAMADA EN EL PERIODO </v>
      </c>
      <c r="CA261" s="62"/>
      <c r="CB261" s="62"/>
      <c r="CC261" s="62"/>
      <c r="CD261" s="62"/>
      <c r="CE261" s="62"/>
      <c r="CF261" s="62"/>
      <c r="CG261" s="82">
        <f t="shared" si="446"/>
        <v>1</v>
      </c>
      <c r="CH261" s="82"/>
      <c r="CI261" s="66">
        <v>0.1</v>
      </c>
      <c r="CJ261" s="62">
        <f t="shared" si="489"/>
        <v>0</v>
      </c>
      <c r="CK261" s="59"/>
      <c r="CL261" s="80">
        <f t="shared" si="490"/>
        <v>43373</v>
      </c>
      <c r="CM261" s="62" t="str">
        <f t="shared" si="447"/>
        <v>100%</v>
      </c>
      <c r="CN261" s="62">
        <f t="shared" si="491"/>
        <v>-721.88333333333333</v>
      </c>
      <c r="CO261" s="59" t="s">
        <v>1737</v>
      </c>
      <c r="CP261" s="59" t="s">
        <v>1737</v>
      </c>
      <c r="CQ261" s="62" t="s">
        <v>1744</v>
      </c>
      <c r="CR261" s="62"/>
      <c r="CS261" s="62"/>
      <c r="CT261" s="62"/>
      <c r="CU261" s="62"/>
      <c r="CV261" s="62" t="s">
        <v>1745</v>
      </c>
      <c r="CW261" s="62"/>
      <c r="CX261" s="62"/>
      <c r="CY261" s="62"/>
      <c r="CZ261" s="62"/>
      <c r="DA261" s="62"/>
      <c r="DB261" s="62"/>
      <c r="DC261" s="82">
        <f t="shared" si="450"/>
        <v>0</v>
      </c>
      <c r="DD261" s="82"/>
      <c r="DE261" s="66" t="e">
        <f t="shared" si="451"/>
        <v>#DIV/0!</v>
      </c>
      <c r="DF261" s="62">
        <f t="shared" si="493"/>
        <v>0</v>
      </c>
      <c r="DG261" s="59"/>
      <c r="DH261" s="80">
        <f t="shared" si="494"/>
        <v>43373</v>
      </c>
      <c r="DI261" s="62" t="str">
        <f t="shared" si="452"/>
        <v>100%</v>
      </c>
      <c r="DJ261" s="62">
        <f t="shared" si="495"/>
        <v>-721.88333333333333</v>
      </c>
      <c r="DK261" s="59" t="str">
        <f t="shared" si="454"/>
        <v>SIN INICIAR</v>
      </c>
      <c r="DL261" s="59" t="str">
        <f t="shared" si="496"/>
        <v xml:space="preserve">NO PROGRAMADA EN EL PERIODO </v>
      </c>
      <c r="DM261" s="62"/>
      <c r="DN261" s="62"/>
      <c r="DO261" s="62"/>
      <c r="DP261" s="62"/>
      <c r="DQ261" s="62"/>
      <c r="DR261" s="62"/>
      <c r="DS261" s="60"/>
      <c r="DT261" s="60"/>
      <c r="DU261" s="60"/>
      <c r="DV261" s="82"/>
      <c r="DW261" s="82"/>
      <c r="DX261" s="58"/>
      <c r="DY261" s="58"/>
      <c r="DZ261" s="58"/>
      <c r="EA261" s="58"/>
      <c r="EB261" s="58"/>
      <c r="EC261" s="58"/>
      <c r="ED261" s="58"/>
    </row>
    <row r="262" spans="1:134" ht="39.950000000000003" hidden="1" customHeight="1" x14ac:dyDescent="0.2">
      <c r="A262" s="82" t="s">
        <v>346</v>
      </c>
      <c r="B262" s="82" t="s">
        <v>344</v>
      </c>
      <c r="C262" s="82" t="s">
        <v>279</v>
      </c>
      <c r="D262" s="82">
        <v>0.1</v>
      </c>
      <c r="E262" s="82">
        <v>0.35</v>
      </c>
      <c r="F262" s="82">
        <v>0.5</v>
      </c>
      <c r="G262" s="82">
        <v>0.8</v>
      </c>
      <c r="H262" s="82">
        <v>0.9</v>
      </c>
      <c r="I262" s="82" t="s">
        <v>281</v>
      </c>
      <c r="J262" s="82" t="s">
        <v>368</v>
      </c>
      <c r="K262" s="82" t="s">
        <v>347</v>
      </c>
      <c r="L262" s="82" t="s">
        <v>1193</v>
      </c>
      <c r="M262" s="82" t="s">
        <v>1192</v>
      </c>
      <c r="N262" s="82" t="s">
        <v>1216</v>
      </c>
      <c r="O262" s="82" t="s">
        <v>1215</v>
      </c>
      <c r="P262" s="82" t="s">
        <v>283</v>
      </c>
      <c r="Q262" s="82" t="s">
        <v>347</v>
      </c>
      <c r="R262" s="82" t="s">
        <v>405</v>
      </c>
      <c r="S262" s="82" t="s">
        <v>411</v>
      </c>
      <c r="T262" s="82" t="s">
        <v>1020</v>
      </c>
      <c r="U262" s="82" t="s">
        <v>274</v>
      </c>
      <c r="V262" s="82" t="s">
        <v>370</v>
      </c>
      <c r="W262" s="82" t="s">
        <v>294</v>
      </c>
      <c r="X262" s="82" t="s">
        <v>292</v>
      </c>
      <c r="Y262" s="82" t="s">
        <v>1454</v>
      </c>
      <c r="Z262" s="82" t="s">
        <v>416</v>
      </c>
      <c r="AA262" s="82" t="s">
        <v>426</v>
      </c>
      <c r="AB262" s="61" t="s">
        <v>310</v>
      </c>
      <c r="AC262" s="82" t="s">
        <v>369</v>
      </c>
      <c r="AD262" s="82" t="s">
        <v>904</v>
      </c>
      <c r="AE262" s="82" t="str">
        <f t="shared" si="426"/>
        <v>Oficina Asesora de Planeación</v>
      </c>
      <c r="AF262" s="82" t="str">
        <f t="shared" si="427"/>
        <v>No aplica</v>
      </c>
      <c r="AG262" s="82" t="str">
        <f t="shared" si="428"/>
        <v>Planeación Estratégica</v>
      </c>
      <c r="AH262" s="61" t="str">
        <f t="shared" si="429"/>
        <v>Plan de Participación Ciudadana</v>
      </c>
      <c r="AI262" s="61" t="s">
        <v>432</v>
      </c>
      <c r="AJ262" s="61" t="s">
        <v>369</v>
      </c>
      <c r="AK262" s="61" t="s">
        <v>369</v>
      </c>
      <c r="AL262" s="61" t="s">
        <v>369</v>
      </c>
      <c r="AM262" s="61" t="s">
        <v>369</v>
      </c>
      <c r="AN262" s="61" t="s">
        <v>1441</v>
      </c>
      <c r="AO262" s="61" t="s">
        <v>1442</v>
      </c>
      <c r="AP262" s="82">
        <v>0</v>
      </c>
      <c r="AQ262" s="82">
        <f t="shared" si="497"/>
        <v>1</v>
      </c>
      <c r="AR262" s="82">
        <v>0</v>
      </c>
      <c r="AS262" s="82">
        <v>0</v>
      </c>
      <c r="AT262" s="82">
        <v>1</v>
      </c>
      <c r="AU262" s="82">
        <v>0</v>
      </c>
      <c r="AV262" s="82" t="s">
        <v>448</v>
      </c>
      <c r="AW262" s="82" t="s">
        <v>434</v>
      </c>
      <c r="AX262" s="82" t="s">
        <v>972</v>
      </c>
      <c r="AY262" s="82" t="s">
        <v>369</v>
      </c>
      <c r="AZ262" s="82" t="s">
        <v>369</v>
      </c>
      <c r="BA262" s="59">
        <v>43344</v>
      </c>
      <c r="BB262" s="59">
        <v>43373</v>
      </c>
      <c r="BC262" s="65">
        <f t="shared" si="431"/>
        <v>29</v>
      </c>
      <c r="BD262" s="82">
        <f t="shared" si="488"/>
        <v>0</v>
      </c>
      <c r="BE262" s="82">
        <v>0</v>
      </c>
      <c r="BF262" s="66">
        <v>0</v>
      </c>
      <c r="BG262" s="62">
        <f t="shared" si="433"/>
        <v>0</v>
      </c>
      <c r="BH262" s="59"/>
      <c r="BI262" s="80">
        <f t="shared" si="434"/>
        <v>43373</v>
      </c>
      <c r="BJ262" s="62" t="str">
        <f t="shared" si="435"/>
        <v>100%</v>
      </c>
      <c r="BK262" s="62">
        <f t="shared" si="436"/>
        <v>-1494.6206896551723</v>
      </c>
      <c r="BL262" s="59" t="str">
        <f t="shared" si="437"/>
        <v>SIN INICIAR</v>
      </c>
      <c r="BM262" s="59" t="str">
        <f t="shared" si="438"/>
        <v xml:space="preserve">NO PROGRAMADA EN EL PERIODO </v>
      </c>
      <c r="BN262" s="62"/>
      <c r="BO262" s="62"/>
      <c r="BP262" s="62"/>
      <c r="BQ262" s="82">
        <f t="shared" si="439"/>
        <v>0</v>
      </c>
      <c r="BR262" s="82"/>
      <c r="BS262" s="66" t="e">
        <f t="shared" si="484"/>
        <v>#DIV/0!</v>
      </c>
      <c r="BT262" s="62">
        <f t="shared" si="440"/>
        <v>0</v>
      </c>
      <c r="BU262" s="59"/>
      <c r="BV262" s="80">
        <f t="shared" si="441"/>
        <v>43373</v>
      </c>
      <c r="BW262" s="62" t="str">
        <f t="shared" si="442"/>
        <v>100%</v>
      </c>
      <c r="BX262" s="62">
        <f t="shared" si="443"/>
        <v>-1494.6206896551723</v>
      </c>
      <c r="BY262" s="59" t="str">
        <f t="shared" si="444"/>
        <v>SIN INICIAR</v>
      </c>
      <c r="BZ262" s="59" t="str">
        <f t="shared" si="445"/>
        <v xml:space="preserve">NO PROGRAMADA EN EL PERIODO </v>
      </c>
      <c r="CA262" s="62"/>
      <c r="CB262" s="62"/>
      <c r="CC262" s="62"/>
      <c r="CD262" s="62"/>
      <c r="CE262" s="62"/>
      <c r="CF262" s="62"/>
      <c r="CG262" s="82">
        <f t="shared" si="446"/>
        <v>1</v>
      </c>
      <c r="CH262" s="82"/>
      <c r="CI262" s="66">
        <f t="shared" si="455"/>
        <v>0</v>
      </c>
      <c r="CJ262" s="62">
        <f t="shared" si="489"/>
        <v>0</v>
      </c>
      <c r="CK262" s="59"/>
      <c r="CL262" s="80">
        <f t="shared" ref="CL262:CL268" si="498">$BB262-$CK262</f>
        <v>43373</v>
      </c>
      <c r="CM262" s="62" t="str">
        <f t="shared" si="447"/>
        <v>100%</v>
      </c>
      <c r="CN262" s="62">
        <f t="shared" si="491"/>
        <v>-1494.6206896551723</v>
      </c>
      <c r="CO262" s="59" t="str">
        <f t="shared" si="449"/>
        <v>SIN INICIAR</v>
      </c>
      <c r="CP262" s="59" t="s">
        <v>1741</v>
      </c>
      <c r="CQ262" s="62"/>
      <c r="CR262" s="62"/>
      <c r="CS262" s="62"/>
      <c r="CT262" s="62"/>
      <c r="CU262" s="62"/>
      <c r="CV262" s="62" t="s">
        <v>1735</v>
      </c>
      <c r="CW262" s="62"/>
      <c r="CX262" s="62"/>
      <c r="CY262" s="62"/>
      <c r="CZ262" s="62"/>
      <c r="DA262" s="62"/>
      <c r="DB262" s="62"/>
      <c r="DC262" s="82">
        <f t="shared" si="450"/>
        <v>0</v>
      </c>
      <c r="DD262" s="82"/>
      <c r="DE262" s="66" t="e">
        <f t="shared" si="451"/>
        <v>#DIV/0!</v>
      </c>
      <c r="DF262" s="62">
        <f t="shared" si="493"/>
        <v>0</v>
      </c>
      <c r="DG262" s="59"/>
      <c r="DH262" s="80">
        <f t="shared" ref="DH262:DH268" si="499">$BB262-$DG262</f>
        <v>43373</v>
      </c>
      <c r="DI262" s="62" t="str">
        <f t="shared" si="452"/>
        <v>100%</v>
      </c>
      <c r="DJ262" s="62">
        <f t="shared" si="495"/>
        <v>-1494.6206896551723</v>
      </c>
      <c r="DK262" s="59" t="str">
        <f t="shared" si="454"/>
        <v>SIN INICIAR</v>
      </c>
      <c r="DL262" s="59" t="str">
        <f t="shared" si="496"/>
        <v xml:space="preserve">NO PROGRAMADA EN EL PERIODO </v>
      </c>
      <c r="DM262" s="62"/>
      <c r="DN262" s="62"/>
      <c r="DO262" s="62"/>
      <c r="DP262" s="62"/>
      <c r="DQ262" s="62"/>
      <c r="DR262" s="62"/>
      <c r="DS262" s="60"/>
      <c r="DT262" s="60"/>
      <c r="DU262" s="60"/>
      <c r="DV262" s="82"/>
      <c r="DW262" s="82"/>
      <c r="DX262" s="58"/>
      <c r="DY262" s="58"/>
      <c r="DZ262" s="58"/>
      <c r="EA262" s="58"/>
      <c r="EB262" s="58"/>
      <c r="EC262" s="58"/>
      <c r="ED262" s="58"/>
    </row>
    <row r="263" spans="1:134" ht="39.950000000000003" hidden="1" customHeight="1" x14ac:dyDescent="0.2">
      <c r="A263" s="82" t="s">
        <v>346</v>
      </c>
      <c r="B263" s="82" t="s">
        <v>344</v>
      </c>
      <c r="C263" s="82" t="s">
        <v>279</v>
      </c>
      <c r="D263" s="82">
        <v>0.1</v>
      </c>
      <c r="E263" s="82">
        <v>0.35</v>
      </c>
      <c r="F263" s="82">
        <v>0.5</v>
      </c>
      <c r="G263" s="82">
        <v>0.8</v>
      </c>
      <c r="H263" s="82">
        <v>0.9</v>
      </c>
      <c r="I263" s="82" t="s">
        <v>281</v>
      </c>
      <c r="J263" s="82" t="s">
        <v>368</v>
      </c>
      <c r="K263" s="82" t="s">
        <v>347</v>
      </c>
      <c r="L263" s="82" t="s">
        <v>1193</v>
      </c>
      <c r="M263" s="82" t="s">
        <v>1192</v>
      </c>
      <c r="N263" s="82" t="s">
        <v>1216</v>
      </c>
      <c r="O263" s="82" t="s">
        <v>1215</v>
      </c>
      <c r="P263" s="82" t="s">
        <v>283</v>
      </c>
      <c r="Q263" s="82" t="s">
        <v>347</v>
      </c>
      <c r="R263" s="82" t="s">
        <v>405</v>
      </c>
      <c r="S263" s="82" t="s">
        <v>411</v>
      </c>
      <c r="T263" s="82" t="s">
        <v>1020</v>
      </c>
      <c r="U263" s="82" t="s">
        <v>274</v>
      </c>
      <c r="V263" s="82" t="s">
        <v>370</v>
      </c>
      <c r="W263" s="82" t="s">
        <v>294</v>
      </c>
      <c r="X263" s="82" t="s">
        <v>292</v>
      </c>
      <c r="Y263" s="82" t="s">
        <v>1454</v>
      </c>
      <c r="Z263" s="82" t="s">
        <v>416</v>
      </c>
      <c r="AA263" s="82" t="s">
        <v>426</v>
      </c>
      <c r="AB263" s="61" t="s">
        <v>310</v>
      </c>
      <c r="AC263" s="82" t="s">
        <v>369</v>
      </c>
      <c r="AD263" s="82" t="s">
        <v>904</v>
      </c>
      <c r="AE263" s="82" t="str">
        <f t="shared" si="426"/>
        <v>Oficina Asesora de Planeación</v>
      </c>
      <c r="AF263" s="82" t="str">
        <f t="shared" si="427"/>
        <v>No aplica</v>
      </c>
      <c r="AG263" s="82" t="str">
        <f t="shared" si="428"/>
        <v>Planeación Estratégica</v>
      </c>
      <c r="AH263" s="61" t="str">
        <f t="shared" si="429"/>
        <v>Plan de Participación Ciudadana</v>
      </c>
      <c r="AI263" s="61" t="s">
        <v>432</v>
      </c>
      <c r="AJ263" s="61" t="s">
        <v>369</v>
      </c>
      <c r="AK263" s="61" t="s">
        <v>369</v>
      </c>
      <c r="AL263" s="61" t="s">
        <v>369</v>
      </c>
      <c r="AM263" s="61" t="s">
        <v>369</v>
      </c>
      <c r="AN263" s="61" t="s">
        <v>1443</v>
      </c>
      <c r="AO263" s="61" t="s">
        <v>1444</v>
      </c>
      <c r="AP263" s="82">
        <v>0</v>
      </c>
      <c r="AQ263" s="82">
        <f t="shared" si="497"/>
        <v>1</v>
      </c>
      <c r="AR263" s="82">
        <v>0</v>
      </c>
      <c r="AS263" s="82">
        <v>0</v>
      </c>
      <c r="AT263" s="82">
        <v>0</v>
      </c>
      <c r="AU263" s="82">
        <v>1</v>
      </c>
      <c r="AV263" s="82" t="s">
        <v>448</v>
      </c>
      <c r="AW263" s="82" t="s">
        <v>434</v>
      </c>
      <c r="AX263" s="82" t="s">
        <v>972</v>
      </c>
      <c r="AY263" s="82" t="s">
        <v>442</v>
      </c>
      <c r="AZ263" s="82" t="s">
        <v>369</v>
      </c>
      <c r="BA263" s="59">
        <v>43374</v>
      </c>
      <c r="BB263" s="59">
        <v>43404</v>
      </c>
      <c r="BC263" s="65">
        <f t="shared" si="431"/>
        <v>30</v>
      </c>
      <c r="BD263" s="82">
        <f t="shared" si="488"/>
        <v>0</v>
      </c>
      <c r="BE263" s="82">
        <v>0</v>
      </c>
      <c r="BF263" s="66">
        <v>0</v>
      </c>
      <c r="BG263" s="62">
        <f t="shared" si="433"/>
        <v>0</v>
      </c>
      <c r="BH263" s="59"/>
      <c r="BI263" s="80">
        <f t="shared" si="434"/>
        <v>43404</v>
      </c>
      <c r="BJ263" s="62" t="str">
        <f t="shared" si="435"/>
        <v>100%</v>
      </c>
      <c r="BK263" s="62">
        <f t="shared" si="436"/>
        <v>-1445.8</v>
      </c>
      <c r="BL263" s="59" t="str">
        <f t="shared" si="437"/>
        <v>SIN INICIAR</v>
      </c>
      <c r="BM263" s="59" t="str">
        <f t="shared" si="438"/>
        <v xml:space="preserve">NO PROGRAMADA EN EL PERIODO </v>
      </c>
      <c r="BN263" s="62"/>
      <c r="BO263" s="62"/>
      <c r="BP263" s="62"/>
      <c r="BQ263" s="82">
        <f t="shared" si="439"/>
        <v>0</v>
      </c>
      <c r="BR263" s="82"/>
      <c r="BS263" s="66" t="e">
        <f t="shared" si="484"/>
        <v>#DIV/0!</v>
      </c>
      <c r="BT263" s="62">
        <f t="shared" si="440"/>
        <v>0</v>
      </c>
      <c r="BU263" s="59"/>
      <c r="BV263" s="80">
        <f t="shared" si="441"/>
        <v>43404</v>
      </c>
      <c r="BW263" s="62" t="str">
        <f t="shared" si="442"/>
        <v>100%</v>
      </c>
      <c r="BX263" s="62">
        <f t="shared" si="443"/>
        <v>-1445.8</v>
      </c>
      <c r="BY263" s="59" t="str">
        <f t="shared" si="444"/>
        <v>SIN INICIAR</v>
      </c>
      <c r="BZ263" s="59" t="str">
        <f t="shared" si="445"/>
        <v xml:space="preserve">NO PROGRAMADA EN EL PERIODO </v>
      </c>
      <c r="CA263" s="62"/>
      <c r="CB263" s="62"/>
      <c r="CC263" s="62"/>
      <c r="CD263" s="62"/>
      <c r="CE263" s="62"/>
      <c r="CF263" s="62"/>
      <c r="CG263" s="82">
        <f t="shared" si="446"/>
        <v>0</v>
      </c>
      <c r="CH263" s="82"/>
      <c r="CI263" s="66">
        <v>0</v>
      </c>
      <c r="CJ263" s="62">
        <f t="shared" ref="CJ263:CJ268" si="500">($BE263+$BR263+$CH263)/$AQ263</f>
        <v>0</v>
      </c>
      <c r="CK263" s="59"/>
      <c r="CL263" s="80">
        <f t="shared" si="498"/>
        <v>43404</v>
      </c>
      <c r="CM263" s="62" t="str">
        <f t="shared" si="447"/>
        <v>100%</v>
      </c>
      <c r="CN263" s="62">
        <f t="shared" si="491"/>
        <v>-1445.8</v>
      </c>
      <c r="CO263" s="59" t="str">
        <f t="shared" si="449"/>
        <v>SIN INICIAR</v>
      </c>
      <c r="CP263" s="59" t="s">
        <v>1741</v>
      </c>
      <c r="CQ263" s="62"/>
      <c r="CR263" s="62"/>
      <c r="CS263" s="62"/>
      <c r="CT263" s="62"/>
      <c r="CU263" s="62"/>
      <c r="CV263" s="62" t="s">
        <v>1735</v>
      </c>
      <c r="CW263" s="62"/>
      <c r="CX263" s="62"/>
      <c r="CY263" s="62"/>
      <c r="CZ263" s="62"/>
      <c r="DA263" s="62"/>
      <c r="DB263" s="62"/>
      <c r="DC263" s="82">
        <f t="shared" si="450"/>
        <v>1</v>
      </c>
      <c r="DD263" s="82"/>
      <c r="DE263" s="66">
        <f t="shared" si="451"/>
        <v>0</v>
      </c>
      <c r="DF263" s="62">
        <f t="shared" ref="DF263:DF268" si="501">($BE263+$BR263+$CH263+$DD263)/$AQ263</f>
        <v>0</v>
      </c>
      <c r="DG263" s="59"/>
      <c r="DH263" s="80">
        <f t="shared" si="499"/>
        <v>43404</v>
      </c>
      <c r="DI263" s="62" t="str">
        <f t="shared" si="452"/>
        <v>100%</v>
      </c>
      <c r="DJ263" s="62">
        <f t="shared" si="495"/>
        <v>-1445.8</v>
      </c>
      <c r="DK263" s="59" t="str">
        <f t="shared" si="454"/>
        <v>SIN INICIAR</v>
      </c>
      <c r="DL263" s="59" t="str">
        <f t="shared" ref="DL263:DL268" si="502">IF($DK263="SIN INICIAR",(IF($DG263&gt;$BA263,"ATRASADO",(IF($DG263&lt;$BA263,"NO PROGRAMADA EN EL PERIODO ")))),IF($DK263="EN PROCESO",(IF($DF263&gt;=$DJ263,"DENTRO DEL TIEMPO",(IF($DF263&lt;$DJ263,"ATRASADO")))),IF($DK263="TERMINADO",(IF($DJ263&lt;=100%,"OPORTUNO",(IF($DJ263&gt;100%,"EXTEMPORANEO")))))))</f>
        <v xml:space="preserve">NO PROGRAMADA EN EL PERIODO </v>
      </c>
      <c r="DM263" s="62"/>
      <c r="DN263" s="62"/>
      <c r="DO263" s="62"/>
      <c r="DP263" s="62"/>
      <c r="DQ263" s="62"/>
      <c r="DR263" s="62"/>
      <c r="DS263" s="60"/>
      <c r="DT263" s="60"/>
      <c r="DU263" s="60"/>
      <c r="DV263" s="82"/>
      <c r="DW263" s="82"/>
      <c r="DX263" s="58"/>
      <c r="DY263" s="58"/>
      <c r="DZ263" s="58"/>
      <c r="EA263" s="58"/>
      <c r="EB263" s="58"/>
      <c r="EC263" s="58"/>
      <c r="ED263" s="58"/>
    </row>
    <row r="264" spans="1:134" ht="39.950000000000003" hidden="1" customHeight="1" x14ac:dyDescent="0.2">
      <c r="A264" s="82" t="s">
        <v>346</v>
      </c>
      <c r="B264" s="82" t="s">
        <v>344</v>
      </c>
      <c r="C264" s="82" t="s">
        <v>279</v>
      </c>
      <c r="D264" s="82">
        <v>0.1</v>
      </c>
      <c r="E264" s="82">
        <v>0.35</v>
      </c>
      <c r="F264" s="82">
        <v>0.5</v>
      </c>
      <c r="G264" s="82">
        <v>0.8</v>
      </c>
      <c r="H264" s="82">
        <v>0.9</v>
      </c>
      <c r="I264" s="82" t="s">
        <v>281</v>
      </c>
      <c r="J264" s="82" t="s">
        <v>368</v>
      </c>
      <c r="K264" s="82" t="s">
        <v>347</v>
      </c>
      <c r="L264" s="82" t="s">
        <v>1193</v>
      </c>
      <c r="M264" s="82" t="s">
        <v>1192</v>
      </c>
      <c r="N264" s="82" t="s">
        <v>1216</v>
      </c>
      <c r="O264" s="82" t="s">
        <v>1215</v>
      </c>
      <c r="P264" s="82" t="s">
        <v>283</v>
      </c>
      <c r="Q264" s="82" t="s">
        <v>347</v>
      </c>
      <c r="R264" s="82" t="s">
        <v>405</v>
      </c>
      <c r="S264" s="82" t="s">
        <v>411</v>
      </c>
      <c r="T264" s="82" t="s">
        <v>1020</v>
      </c>
      <c r="U264" s="82" t="s">
        <v>274</v>
      </c>
      <c r="V264" s="82" t="s">
        <v>370</v>
      </c>
      <c r="W264" s="82" t="s">
        <v>294</v>
      </c>
      <c r="X264" s="82" t="s">
        <v>292</v>
      </c>
      <c r="Y264" s="82" t="s">
        <v>1454</v>
      </c>
      <c r="Z264" s="82" t="s">
        <v>416</v>
      </c>
      <c r="AA264" s="82" t="s">
        <v>426</v>
      </c>
      <c r="AB264" s="61" t="s">
        <v>310</v>
      </c>
      <c r="AC264" s="82" t="s">
        <v>369</v>
      </c>
      <c r="AD264" s="82" t="s">
        <v>904</v>
      </c>
      <c r="AE264" s="82" t="str">
        <f t="shared" si="426"/>
        <v>Oficina Asesora de Planeación</v>
      </c>
      <c r="AF264" s="82" t="str">
        <f t="shared" si="427"/>
        <v>No aplica</v>
      </c>
      <c r="AG264" s="82" t="str">
        <f t="shared" si="428"/>
        <v>Planeación Estratégica</v>
      </c>
      <c r="AH264" s="61" t="str">
        <f t="shared" si="429"/>
        <v>Plan de Participación Ciudadana</v>
      </c>
      <c r="AI264" s="61" t="s">
        <v>432</v>
      </c>
      <c r="AJ264" s="61" t="s">
        <v>369</v>
      </c>
      <c r="AK264" s="61" t="s">
        <v>369</v>
      </c>
      <c r="AL264" s="61" t="s">
        <v>369</v>
      </c>
      <c r="AM264" s="61" t="s">
        <v>369</v>
      </c>
      <c r="AN264" s="61" t="s">
        <v>1445</v>
      </c>
      <c r="AO264" s="61" t="s">
        <v>1446</v>
      </c>
      <c r="AP264" s="82">
        <v>0</v>
      </c>
      <c r="AQ264" s="82">
        <f t="shared" si="497"/>
        <v>1</v>
      </c>
      <c r="AR264" s="82">
        <v>0</v>
      </c>
      <c r="AS264" s="82">
        <v>0</v>
      </c>
      <c r="AT264" s="82">
        <v>0</v>
      </c>
      <c r="AU264" s="82">
        <v>1</v>
      </c>
      <c r="AV264" s="82" t="s">
        <v>448</v>
      </c>
      <c r="AW264" s="82" t="s">
        <v>434</v>
      </c>
      <c r="AX264" s="82" t="s">
        <v>972</v>
      </c>
      <c r="AY264" s="82" t="s">
        <v>1456</v>
      </c>
      <c r="AZ264" s="82" t="s">
        <v>369</v>
      </c>
      <c r="BA264" s="59">
        <v>43374</v>
      </c>
      <c r="BB264" s="59">
        <v>43434</v>
      </c>
      <c r="BC264" s="65">
        <f t="shared" si="431"/>
        <v>60</v>
      </c>
      <c r="BD264" s="82">
        <f t="shared" si="488"/>
        <v>0</v>
      </c>
      <c r="BE264" s="82">
        <v>0</v>
      </c>
      <c r="BF264" s="66">
        <v>0</v>
      </c>
      <c r="BG264" s="62">
        <f t="shared" si="433"/>
        <v>0</v>
      </c>
      <c r="BH264" s="59"/>
      <c r="BI264" s="80">
        <f t="shared" si="434"/>
        <v>43434</v>
      </c>
      <c r="BJ264" s="62" t="str">
        <f t="shared" si="435"/>
        <v>100%</v>
      </c>
      <c r="BK264" s="62">
        <f t="shared" si="436"/>
        <v>-722.9</v>
      </c>
      <c r="BL264" s="59" t="str">
        <f t="shared" si="437"/>
        <v>SIN INICIAR</v>
      </c>
      <c r="BM264" s="59" t="str">
        <f t="shared" si="438"/>
        <v xml:space="preserve">NO PROGRAMADA EN EL PERIODO </v>
      </c>
      <c r="BN264" s="62"/>
      <c r="BO264" s="62"/>
      <c r="BP264" s="62"/>
      <c r="BQ264" s="82">
        <f t="shared" si="439"/>
        <v>0</v>
      </c>
      <c r="BR264" s="82"/>
      <c r="BS264" s="66" t="e">
        <f t="shared" si="484"/>
        <v>#DIV/0!</v>
      </c>
      <c r="BT264" s="62">
        <f t="shared" si="440"/>
        <v>0</v>
      </c>
      <c r="BU264" s="59"/>
      <c r="BV264" s="80">
        <f t="shared" si="441"/>
        <v>43434</v>
      </c>
      <c r="BW264" s="62" t="str">
        <f t="shared" si="442"/>
        <v>100%</v>
      </c>
      <c r="BX264" s="62">
        <f t="shared" si="443"/>
        <v>-722.9</v>
      </c>
      <c r="BY264" s="59" t="str">
        <f t="shared" si="444"/>
        <v>SIN INICIAR</v>
      </c>
      <c r="BZ264" s="59" t="str">
        <f t="shared" si="445"/>
        <v xml:space="preserve">NO PROGRAMADA EN EL PERIODO </v>
      </c>
      <c r="CA264" s="62"/>
      <c r="CB264" s="62"/>
      <c r="CC264" s="62"/>
      <c r="CD264" s="62"/>
      <c r="CE264" s="62"/>
      <c r="CF264" s="62"/>
      <c r="CG264" s="82">
        <f t="shared" si="446"/>
        <v>0</v>
      </c>
      <c r="CH264" s="82"/>
      <c r="CI264" s="66">
        <v>0</v>
      </c>
      <c r="CJ264" s="62">
        <f t="shared" si="500"/>
        <v>0</v>
      </c>
      <c r="CK264" s="59"/>
      <c r="CL264" s="80">
        <f t="shared" si="498"/>
        <v>43434</v>
      </c>
      <c r="CM264" s="62" t="str">
        <f t="shared" si="447"/>
        <v>100%</v>
      </c>
      <c r="CN264" s="62">
        <f t="shared" si="491"/>
        <v>-722.9</v>
      </c>
      <c r="CO264" s="59" t="str">
        <f t="shared" si="449"/>
        <v>SIN INICIAR</v>
      </c>
      <c r="CP264" s="59" t="s">
        <v>1741</v>
      </c>
      <c r="CQ264" s="62"/>
      <c r="CR264" s="62"/>
      <c r="CS264" s="62"/>
      <c r="CT264" s="62"/>
      <c r="CU264" s="62"/>
      <c r="CV264" s="62" t="s">
        <v>1735</v>
      </c>
      <c r="CW264" s="62"/>
      <c r="CX264" s="62"/>
      <c r="CY264" s="62"/>
      <c r="CZ264" s="62"/>
      <c r="DA264" s="62"/>
      <c r="DB264" s="62"/>
      <c r="DC264" s="82">
        <f t="shared" si="450"/>
        <v>1</v>
      </c>
      <c r="DD264" s="82"/>
      <c r="DE264" s="66">
        <f t="shared" si="451"/>
        <v>0</v>
      </c>
      <c r="DF264" s="62">
        <f t="shared" si="501"/>
        <v>0</v>
      </c>
      <c r="DG264" s="59"/>
      <c r="DH264" s="80">
        <f t="shared" si="499"/>
        <v>43434</v>
      </c>
      <c r="DI264" s="62" t="str">
        <f t="shared" si="452"/>
        <v>100%</v>
      </c>
      <c r="DJ264" s="62">
        <f t="shared" si="495"/>
        <v>-722.9</v>
      </c>
      <c r="DK264" s="59" t="str">
        <f t="shared" si="454"/>
        <v>SIN INICIAR</v>
      </c>
      <c r="DL264" s="59" t="str">
        <f t="shared" si="502"/>
        <v xml:space="preserve">NO PROGRAMADA EN EL PERIODO </v>
      </c>
      <c r="DM264" s="62"/>
      <c r="DN264" s="62"/>
      <c r="DO264" s="62"/>
      <c r="DP264" s="62"/>
      <c r="DQ264" s="62"/>
      <c r="DR264" s="62"/>
      <c r="DS264" s="60"/>
      <c r="DT264" s="60"/>
      <c r="DU264" s="60"/>
      <c r="DV264" s="82"/>
      <c r="DW264" s="82"/>
      <c r="DX264" s="58"/>
      <c r="DY264" s="58"/>
      <c r="DZ264" s="58"/>
      <c r="EA264" s="58"/>
      <c r="EB264" s="58"/>
      <c r="EC264" s="58"/>
      <c r="ED264" s="58"/>
    </row>
    <row r="265" spans="1:134" ht="39.950000000000003" hidden="1" customHeight="1" x14ac:dyDescent="0.2">
      <c r="A265" s="82" t="s">
        <v>346</v>
      </c>
      <c r="B265" s="82" t="s">
        <v>344</v>
      </c>
      <c r="C265" s="82" t="s">
        <v>279</v>
      </c>
      <c r="D265" s="82">
        <v>0.1</v>
      </c>
      <c r="E265" s="82">
        <v>0.35</v>
      </c>
      <c r="F265" s="82">
        <v>0.5</v>
      </c>
      <c r="G265" s="82">
        <v>0.8</v>
      </c>
      <c r="H265" s="82">
        <v>0.9</v>
      </c>
      <c r="I265" s="82" t="s">
        <v>281</v>
      </c>
      <c r="J265" s="82" t="s">
        <v>368</v>
      </c>
      <c r="K265" s="82" t="s">
        <v>347</v>
      </c>
      <c r="L265" s="82" t="s">
        <v>1193</v>
      </c>
      <c r="M265" s="82" t="s">
        <v>1192</v>
      </c>
      <c r="N265" s="82" t="s">
        <v>1216</v>
      </c>
      <c r="O265" s="82" t="s">
        <v>1215</v>
      </c>
      <c r="P265" s="82" t="s">
        <v>283</v>
      </c>
      <c r="Q265" s="82" t="s">
        <v>347</v>
      </c>
      <c r="R265" s="82" t="s">
        <v>405</v>
      </c>
      <c r="S265" s="82" t="s">
        <v>411</v>
      </c>
      <c r="T265" s="82" t="s">
        <v>1020</v>
      </c>
      <c r="U265" s="82" t="s">
        <v>274</v>
      </c>
      <c r="V265" s="82" t="s">
        <v>370</v>
      </c>
      <c r="W265" s="82" t="s">
        <v>294</v>
      </c>
      <c r="X265" s="82" t="s">
        <v>292</v>
      </c>
      <c r="Y265" s="82" t="s">
        <v>1454</v>
      </c>
      <c r="Z265" s="82" t="s">
        <v>416</v>
      </c>
      <c r="AA265" s="82" t="s">
        <v>426</v>
      </c>
      <c r="AB265" s="61" t="s">
        <v>310</v>
      </c>
      <c r="AC265" s="82" t="s">
        <v>369</v>
      </c>
      <c r="AD265" s="82" t="s">
        <v>904</v>
      </c>
      <c r="AE265" s="82" t="str">
        <f t="shared" si="426"/>
        <v>Oficina Asesora de Planeación</v>
      </c>
      <c r="AF265" s="82" t="str">
        <f t="shared" si="427"/>
        <v>No aplica</v>
      </c>
      <c r="AG265" s="82" t="str">
        <f t="shared" si="428"/>
        <v>Planeación Estratégica</v>
      </c>
      <c r="AH265" s="61" t="str">
        <f t="shared" si="429"/>
        <v>Plan de Participación Ciudadana</v>
      </c>
      <c r="AI265" s="61" t="s">
        <v>432</v>
      </c>
      <c r="AJ265" s="61" t="s">
        <v>369</v>
      </c>
      <c r="AK265" s="61" t="s">
        <v>369</v>
      </c>
      <c r="AL265" s="61" t="s">
        <v>369</v>
      </c>
      <c r="AM265" s="61" t="s">
        <v>369</v>
      </c>
      <c r="AN265" s="61" t="s">
        <v>1447</v>
      </c>
      <c r="AO265" s="61" t="s">
        <v>1448</v>
      </c>
      <c r="AP265" s="82">
        <v>0</v>
      </c>
      <c r="AQ265" s="82">
        <f t="shared" si="497"/>
        <v>1</v>
      </c>
      <c r="AR265" s="82">
        <v>0</v>
      </c>
      <c r="AS265" s="82">
        <v>0</v>
      </c>
      <c r="AT265" s="82">
        <v>0</v>
      </c>
      <c r="AU265" s="82">
        <v>1</v>
      </c>
      <c r="AV265" s="82" t="s">
        <v>448</v>
      </c>
      <c r="AW265" s="82" t="s">
        <v>434</v>
      </c>
      <c r="AX265" s="82" t="s">
        <v>972</v>
      </c>
      <c r="AY265" s="82" t="s">
        <v>1456</v>
      </c>
      <c r="AZ265" s="82" t="s">
        <v>369</v>
      </c>
      <c r="BA265" s="59">
        <v>43435</v>
      </c>
      <c r="BB265" s="59">
        <v>43464</v>
      </c>
      <c r="BC265" s="65">
        <f t="shared" si="431"/>
        <v>29</v>
      </c>
      <c r="BD265" s="82">
        <f t="shared" si="488"/>
        <v>0</v>
      </c>
      <c r="BE265" s="82">
        <v>0</v>
      </c>
      <c r="BF265" s="66">
        <v>0</v>
      </c>
      <c r="BG265" s="62">
        <f t="shared" si="433"/>
        <v>0</v>
      </c>
      <c r="BH265" s="59"/>
      <c r="BI265" s="80">
        <f t="shared" si="434"/>
        <v>43464</v>
      </c>
      <c r="BJ265" s="62" t="str">
        <f t="shared" si="435"/>
        <v>100%</v>
      </c>
      <c r="BK265" s="62">
        <f t="shared" si="436"/>
        <v>-1497.7586206896551</v>
      </c>
      <c r="BL265" s="59" t="str">
        <f t="shared" si="437"/>
        <v>SIN INICIAR</v>
      </c>
      <c r="BM265" s="59" t="str">
        <f t="shared" si="438"/>
        <v xml:space="preserve">NO PROGRAMADA EN EL PERIODO </v>
      </c>
      <c r="BN265" s="62"/>
      <c r="BO265" s="62"/>
      <c r="BP265" s="62"/>
      <c r="BQ265" s="82">
        <f t="shared" si="439"/>
        <v>0</v>
      </c>
      <c r="BR265" s="82"/>
      <c r="BS265" s="66" t="e">
        <f t="shared" si="484"/>
        <v>#DIV/0!</v>
      </c>
      <c r="BT265" s="62">
        <f t="shared" si="440"/>
        <v>0</v>
      </c>
      <c r="BU265" s="59"/>
      <c r="BV265" s="80">
        <f t="shared" si="441"/>
        <v>43464</v>
      </c>
      <c r="BW265" s="62" t="str">
        <f t="shared" si="442"/>
        <v>100%</v>
      </c>
      <c r="BX265" s="62">
        <f t="shared" si="443"/>
        <v>-1497.7586206896551</v>
      </c>
      <c r="BY265" s="59" t="str">
        <f t="shared" si="444"/>
        <v>SIN INICIAR</v>
      </c>
      <c r="BZ265" s="59" t="str">
        <f t="shared" si="445"/>
        <v xml:space="preserve">NO PROGRAMADA EN EL PERIODO </v>
      </c>
      <c r="CA265" s="62"/>
      <c r="CB265" s="62"/>
      <c r="CC265" s="62"/>
      <c r="CD265" s="62"/>
      <c r="CE265" s="62"/>
      <c r="CF265" s="62"/>
      <c r="CG265" s="82">
        <f t="shared" si="446"/>
        <v>0</v>
      </c>
      <c r="CH265" s="82"/>
      <c r="CI265" s="66">
        <v>0</v>
      </c>
      <c r="CJ265" s="62">
        <f t="shared" si="500"/>
        <v>0</v>
      </c>
      <c r="CK265" s="59"/>
      <c r="CL265" s="80">
        <f t="shared" si="498"/>
        <v>43464</v>
      </c>
      <c r="CM265" s="62" t="str">
        <f t="shared" si="447"/>
        <v>100%</v>
      </c>
      <c r="CN265" s="62">
        <f t="shared" si="491"/>
        <v>-1497.7586206896551</v>
      </c>
      <c r="CO265" s="59" t="str">
        <f t="shared" si="449"/>
        <v>SIN INICIAR</v>
      </c>
      <c r="CP265" s="59" t="s">
        <v>1741</v>
      </c>
      <c r="CQ265" s="62"/>
      <c r="CR265" s="62"/>
      <c r="CS265" s="62"/>
      <c r="CT265" s="62"/>
      <c r="CU265" s="62"/>
      <c r="CV265" s="62" t="s">
        <v>1735</v>
      </c>
      <c r="CW265" s="62"/>
      <c r="CX265" s="62"/>
      <c r="CY265" s="62"/>
      <c r="CZ265" s="62"/>
      <c r="DA265" s="62"/>
      <c r="DB265" s="62"/>
      <c r="DC265" s="82">
        <f t="shared" si="450"/>
        <v>1</v>
      </c>
      <c r="DD265" s="82"/>
      <c r="DE265" s="66">
        <f t="shared" si="451"/>
        <v>0</v>
      </c>
      <c r="DF265" s="62">
        <f t="shared" si="501"/>
        <v>0</v>
      </c>
      <c r="DG265" s="59"/>
      <c r="DH265" s="80">
        <f t="shared" si="499"/>
        <v>43464</v>
      </c>
      <c r="DI265" s="62" t="str">
        <f t="shared" si="452"/>
        <v>100%</v>
      </c>
      <c r="DJ265" s="62">
        <f t="shared" si="495"/>
        <v>-1497.7586206896551</v>
      </c>
      <c r="DK265" s="59" t="str">
        <f t="shared" si="454"/>
        <v>SIN INICIAR</v>
      </c>
      <c r="DL265" s="59" t="str">
        <f t="shared" si="502"/>
        <v xml:space="preserve">NO PROGRAMADA EN EL PERIODO </v>
      </c>
      <c r="DM265" s="62"/>
      <c r="DN265" s="62"/>
      <c r="DO265" s="62"/>
      <c r="DP265" s="62"/>
      <c r="DQ265" s="62"/>
      <c r="DR265" s="62"/>
      <c r="DS265" s="60"/>
      <c r="DT265" s="60"/>
      <c r="DU265" s="60"/>
      <c r="DV265" s="82"/>
      <c r="DW265" s="82"/>
      <c r="DX265" s="58"/>
      <c r="DY265" s="58"/>
      <c r="DZ265" s="58"/>
      <c r="EA265" s="58"/>
      <c r="EB265" s="58"/>
      <c r="EC265" s="58"/>
      <c r="ED265" s="58"/>
    </row>
    <row r="266" spans="1:134" ht="39.950000000000003" hidden="1" customHeight="1" x14ac:dyDescent="0.2">
      <c r="A266" s="82" t="s">
        <v>346</v>
      </c>
      <c r="B266" s="82" t="s">
        <v>344</v>
      </c>
      <c r="C266" s="82" t="s">
        <v>279</v>
      </c>
      <c r="D266" s="82">
        <v>0.1</v>
      </c>
      <c r="E266" s="82">
        <v>0.35</v>
      </c>
      <c r="F266" s="82">
        <v>0.5</v>
      </c>
      <c r="G266" s="82">
        <v>0.8</v>
      </c>
      <c r="H266" s="82">
        <v>0.9</v>
      </c>
      <c r="I266" s="82" t="s">
        <v>281</v>
      </c>
      <c r="J266" s="82" t="s">
        <v>368</v>
      </c>
      <c r="K266" s="82" t="s">
        <v>347</v>
      </c>
      <c r="L266" s="82" t="s">
        <v>1193</v>
      </c>
      <c r="M266" s="82" t="s">
        <v>1192</v>
      </c>
      <c r="N266" s="82" t="s">
        <v>1216</v>
      </c>
      <c r="O266" s="82" t="s">
        <v>1215</v>
      </c>
      <c r="P266" s="82" t="s">
        <v>283</v>
      </c>
      <c r="Q266" s="82" t="s">
        <v>347</v>
      </c>
      <c r="R266" s="82" t="s">
        <v>405</v>
      </c>
      <c r="S266" s="82" t="s">
        <v>411</v>
      </c>
      <c r="T266" s="82" t="s">
        <v>1020</v>
      </c>
      <c r="U266" s="82" t="s">
        <v>274</v>
      </c>
      <c r="V266" s="82" t="s">
        <v>370</v>
      </c>
      <c r="W266" s="82" t="s">
        <v>294</v>
      </c>
      <c r="X266" s="82" t="s">
        <v>292</v>
      </c>
      <c r="Y266" s="82" t="s">
        <v>1454</v>
      </c>
      <c r="Z266" s="82" t="s">
        <v>416</v>
      </c>
      <c r="AA266" s="82" t="s">
        <v>426</v>
      </c>
      <c r="AB266" s="61" t="s">
        <v>310</v>
      </c>
      <c r="AC266" s="82" t="s">
        <v>369</v>
      </c>
      <c r="AD266" s="82" t="s">
        <v>904</v>
      </c>
      <c r="AE266" s="82" t="str">
        <f t="shared" ref="AE266:AE268" si="503">$AB266</f>
        <v>Oficina Asesora de Planeación</v>
      </c>
      <c r="AF266" s="82" t="str">
        <f t="shared" ref="AF266:AF268" si="504">$AC266</f>
        <v>No aplica</v>
      </c>
      <c r="AG266" s="82" t="str">
        <f t="shared" ref="AG266:AG268" si="505">$W266</f>
        <v>Planeación Estratégica</v>
      </c>
      <c r="AH266" s="61" t="str">
        <f t="shared" ref="AH266:AH268" si="506">$Y266</f>
        <v>Plan de Participación Ciudadana</v>
      </c>
      <c r="AI266" s="61" t="s">
        <v>432</v>
      </c>
      <c r="AJ266" s="61" t="s">
        <v>369</v>
      </c>
      <c r="AK266" s="61" t="s">
        <v>369</v>
      </c>
      <c r="AL266" s="61" t="s">
        <v>369</v>
      </c>
      <c r="AM266" s="61" t="s">
        <v>369</v>
      </c>
      <c r="AN266" s="61" t="s">
        <v>1449</v>
      </c>
      <c r="AO266" s="61" t="s">
        <v>1450</v>
      </c>
      <c r="AP266" s="82">
        <v>0</v>
      </c>
      <c r="AQ266" s="82">
        <f t="shared" si="497"/>
        <v>1</v>
      </c>
      <c r="AR266" s="82">
        <v>0</v>
      </c>
      <c r="AS266" s="82">
        <v>0</v>
      </c>
      <c r="AT266" s="82">
        <v>0</v>
      </c>
      <c r="AU266" s="82">
        <v>1</v>
      </c>
      <c r="AV266" s="82" t="s">
        <v>448</v>
      </c>
      <c r="AW266" s="82" t="s">
        <v>434</v>
      </c>
      <c r="AX266" s="82" t="s">
        <v>972</v>
      </c>
      <c r="AY266" s="82" t="s">
        <v>369</v>
      </c>
      <c r="AZ266" s="82" t="s">
        <v>369</v>
      </c>
      <c r="BA266" s="59">
        <v>43435</v>
      </c>
      <c r="BB266" s="59">
        <v>43449</v>
      </c>
      <c r="BC266" s="65">
        <f t="shared" ref="BC266:BC268" si="507">$BB266-$BA266</f>
        <v>14</v>
      </c>
      <c r="BD266" s="82">
        <f t="shared" si="488"/>
        <v>0</v>
      </c>
      <c r="BE266" s="82">
        <v>0</v>
      </c>
      <c r="BF266" s="66">
        <v>0</v>
      </c>
      <c r="BG266" s="62">
        <f t="shared" ref="BG266:BG268" si="508">$BE266/$AQ266</f>
        <v>0</v>
      </c>
      <c r="BH266" s="59"/>
      <c r="BI266" s="80">
        <f t="shared" ref="BI266:BI268" si="509">$BB266-$BH266</f>
        <v>43449</v>
      </c>
      <c r="BJ266" s="62" t="str">
        <f t="shared" ref="BJ266:BJ268" si="510">IF($BI266&gt;=0,("100%"),IF($BI266&lt;-31,("70%"),IF($BI266&lt;0,((100-(-$BI266))%))))</f>
        <v>100%</v>
      </c>
      <c r="BK266" s="62">
        <f t="shared" ref="BK266:BK268" si="511">($BH266-$BA266)/($BB266-$BA266)</f>
        <v>-3102.5</v>
      </c>
      <c r="BL266" s="59" t="str">
        <f t="shared" ref="BL266:BL268" si="512">IF($BG266&gt;=100%,"TERMINADO",(IF($BG266&gt;0%,"EN PROCESO",(IF($BG266=0%,"SIN INICIAR")))))</f>
        <v>SIN INICIAR</v>
      </c>
      <c r="BM266" s="59" t="str">
        <f t="shared" ref="BM266:BM268" si="513">IF($BL266="SIN INICIAR",(IF($BH266&gt;$BA266,"ATRASADO",(IF($BH266&lt;$BA266,"NO PROGRAMADA EN EL PERIODO ")))),IF($BL266="EN PROCESO",(IF($BF266&gt;=$BK266,"DENTRO DEL TIEMPO",(IF($BF266&lt;$BK266,"ATRASADO")))),IF($BL266="TERMINADO",(IF($BK266&lt;=100%,"OPORTUNO",(IF($BK266&gt;100%,"EXTEMPORANEO")))))))</f>
        <v xml:space="preserve">NO PROGRAMADA EN EL PERIODO </v>
      </c>
      <c r="BN266" s="62"/>
      <c r="BO266" s="62"/>
      <c r="BP266" s="62"/>
      <c r="BQ266" s="82">
        <f t="shared" ref="BQ266:BQ268" si="514">$AS266</f>
        <v>0</v>
      </c>
      <c r="BR266" s="82"/>
      <c r="BS266" s="66" t="e">
        <f t="shared" si="484"/>
        <v>#DIV/0!</v>
      </c>
      <c r="BT266" s="62">
        <f t="shared" ref="BT266:BT268" si="515">($BE266+$BR266)/$AQ266</f>
        <v>0</v>
      </c>
      <c r="BU266" s="59"/>
      <c r="BV266" s="80">
        <f t="shared" ref="BV266:BV268" si="516">$BB266-$BU266</f>
        <v>43449</v>
      </c>
      <c r="BW266" s="62" t="str">
        <f t="shared" ref="BW266:BW268" si="517">IF($BV266&gt;=0,("100%"),IF($BV266&lt;-31,("70%"),IF($BV266&lt;0,((100-(-$BV266))%))))</f>
        <v>100%</v>
      </c>
      <c r="BX266" s="62">
        <f t="shared" ref="BX266:BX268" si="518">($BU266-$BA266)/($BB266-$BA266)</f>
        <v>-3102.5</v>
      </c>
      <c r="BY266" s="59" t="str">
        <f t="shared" ref="BY266:BY268" si="519">IF($BT266&gt;=100%,"TERMINADO",(IF($BT266&gt;0%,"EN PROCESO",(IF($BT266=0%,"SIN INICIAR")))))</f>
        <v>SIN INICIAR</v>
      </c>
      <c r="BZ266" s="59" t="str">
        <f t="shared" ref="BZ266:BZ268" si="520">IF($BY266="SIN INICIAR",(IF($BU266&gt;$BA266,"ATRASADO",(IF($BU266&lt;$BA266,"NO PROGRAMADA EN EL PERIODO ")))),IF($BY266="EN PROCESO",(IF($BS266&gt;=$BX266,"DENTRO DEL TIEMPO",(IF($BS266&lt;$BX266,"ATRASADO")))),IF($BY266="TERMINADO",(IF($BX266&lt;=100%,"OPORTUNO",(IF($BX266&gt;100%,"EXTEMPORANEO")))))))</f>
        <v xml:space="preserve">NO PROGRAMADA EN EL PERIODO </v>
      </c>
      <c r="CA266" s="62"/>
      <c r="CB266" s="62"/>
      <c r="CC266" s="62"/>
      <c r="CD266" s="62"/>
      <c r="CE266" s="62"/>
      <c r="CF266" s="62"/>
      <c r="CG266" s="82">
        <f t="shared" ref="CG266:CG268" si="521">$AT266</f>
        <v>0</v>
      </c>
      <c r="CH266" s="82"/>
      <c r="CI266" s="66">
        <v>0</v>
      </c>
      <c r="CJ266" s="62">
        <f t="shared" si="500"/>
        <v>0</v>
      </c>
      <c r="CK266" s="59"/>
      <c r="CL266" s="80">
        <f t="shared" si="498"/>
        <v>43449</v>
      </c>
      <c r="CM266" s="62" t="str">
        <f t="shared" ref="CM266:CM268" si="522">IF($CL266&gt;=0,("100%"),IF($CL266&lt;-31,("70%"),IF($CL266&lt;0,((100-(-$CL266))%))))</f>
        <v>100%</v>
      </c>
      <c r="CN266" s="62">
        <f t="shared" si="491"/>
        <v>-3102.5</v>
      </c>
      <c r="CO266" s="59" t="str">
        <f t="shared" ref="CO266:CO268" si="523">IF($CJ266&gt;=100%,"TERMINADO",(IF($CJ266&gt;0%,"EN PROCESO",(IF($CJ266=0%,"SIN INICIAR")))))</f>
        <v>SIN INICIAR</v>
      </c>
      <c r="CP266" s="59" t="s">
        <v>1741</v>
      </c>
      <c r="CQ266" s="62"/>
      <c r="CR266" s="62"/>
      <c r="CS266" s="62"/>
      <c r="CT266" s="62"/>
      <c r="CU266" s="62"/>
      <c r="CV266" s="62" t="s">
        <v>1735</v>
      </c>
      <c r="CW266" s="62"/>
      <c r="CX266" s="62"/>
      <c r="CY266" s="62"/>
      <c r="CZ266" s="62"/>
      <c r="DA266" s="62"/>
      <c r="DB266" s="62"/>
      <c r="DC266" s="82">
        <f t="shared" ref="DC266:DC268" si="524">$AU266</f>
        <v>1</v>
      </c>
      <c r="DD266" s="82"/>
      <c r="DE266" s="66">
        <f t="shared" ref="DE266:DE268" si="525">$DD266/$DC266</f>
        <v>0</v>
      </c>
      <c r="DF266" s="62">
        <f t="shared" si="501"/>
        <v>0</v>
      </c>
      <c r="DG266" s="59"/>
      <c r="DH266" s="80">
        <f t="shared" si="499"/>
        <v>43449</v>
      </c>
      <c r="DI266" s="62" t="str">
        <f t="shared" ref="DI266:DI268" si="526">IF($DH266&gt;=0,("100%"),IF($DH266&lt;-31,("70%"),IF($DH266&lt;0,((100-(-$DH266))%))))</f>
        <v>100%</v>
      </c>
      <c r="DJ266" s="62">
        <f t="shared" si="495"/>
        <v>-3102.5</v>
      </c>
      <c r="DK266" s="59" t="str">
        <f t="shared" ref="DK266:DK268" si="527">IF($DF266&gt;=100%,"TERMINADO",(IF($DF266&gt;0%,"EN PROCESO",(IF($DF266=0%,"SIN INICIAR")))))</f>
        <v>SIN INICIAR</v>
      </c>
      <c r="DL266" s="59" t="str">
        <f t="shared" si="502"/>
        <v xml:space="preserve">NO PROGRAMADA EN EL PERIODO </v>
      </c>
      <c r="DM266" s="62"/>
      <c r="DN266" s="62"/>
      <c r="DO266" s="62"/>
      <c r="DP266" s="62"/>
      <c r="DQ266" s="62"/>
      <c r="DR266" s="62"/>
      <c r="DS266" s="60"/>
      <c r="DT266" s="60"/>
      <c r="DU266" s="60"/>
      <c r="DV266" s="82"/>
      <c r="DW266" s="82"/>
      <c r="DX266" s="58"/>
      <c r="DY266" s="58"/>
      <c r="DZ266" s="58"/>
      <c r="EA266" s="58"/>
      <c r="EB266" s="58"/>
      <c r="EC266" s="58"/>
      <c r="ED266" s="58"/>
    </row>
    <row r="267" spans="1:134" ht="39.950000000000003" hidden="1" customHeight="1" x14ac:dyDescent="0.2">
      <c r="A267" s="82" t="s">
        <v>346</v>
      </c>
      <c r="B267" s="82" t="s">
        <v>344</v>
      </c>
      <c r="C267" s="82" t="s">
        <v>279</v>
      </c>
      <c r="D267" s="82">
        <v>0.1</v>
      </c>
      <c r="E267" s="82">
        <v>0.35</v>
      </c>
      <c r="F267" s="82">
        <v>0.5</v>
      </c>
      <c r="G267" s="82">
        <v>0.8</v>
      </c>
      <c r="H267" s="82">
        <v>0.9</v>
      </c>
      <c r="I267" s="82" t="s">
        <v>281</v>
      </c>
      <c r="J267" s="82" t="s">
        <v>368</v>
      </c>
      <c r="K267" s="82" t="s">
        <v>347</v>
      </c>
      <c r="L267" s="82" t="s">
        <v>1193</v>
      </c>
      <c r="M267" s="82" t="s">
        <v>1192</v>
      </c>
      <c r="N267" s="82" t="s">
        <v>1216</v>
      </c>
      <c r="O267" s="82" t="s">
        <v>1215</v>
      </c>
      <c r="P267" s="82" t="s">
        <v>283</v>
      </c>
      <c r="Q267" s="82" t="s">
        <v>347</v>
      </c>
      <c r="R267" s="82" t="s">
        <v>405</v>
      </c>
      <c r="S267" s="82" t="s">
        <v>411</v>
      </c>
      <c r="T267" s="82" t="s">
        <v>1020</v>
      </c>
      <c r="U267" s="82" t="s">
        <v>274</v>
      </c>
      <c r="V267" s="82" t="s">
        <v>370</v>
      </c>
      <c r="W267" s="82" t="s">
        <v>294</v>
      </c>
      <c r="X267" s="82" t="s">
        <v>292</v>
      </c>
      <c r="Y267" s="82" t="s">
        <v>1454</v>
      </c>
      <c r="Z267" s="82" t="s">
        <v>416</v>
      </c>
      <c r="AA267" s="82" t="s">
        <v>426</v>
      </c>
      <c r="AB267" s="61" t="s">
        <v>310</v>
      </c>
      <c r="AC267" s="82" t="s">
        <v>369</v>
      </c>
      <c r="AD267" s="82" t="s">
        <v>904</v>
      </c>
      <c r="AE267" s="82" t="str">
        <f t="shared" si="503"/>
        <v>Oficina Asesora de Planeación</v>
      </c>
      <c r="AF267" s="82" t="str">
        <f t="shared" si="504"/>
        <v>No aplica</v>
      </c>
      <c r="AG267" s="82" t="str">
        <f t="shared" si="505"/>
        <v>Planeación Estratégica</v>
      </c>
      <c r="AH267" s="61" t="str">
        <f t="shared" si="506"/>
        <v>Plan de Participación Ciudadana</v>
      </c>
      <c r="AI267" s="61" t="s">
        <v>432</v>
      </c>
      <c r="AJ267" s="61" t="s">
        <v>369</v>
      </c>
      <c r="AK267" s="61" t="s">
        <v>369</v>
      </c>
      <c r="AL267" s="61" t="s">
        <v>369</v>
      </c>
      <c r="AM267" s="61" t="s">
        <v>369</v>
      </c>
      <c r="AN267" s="61" t="s">
        <v>1451</v>
      </c>
      <c r="AO267" s="61" t="s">
        <v>1452</v>
      </c>
      <c r="AP267" s="82">
        <v>0</v>
      </c>
      <c r="AQ267" s="82">
        <f t="shared" si="497"/>
        <v>1</v>
      </c>
      <c r="AR267" s="82">
        <v>0</v>
      </c>
      <c r="AS267" s="82">
        <v>0</v>
      </c>
      <c r="AT267" s="82">
        <v>0</v>
      </c>
      <c r="AU267" s="82">
        <v>1</v>
      </c>
      <c r="AV267" s="82" t="s">
        <v>448</v>
      </c>
      <c r="AW267" s="82" t="s">
        <v>434</v>
      </c>
      <c r="AX267" s="82" t="s">
        <v>972</v>
      </c>
      <c r="AY267" s="82" t="s">
        <v>369</v>
      </c>
      <c r="AZ267" s="82" t="s">
        <v>369</v>
      </c>
      <c r="BA267" s="59">
        <v>43435</v>
      </c>
      <c r="BB267" s="59">
        <v>43449</v>
      </c>
      <c r="BC267" s="65">
        <f t="shared" si="507"/>
        <v>14</v>
      </c>
      <c r="BD267" s="82">
        <f t="shared" si="488"/>
        <v>0</v>
      </c>
      <c r="BE267" s="82">
        <v>0</v>
      </c>
      <c r="BF267" s="66">
        <v>0</v>
      </c>
      <c r="BG267" s="62">
        <f t="shared" si="508"/>
        <v>0</v>
      </c>
      <c r="BH267" s="59"/>
      <c r="BI267" s="80">
        <f t="shared" si="509"/>
        <v>43449</v>
      </c>
      <c r="BJ267" s="62" t="str">
        <f t="shared" si="510"/>
        <v>100%</v>
      </c>
      <c r="BK267" s="62">
        <f t="shared" si="511"/>
        <v>-3102.5</v>
      </c>
      <c r="BL267" s="59" t="str">
        <f t="shared" si="512"/>
        <v>SIN INICIAR</v>
      </c>
      <c r="BM267" s="59" t="str">
        <f t="shared" si="513"/>
        <v xml:space="preserve">NO PROGRAMADA EN EL PERIODO </v>
      </c>
      <c r="BN267" s="62"/>
      <c r="BO267" s="62"/>
      <c r="BP267" s="62"/>
      <c r="BQ267" s="82">
        <f t="shared" si="514"/>
        <v>0</v>
      </c>
      <c r="BR267" s="82"/>
      <c r="BS267" s="66" t="e">
        <f t="shared" si="484"/>
        <v>#DIV/0!</v>
      </c>
      <c r="BT267" s="62">
        <f t="shared" si="515"/>
        <v>0</v>
      </c>
      <c r="BU267" s="59"/>
      <c r="BV267" s="80">
        <f t="shared" si="516"/>
        <v>43449</v>
      </c>
      <c r="BW267" s="62" t="str">
        <f t="shared" si="517"/>
        <v>100%</v>
      </c>
      <c r="BX267" s="62">
        <f t="shared" si="518"/>
        <v>-3102.5</v>
      </c>
      <c r="BY267" s="59" t="str">
        <f t="shared" si="519"/>
        <v>SIN INICIAR</v>
      </c>
      <c r="BZ267" s="59" t="str">
        <f t="shared" si="520"/>
        <v xml:space="preserve">NO PROGRAMADA EN EL PERIODO </v>
      </c>
      <c r="CA267" s="62"/>
      <c r="CB267" s="62"/>
      <c r="CC267" s="62"/>
      <c r="CD267" s="62"/>
      <c r="CE267" s="62"/>
      <c r="CF267" s="62"/>
      <c r="CG267" s="82">
        <f t="shared" si="521"/>
        <v>0</v>
      </c>
      <c r="CH267" s="82"/>
      <c r="CI267" s="66">
        <v>0</v>
      </c>
      <c r="CJ267" s="62">
        <f t="shared" si="500"/>
        <v>0</v>
      </c>
      <c r="CK267" s="59"/>
      <c r="CL267" s="80">
        <f t="shared" si="498"/>
        <v>43449</v>
      </c>
      <c r="CM267" s="62" t="str">
        <f t="shared" si="522"/>
        <v>100%</v>
      </c>
      <c r="CN267" s="62">
        <f t="shared" si="491"/>
        <v>-3102.5</v>
      </c>
      <c r="CO267" s="59" t="str">
        <f t="shared" si="523"/>
        <v>SIN INICIAR</v>
      </c>
      <c r="CP267" s="59" t="s">
        <v>1741</v>
      </c>
      <c r="CQ267" s="62"/>
      <c r="CR267" s="62"/>
      <c r="CS267" s="62"/>
      <c r="CT267" s="62"/>
      <c r="CU267" s="62"/>
      <c r="CV267" s="62" t="s">
        <v>1735</v>
      </c>
      <c r="CW267" s="62"/>
      <c r="CX267" s="62"/>
      <c r="CY267" s="62"/>
      <c r="CZ267" s="62"/>
      <c r="DA267" s="62"/>
      <c r="DB267" s="62"/>
      <c r="DC267" s="82">
        <f t="shared" si="524"/>
        <v>1</v>
      </c>
      <c r="DD267" s="82"/>
      <c r="DE267" s="66">
        <f t="shared" si="525"/>
        <v>0</v>
      </c>
      <c r="DF267" s="62">
        <f t="shared" si="501"/>
        <v>0</v>
      </c>
      <c r="DG267" s="59"/>
      <c r="DH267" s="80">
        <f t="shared" si="499"/>
        <v>43449</v>
      </c>
      <c r="DI267" s="62" t="str">
        <f t="shared" si="526"/>
        <v>100%</v>
      </c>
      <c r="DJ267" s="62">
        <f t="shared" si="495"/>
        <v>-3102.5</v>
      </c>
      <c r="DK267" s="59" t="str">
        <f t="shared" si="527"/>
        <v>SIN INICIAR</v>
      </c>
      <c r="DL267" s="59" t="str">
        <f t="shared" si="502"/>
        <v xml:space="preserve">NO PROGRAMADA EN EL PERIODO </v>
      </c>
      <c r="DM267" s="62"/>
      <c r="DN267" s="62"/>
      <c r="DO267" s="62"/>
      <c r="DP267" s="62"/>
      <c r="DQ267" s="62"/>
      <c r="DR267" s="62"/>
      <c r="DS267" s="60"/>
      <c r="DT267" s="60"/>
      <c r="DU267" s="60"/>
      <c r="DV267" s="82"/>
      <c r="DW267" s="82"/>
      <c r="DX267" s="58"/>
      <c r="DY267" s="58"/>
      <c r="DZ267" s="58"/>
      <c r="EA267" s="58"/>
      <c r="EB267" s="58"/>
      <c r="EC267" s="58"/>
      <c r="ED267" s="58"/>
    </row>
    <row r="268" spans="1:134" ht="39.950000000000003" hidden="1" customHeight="1" x14ac:dyDescent="0.2">
      <c r="A268" s="82" t="s">
        <v>346</v>
      </c>
      <c r="B268" s="82" t="s">
        <v>344</v>
      </c>
      <c r="C268" s="82" t="s">
        <v>279</v>
      </c>
      <c r="D268" s="82">
        <v>0.1</v>
      </c>
      <c r="E268" s="82">
        <v>0.35</v>
      </c>
      <c r="F268" s="82">
        <v>0.5</v>
      </c>
      <c r="G268" s="82">
        <v>0.8</v>
      </c>
      <c r="H268" s="82">
        <v>0.9</v>
      </c>
      <c r="I268" s="82" t="s">
        <v>281</v>
      </c>
      <c r="J268" s="82" t="s">
        <v>368</v>
      </c>
      <c r="K268" s="82" t="s">
        <v>347</v>
      </c>
      <c r="L268" s="82" t="s">
        <v>1193</v>
      </c>
      <c r="M268" s="82" t="s">
        <v>1192</v>
      </c>
      <c r="N268" s="82" t="s">
        <v>1216</v>
      </c>
      <c r="O268" s="82" t="s">
        <v>1215</v>
      </c>
      <c r="P268" s="82" t="s">
        <v>283</v>
      </c>
      <c r="Q268" s="82" t="s">
        <v>347</v>
      </c>
      <c r="R268" s="82" t="s">
        <v>405</v>
      </c>
      <c r="S268" s="82" t="s">
        <v>411</v>
      </c>
      <c r="T268" s="82" t="s">
        <v>1020</v>
      </c>
      <c r="U268" s="82" t="s">
        <v>274</v>
      </c>
      <c r="V268" s="82" t="s">
        <v>370</v>
      </c>
      <c r="W268" s="82" t="s">
        <v>294</v>
      </c>
      <c r="X268" s="82" t="s">
        <v>292</v>
      </c>
      <c r="Y268" s="82" t="s">
        <v>1454</v>
      </c>
      <c r="Z268" s="82" t="s">
        <v>416</v>
      </c>
      <c r="AA268" s="82" t="s">
        <v>426</v>
      </c>
      <c r="AB268" s="61" t="s">
        <v>310</v>
      </c>
      <c r="AC268" s="82" t="s">
        <v>369</v>
      </c>
      <c r="AD268" s="82" t="s">
        <v>904</v>
      </c>
      <c r="AE268" s="82" t="str">
        <f t="shared" si="503"/>
        <v>Oficina Asesora de Planeación</v>
      </c>
      <c r="AF268" s="82" t="str">
        <f t="shared" si="504"/>
        <v>No aplica</v>
      </c>
      <c r="AG268" s="82" t="str">
        <f t="shared" si="505"/>
        <v>Planeación Estratégica</v>
      </c>
      <c r="AH268" s="61" t="str">
        <f t="shared" si="506"/>
        <v>Plan de Participación Ciudadana</v>
      </c>
      <c r="AI268" s="61" t="s">
        <v>432</v>
      </c>
      <c r="AJ268" s="61" t="s">
        <v>369</v>
      </c>
      <c r="AK268" s="61" t="s">
        <v>369</v>
      </c>
      <c r="AL268" s="61" t="s">
        <v>369</v>
      </c>
      <c r="AM268" s="61" t="s">
        <v>369</v>
      </c>
      <c r="AN268" s="61" t="s">
        <v>1453</v>
      </c>
      <c r="AO268" s="61" t="s">
        <v>1452</v>
      </c>
      <c r="AP268" s="82">
        <v>0</v>
      </c>
      <c r="AQ268" s="82">
        <f t="shared" si="497"/>
        <v>1</v>
      </c>
      <c r="AR268" s="82">
        <v>0</v>
      </c>
      <c r="AS268" s="82">
        <v>0</v>
      </c>
      <c r="AT268" s="82">
        <v>0</v>
      </c>
      <c r="AU268" s="82">
        <v>1</v>
      </c>
      <c r="AV268" s="82" t="s">
        <v>448</v>
      </c>
      <c r="AW268" s="82" t="s">
        <v>434</v>
      </c>
      <c r="AX268" s="82" t="s">
        <v>972</v>
      </c>
      <c r="AY268" s="82" t="s">
        <v>369</v>
      </c>
      <c r="AZ268" s="82" t="s">
        <v>369</v>
      </c>
      <c r="BA268" s="59">
        <v>43435</v>
      </c>
      <c r="BB268" s="59">
        <v>43449</v>
      </c>
      <c r="BC268" s="65">
        <f t="shared" si="507"/>
        <v>14</v>
      </c>
      <c r="BD268" s="82">
        <f t="shared" si="488"/>
        <v>0</v>
      </c>
      <c r="BE268" s="82">
        <v>0</v>
      </c>
      <c r="BF268" s="66">
        <v>0</v>
      </c>
      <c r="BG268" s="62">
        <f t="shared" si="508"/>
        <v>0</v>
      </c>
      <c r="BH268" s="59"/>
      <c r="BI268" s="80">
        <f t="shared" si="509"/>
        <v>43449</v>
      </c>
      <c r="BJ268" s="62" t="str">
        <f t="shared" si="510"/>
        <v>100%</v>
      </c>
      <c r="BK268" s="62">
        <f t="shared" si="511"/>
        <v>-3102.5</v>
      </c>
      <c r="BL268" s="59" t="str">
        <f t="shared" si="512"/>
        <v>SIN INICIAR</v>
      </c>
      <c r="BM268" s="59" t="str">
        <f t="shared" si="513"/>
        <v xml:space="preserve">NO PROGRAMADA EN EL PERIODO </v>
      </c>
      <c r="BN268" s="62"/>
      <c r="BO268" s="62"/>
      <c r="BP268" s="62"/>
      <c r="BQ268" s="82">
        <f t="shared" si="514"/>
        <v>0</v>
      </c>
      <c r="BR268" s="82"/>
      <c r="BS268" s="66" t="e">
        <f t="shared" si="484"/>
        <v>#DIV/0!</v>
      </c>
      <c r="BT268" s="62">
        <f t="shared" si="515"/>
        <v>0</v>
      </c>
      <c r="BU268" s="59"/>
      <c r="BV268" s="80">
        <f t="shared" si="516"/>
        <v>43449</v>
      </c>
      <c r="BW268" s="62" t="str">
        <f t="shared" si="517"/>
        <v>100%</v>
      </c>
      <c r="BX268" s="62">
        <f t="shared" si="518"/>
        <v>-3102.5</v>
      </c>
      <c r="BY268" s="59" t="str">
        <f t="shared" si="519"/>
        <v>SIN INICIAR</v>
      </c>
      <c r="BZ268" s="59" t="str">
        <f t="shared" si="520"/>
        <v xml:space="preserve">NO PROGRAMADA EN EL PERIODO </v>
      </c>
      <c r="CA268" s="62"/>
      <c r="CB268" s="62"/>
      <c r="CC268" s="62"/>
      <c r="CD268" s="62"/>
      <c r="CE268" s="62"/>
      <c r="CF268" s="62"/>
      <c r="CG268" s="82">
        <f t="shared" si="521"/>
        <v>0</v>
      </c>
      <c r="CH268" s="82"/>
      <c r="CI268" s="66">
        <v>0</v>
      </c>
      <c r="CJ268" s="62">
        <f t="shared" si="500"/>
        <v>0</v>
      </c>
      <c r="CK268" s="59"/>
      <c r="CL268" s="80">
        <f t="shared" si="498"/>
        <v>43449</v>
      </c>
      <c r="CM268" s="62" t="str">
        <f t="shared" si="522"/>
        <v>100%</v>
      </c>
      <c r="CN268" s="62">
        <f t="shared" si="491"/>
        <v>-3102.5</v>
      </c>
      <c r="CO268" s="59" t="str">
        <f t="shared" si="523"/>
        <v>SIN INICIAR</v>
      </c>
      <c r="CP268" s="59" t="str">
        <f t="shared" ref="CP268" si="528">IF($CO268="SIN INICIAR",(IF($CK268&gt;$BA268,"ATRASADO",(IF($CK268&lt;$BA268,"NO PROGRAMADA EN EL PERIODO ")))),IF($CO268="EN PROCESO",(IF($CI268&gt;=$CN268,"DENTRO DEL TIEMPO",(IF($CI268&lt;$CN268,"ATRASADO")))),IF($CO268="TERMINADO",(IF($CN268&lt;=100%,"OPORTUNO",(IF($CN268&gt;100%,"EXTEMPORANEO")))))))</f>
        <v xml:space="preserve">NO PROGRAMADA EN EL PERIODO </v>
      </c>
      <c r="CQ268" s="62"/>
      <c r="CR268" s="62"/>
      <c r="CS268" s="62"/>
      <c r="CT268" s="62"/>
      <c r="CU268" s="62"/>
      <c r="CV268" s="62" t="s">
        <v>1735</v>
      </c>
      <c r="CW268" s="62"/>
      <c r="CX268" s="62"/>
      <c r="CY268" s="62"/>
      <c r="CZ268" s="62"/>
      <c r="DA268" s="62"/>
      <c r="DB268" s="62"/>
      <c r="DC268" s="82">
        <f t="shared" si="524"/>
        <v>1</v>
      </c>
      <c r="DD268" s="82"/>
      <c r="DE268" s="66">
        <f t="shared" si="525"/>
        <v>0</v>
      </c>
      <c r="DF268" s="62">
        <f t="shared" si="501"/>
        <v>0</v>
      </c>
      <c r="DG268" s="59"/>
      <c r="DH268" s="80">
        <f t="shared" si="499"/>
        <v>43449</v>
      </c>
      <c r="DI268" s="62" t="str">
        <f t="shared" si="526"/>
        <v>100%</v>
      </c>
      <c r="DJ268" s="62">
        <f t="shared" si="495"/>
        <v>-3102.5</v>
      </c>
      <c r="DK268" s="59" t="str">
        <f t="shared" si="527"/>
        <v>SIN INICIAR</v>
      </c>
      <c r="DL268" s="59" t="str">
        <f t="shared" si="502"/>
        <v xml:space="preserve">NO PROGRAMADA EN EL PERIODO </v>
      </c>
      <c r="DM268" s="62"/>
      <c r="DN268" s="62"/>
      <c r="DO268" s="62"/>
      <c r="DP268" s="62"/>
      <c r="DQ268" s="62"/>
      <c r="DR268" s="62"/>
      <c r="DS268" s="60"/>
      <c r="DT268" s="60"/>
      <c r="DU268" s="60"/>
      <c r="DV268" s="82"/>
      <c r="DW268" s="82"/>
      <c r="DX268" s="58"/>
      <c r="DY268" s="58"/>
      <c r="DZ268" s="58"/>
      <c r="EA268" s="58"/>
      <c r="EB268" s="58"/>
      <c r="EC268" s="58"/>
      <c r="ED268" s="58"/>
    </row>
    <row r="269" spans="1:134" s="57" customFormat="1" ht="39.950000000000003" hidden="1" customHeight="1" x14ac:dyDescent="0.2">
      <c r="AO269" s="57">
        <f>100/11</f>
        <v>9.0909090909090917</v>
      </c>
      <c r="BO269" s="74"/>
    </row>
    <row r="270" spans="1:134" s="57" customFormat="1" ht="39.950000000000003" hidden="1" customHeight="1" x14ac:dyDescent="0.2">
      <c r="AO270" s="57">
        <f>+AO269*3</f>
        <v>27.272727272727273</v>
      </c>
      <c r="BO270" s="74"/>
    </row>
    <row r="271" spans="1:134" ht="24.75" customHeight="1" x14ac:dyDescent="0.2">
      <c r="AE271" s="164"/>
      <c r="AF271" s="144"/>
      <c r="AG271" s="143" t="s">
        <v>1845</v>
      </c>
      <c r="AH271" s="165"/>
      <c r="AI271" s="146"/>
      <c r="AJ271" s="165"/>
      <c r="AK271" s="165"/>
      <c r="AL271" s="165"/>
      <c r="AM271" s="165"/>
      <c r="AN271" s="165"/>
      <c r="AO271" s="146"/>
      <c r="AP271" s="145"/>
      <c r="AQ271" s="145"/>
      <c r="AR271" s="145"/>
      <c r="AS271" s="145"/>
      <c r="AT271" s="145"/>
      <c r="AU271" s="145"/>
      <c r="AV271" s="145"/>
      <c r="AW271" s="145"/>
      <c r="AX271" s="145"/>
      <c r="AY271" s="145"/>
      <c r="AZ271" s="145"/>
      <c r="BA271" s="165"/>
      <c r="BB271" s="165"/>
      <c r="BC271" s="146"/>
      <c r="BD271" s="145"/>
      <c r="BE271" s="145"/>
      <c r="BF271" s="147"/>
      <c r="CV271" s="192" t="s">
        <v>1851</v>
      </c>
      <c r="CW271" s="193"/>
      <c r="DA271" s="150" t="s">
        <v>1850</v>
      </c>
      <c r="DB271" s="166" t="s">
        <v>1846</v>
      </c>
    </row>
    <row r="272" spans="1:134" ht="24.75" customHeight="1" thickBot="1" x14ac:dyDescent="0.25">
      <c r="AE272" s="164"/>
      <c r="AF272" s="144"/>
      <c r="AG272" s="143"/>
      <c r="AH272" s="165"/>
      <c r="AI272" s="146"/>
      <c r="AJ272" s="165"/>
      <c r="AK272" s="165"/>
      <c r="AL272" s="165"/>
      <c r="AM272" s="165"/>
      <c r="AN272" s="165"/>
      <c r="AO272" s="146"/>
      <c r="AP272" s="145"/>
      <c r="AQ272" s="145"/>
      <c r="AR272" s="145"/>
      <c r="AS272" s="145"/>
      <c r="AT272" s="145"/>
      <c r="AU272" s="145"/>
      <c r="AV272" s="145"/>
      <c r="AW272" s="145"/>
      <c r="AX272" s="145"/>
      <c r="AY272" s="145"/>
      <c r="AZ272" s="145"/>
      <c r="BA272" s="165"/>
      <c r="BB272" s="165"/>
      <c r="BC272" s="146"/>
      <c r="BD272" s="145"/>
      <c r="BE272" s="145"/>
      <c r="BF272" s="147"/>
      <c r="CV272" s="194" t="s">
        <v>1852</v>
      </c>
      <c r="CW272" s="195"/>
      <c r="DA272" s="151" t="s">
        <v>1847</v>
      </c>
      <c r="DB272" s="151" t="s">
        <v>1847</v>
      </c>
    </row>
    <row r="273" spans="31:106" ht="24.75" customHeight="1" thickBot="1" x14ac:dyDescent="0.25">
      <c r="AE273" s="104"/>
      <c r="AH273" s="104"/>
      <c r="AJ273" s="104"/>
      <c r="AK273" s="104"/>
      <c r="AL273" s="104"/>
      <c r="AM273" s="104"/>
      <c r="AN273" s="104"/>
      <c r="BA273" s="104"/>
      <c r="BB273" s="104"/>
      <c r="CV273" s="196" t="s">
        <v>1848</v>
      </c>
      <c r="CW273" s="197"/>
      <c r="DA273" s="249" t="s">
        <v>1848</v>
      </c>
      <c r="DB273" s="250"/>
    </row>
    <row r="274" spans="31:106" ht="24.75" customHeight="1" thickBot="1" x14ac:dyDescent="0.25">
      <c r="AE274" s="104"/>
      <c r="AH274" s="104"/>
      <c r="AJ274" s="104"/>
      <c r="AK274" s="104"/>
      <c r="AL274" s="104"/>
      <c r="AM274" s="104"/>
      <c r="AN274" s="104"/>
      <c r="BA274" s="104"/>
      <c r="BB274" s="104"/>
      <c r="CV274" s="198" t="s">
        <v>1853</v>
      </c>
      <c r="CW274" s="199"/>
      <c r="DA274" s="251" t="s">
        <v>1849</v>
      </c>
      <c r="DB274" s="252"/>
    </row>
    <row r="275" spans="31:106" ht="39.950000000000003" customHeight="1" x14ac:dyDescent="0.2"/>
    <row r="276" spans="31:106" ht="39.950000000000003" customHeight="1" x14ac:dyDescent="0.2">
      <c r="CS276" s="58"/>
    </row>
    <row r="277" spans="31:106" ht="39.950000000000003" customHeight="1" x14ac:dyDescent="0.2"/>
    <row r="278" spans="31:106" ht="39.950000000000003" customHeight="1" x14ac:dyDescent="0.2"/>
    <row r="279" spans="31:106" ht="39.950000000000003" customHeight="1" x14ac:dyDescent="0.2"/>
    <row r="280" spans="31:106" ht="39.950000000000003" customHeight="1" x14ac:dyDescent="0.2"/>
    <row r="281" spans="31:106" ht="39.950000000000003" customHeight="1" x14ac:dyDescent="0.2"/>
    <row r="282" spans="31:106" ht="39.950000000000003" customHeight="1" x14ac:dyDescent="0.2"/>
    <row r="283" spans="31:106" ht="39.950000000000003" customHeight="1" x14ac:dyDescent="0.2"/>
    <row r="284" spans="31:106" ht="39.950000000000003" customHeight="1" x14ac:dyDescent="0.2"/>
    <row r="285" spans="31:106" ht="39.950000000000003" customHeight="1" x14ac:dyDescent="0.2"/>
    <row r="286" spans="31:106" ht="39.950000000000003" customHeight="1" x14ac:dyDescent="0.2"/>
    <row r="1048556" spans="37:37" x14ac:dyDescent="0.2">
      <c r="AK1048556" s="58" t="s">
        <v>1556</v>
      </c>
    </row>
  </sheetData>
  <sheetProtection sheet="1" objects="1" scenarios="1" selectLockedCells="1" selectUnlockedCells="1"/>
  <autoFilter ref="A6:DY270">
    <filterColumn colId="33">
      <filters>
        <filter val="Plan Anticorrupción y de Atención a la Ciudadano"/>
      </filters>
    </filterColumn>
  </autoFilter>
  <mergeCells count="35">
    <mergeCell ref="AE1:DB1"/>
    <mergeCell ref="AE2:DB2"/>
    <mergeCell ref="T3:V5"/>
    <mergeCell ref="A1:AD2"/>
    <mergeCell ref="AP3:AV5"/>
    <mergeCell ref="Y3:Y5"/>
    <mergeCell ref="A3:K5"/>
    <mergeCell ref="L3:S5"/>
    <mergeCell ref="W3:X5"/>
    <mergeCell ref="AW3:AZ5"/>
    <mergeCell ref="Z3:Z5"/>
    <mergeCell ref="AA3:AA5"/>
    <mergeCell ref="AB3:AD5"/>
    <mergeCell ref="AE3:AO5"/>
    <mergeCell ref="BA3:BC5"/>
    <mergeCell ref="DR4:DR5"/>
    <mergeCell ref="DC3:DW3"/>
    <mergeCell ref="DS4:DW5"/>
    <mergeCell ref="BD4:BO5"/>
    <mergeCell ref="BP4:BP5"/>
    <mergeCell ref="BQ3:CF3"/>
    <mergeCell ref="CF4:CF5"/>
    <mergeCell ref="BQ4:CE5"/>
    <mergeCell ref="CG4:CU5"/>
    <mergeCell ref="CX4:DB5"/>
    <mergeCell ref="BD3:BP3"/>
    <mergeCell ref="CV4:CW5"/>
    <mergeCell ref="CG3:DB3"/>
    <mergeCell ref="CV271:CW271"/>
    <mergeCell ref="CV272:CW272"/>
    <mergeCell ref="CV273:CW273"/>
    <mergeCell ref="CV274:CW274"/>
    <mergeCell ref="DC4:DQ5"/>
    <mergeCell ref="DA273:DB273"/>
    <mergeCell ref="DA274:DB274"/>
  </mergeCells>
  <conditionalFormatting sqref="BF7:BG268 BS7:BT120 BT121 DE7:DF235 DE237:DF268 BS122:BT268 CI7:CJ268">
    <cfRule type="cellIs" dxfId="11" priority="886" operator="between">
      <formula>0</formula>
      <formula>0.39</formula>
    </cfRule>
    <cfRule type="cellIs" dxfId="10" priority="887" operator="between">
      <formula>0.4</formula>
      <formula>0.69</formula>
    </cfRule>
    <cfRule type="cellIs" dxfId="9" priority="888" operator="between">
      <formula>0.7</formula>
      <formula>0.99</formula>
    </cfRule>
    <cfRule type="cellIs" dxfId="8" priority="889" operator="between">
      <formula>1</formula>
      <formula>"&gt;1"</formula>
    </cfRule>
  </conditionalFormatting>
  <conditionalFormatting sqref="DL7:DL235 CQ258:CQ259 DL237:DL268 BM7:BM268 BZ7:BZ268 CP7:CP268">
    <cfRule type="containsText" dxfId="7" priority="705" operator="containsText" text="EXTEMPORANEO">
      <formula>NOT(ISERROR(SEARCH("EXTEMPORANEO",BM7)))</formula>
    </cfRule>
    <cfRule type="containsText" dxfId="6" priority="706" operator="containsText" text="OPORTUNO">
      <formula>NOT(ISERROR(SEARCH("OPORTUNO",BM7)))</formula>
    </cfRule>
    <cfRule type="containsText" dxfId="5" priority="707" operator="containsText" text="DENTRO DEL TIEMPO">
      <formula>NOT(ISERROR(SEARCH("DENTRO DEL TIEMPO",BM7)))</formula>
    </cfRule>
    <cfRule type="containsText" dxfId="4" priority="708" operator="containsText" text="ATRASADO">
      <formula>NOT(ISERROR(SEARCH("ATRASADO",BM7)))</formula>
    </cfRule>
    <cfRule type="containsText" dxfId="3" priority="709" operator="containsText" text="NO PROGRAMADA EN EL PERIODO ">
      <formula>NOT(ISERROR(SEARCH("NO PROGRAMADA EN EL PERIODO ",BM7)))</formula>
    </cfRule>
  </conditionalFormatting>
  <conditionalFormatting sqref="BP187 CF230 DR230 DB230 DR132:DR187 CV132:DB187 CF132:CF187 BP157:BP182">
    <cfRule type="containsText" dxfId="2" priority="259" operator="containsText" text="Bajo">
      <formula>NOT(ISERROR(SEARCH("Bajo",BP132)))</formula>
    </cfRule>
    <cfRule type="containsText" dxfId="1" priority="260" operator="containsText" text="Medio">
      <formula>NOT(ISERROR(SEARCH("Medio",BP132)))</formula>
    </cfRule>
    <cfRule type="containsText" dxfId="0" priority="261" operator="containsText" text="Alto">
      <formula>NOT(ISERROR(SEARCH("Alto",BP132)))</formula>
    </cfRule>
  </conditionalFormatting>
  <dataValidations count="2">
    <dataValidation allowBlank="1" showInputMessage="1" showErrorMessage="1" promptTitle="PAAC" prompt="Esta columna solo aplica al PAAC_x000a_" sqref="AJ6:AM6"/>
    <dataValidation allowBlank="1" showInputMessage="1" showErrorMessage="1" prompt="Solo para el PAAC" sqref="CX4:DB6"/>
  </dataValidations>
  <hyperlinks>
    <hyperlink ref="BO16" r:id="rId1"/>
    <hyperlink ref="BO18" display="\\192.168.0.34\Proyecto MISIFU\Fase 1 Planeación\Levantamiento de necesidades_x000a_\\192.168.0.34\Proyecto MISIFU\Fase 1 Planeación\Evidencias 12 de febrero al 11 de marzo\Evidencias\Obligación 3"/>
    <hyperlink ref="BO25" display="\\192.168.0.34\plan de accion\SUB. GESTIÒN CORPORATIVA\2018\EVIDENCIAS\G. FINANCIERA\Presupuesto\Plan de trabajo Act procedimiento"/>
    <hyperlink ref="BO38" display="\\192.168.0.34\plan de accion\SUB. GESTIÒN CORPORATIVA\2018\EVIDENCIAS\G. HUMANA\Plan de trabajo actualización procedimientos"/>
    <hyperlink ref="BO46" display="\\192.168.0.34\plan de accion\SUB. GESTIÒN CORPORATIVA\2018\EVIDENCIAS\G.DOCUMENTAL\Plan de trabajo Act procedimiento"/>
    <hyperlink ref="BO63" r:id="rId2"/>
    <hyperlink ref="BO225" display="\\192.168.0.34\Seguimiento Plan Anticorrupcion\Año 2018\1a. Revisión  Abril\Evidencias\C4. MECANISMOS PARA MEJORAR LA ATENCIÓN AL CIUDADANO\Normativo y procedimental"/>
    <hyperlink ref="BO223" display="\\192.168.0.34\Seguimiento Plan Anticorrupcion\Año 2018\1a. Revisión  Abril\Evidencias\C4. MECANISMOS PARA MEJORAR LA ATENCIÓN AL CIUDADANO\Fortalecimiento de los canales de atención"/>
    <hyperlink ref="BO226" display="\\192.168.0.34\Seguimiento Plan Anticorrupcion\Año 2018\1a. Revisión  Abril\Evidencias\C4. MECANISMOS PARA MEJORAR LA ATENCIÓN AL CIUDADANO\Fortalecimiento de los canales de atención"/>
    <hyperlink ref="BO238" display="\192.168.0.34\Seguimiento Plan Anticorrupcion\Año 2018\1a. Revisión  Abril\Evidencias\C5. MECANISMOS PARA LA TRANSPARENCIA\Lineamientos de Transparencia Pasiva alertas de enero a abril de 2018."/>
    <hyperlink ref="CB225" display="\\192.168.0.34\Seguimiento Plan Anticorrupcion\Año 2018\1a. Revisión  Abril\Evidencias\C4. MECANISMOS PARA MEJORAR LA ATENCIÓN AL CIUDADANO\Normativo y procedimental"/>
    <hyperlink ref="CB26" r:id="rId3"/>
    <hyperlink ref="CB14" r:id="rId4"/>
    <hyperlink ref="CB20" r:id="rId5"/>
    <hyperlink ref="BO22" display="\\192.168.0.34\Proyecto MISIFU\Fase 1 Planeación\Levantamiento de necesidades_x000a_\\192.168.0.34\Proyecto MISIFU\Fase 1 Planeación\Evidencias 12 de febrero al 11 de marzo\Evidencias\Obligación 3"/>
    <hyperlink ref="BO15" display="Se evidencian tres documentos nombrados así:_x000a__x000a_• Circular convenio Davivienda_x000a_• Convenio Davivienda Recaudo_x000a_• Correo de Bogotá es TIC - Convenio DNR 1176247 – FUGA_x000a__x000a_Los cuales se encuentran en el siguiente link:_x000a_\\server\PLAN OPERATIVO INTEGRAL\OFICINA ASE"/>
    <hyperlink ref="CB18" r:id="rId6" display="\\192.168.0.34\Proyecto MISIFU\Fase 2 Contratación\Evidencias 12 de mayo al 11 de junio"/>
    <hyperlink ref="BO65" r:id="rId7"/>
    <hyperlink ref="CB48" r:id="rId8" display="..\..\..\OFICINA ASESORA DE PLANEACIÓN\Plan de Mejoramiento por Proceso\2018\2018-6"/>
    <hyperlink ref="CB49" r:id="rId9" display="\\192.168.0.34\plan operativo integral\SUB. GESTIÓN CORPORATIVA\2018\Plan de Accion por Dependencia\G.DOCUMENTAL\Segundo Trimestre\Manual Institucional G.D"/>
    <hyperlink ref="BO113" display="http://www.fuga.gov.co/plan-anticorrupcion"/>
    <hyperlink ref="CB113" display="http://www.fuga.gov.co/plan-anticorrupcion"/>
    <hyperlink ref="CB82" r:id="rId10"/>
    <hyperlink ref="BO143" r:id="rId11"/>
    <hyperlink ref="BO144" r:id="rId12"/>
    <hyperlink ref="BO145" r:id="rId13"/>
    <hyperlink ref="BO146" r:id="rId14"/>
    <hyperlink ref="BO230" r:id="rId15"/>
    <hyperlink ref="BO158" r:id="rId16"/>
    <hyperlink ref="BO159" r:id="rId17"/>
    <hyperlink ref="BO187" r:id="rId18"/>
    <hyperlink ref="BO172" display="http://fuga.gov.co/programacion?_ga=2.171803746.338894910.1529587935-458165458.1496154698"/>
    <hyperlink ref="CB180" display="http://fuga.gov.co/vuelven-clubes-y-talleres-la-fuga"/>
    <hyperlink ref="BO212" r:id="rId19"/>
    <hyperlink ref="CC212" r:id="rId20"/>
    <hyperlink ref="CS212" r:id="rId21"/>
    <hyperlink ref="CS228" r:id="rId22"/>
    <hyperlink ref="BO229" r:id="rId23"/>
    <hyperlink ref="CE229" r:id="rId24"/>
    <hyperlink ref="CU229" r:id="rId25"/>
    <hyperlink ref="CR231" r:id="rId26"/>
    <hyperlink ref="BO232" r:id="rId27"/>
    <hyperlink ref="CC232" r:id="rId28"/>
    <hyperlink ref="CS232" r:id="rId29"/>
    <hyperlink ref="CB172" display="http://fuga.gov.co/programacion?_ga=2.171803746.338894910.1529587935-458165458.1496154698"/>
    <hyperlink ref="CR172" display="http://fuga.gov.co/programacion?_ga=2.171803746.338894910.1529587935-458165458.1496154698"/>
    <hyperlink ref="CB230" r:id="rId30"/>
    <hyperlink ref="CR230" r:id="rId31"/>
    <hyperlink ref="CC132" r:id="rId32"/>
    <hyperlink ref="CS132" r:id="rId33"/>
    <hyperlink ref="CB137" r:id="rId34"/>
    <hyperlink ref="CB138" r:id="rId35"/>
    <hyperlink ref="CR137" r:id="rId36"/>
    <hyperlink ref="CR138" r:id="rId37"/>
    <hyperlink ref="CC139" r:id="rId38"/>
    <hyperlink ref="CS139" r:id="rId39"/>
    <hyperlink ref="CC141" r:id="rId40"/>
    <hyperlink ref="CS141" r:id="rId41"/>
    <hyperlink ref="CB143" r:id="rId42"/>
    <hyperlink ref="CR143" r:id="rId43"/>
    <hyperlink ref="CB144" r:id="rId44"/>
    <hyperlink ref="CR144" r:id="rId45"/>
    <hyperlink ref="CB145" r:id="rId46"/>
    <hyperlink ref="CB146" r:id="rId47"/>
    <hyperlink ref="CR146" r:id="rId48"/>
    <hyperlink ref="CS147" r:id="rId49"/>
    <hyperlink ref="CR148:CR150" r:id="rId50" display="\\server\Metas Subdireccion Artística y Cultural\EVIDENCIAS SUB ARTISTICA Y CULTURAL 2018\2018\Proyecto 1164"/>
    <hyperlink ref="CB151" r:id="rId51"/>
    <hyperlink ref="CR151" r:id="rId52"/>
    <hyperlink ref="CB226" r:id="rId53"/>
    <hyperlink ref="CS226" r:id="rId54"/>
    <hyperlink ref="CR226" r:id="rId55"/>
    <hyperlink ref="CC227" r:id="rId56"/>
    <hyperlink ref="CS227" r:id="rId57"/>
    <hyperlink ref="CB238" display="\192.168.0.34\Seguimiento Plan Anticorrupcion\Año 2018\1a. Revisión  Abril\Evidencias\C5. MECANISMOS PARA LA TRANSPARENCIA\Lineamientos de Transparencia Pasiva alertas de enero a abril de 2018."/>
    <hyperlink ref="CR238" r:id="rId58"/>
    <hyperlink ref="CS239" r:id="rId59"/>
    <hyperlink ref="CC240" r:id="rId60"/>
    <hyperlink ref="CS240" r:id="rId61"/>
    <hyperlink ref="CS241" r:id="rId62"/>
    <hyperlink ref="CR242" r:id="rId63"/>
    <hyperlink ref="CB245" r:id="rId64"/>
    <hyperlink ref="CR245" r:id="rId65"/>
    <hyperlink ref="CU249" r:id="rId66"/>
    <hyperlink ref="CB250" r:id="rId67"/>
    <hyperlink ref="CC250" r:id="rId68"/>
    <hyperlink ref="CR250" r:id="rId69"/>
    <hyperlink ref="CS250" r:id="rId70"/>
    <hyperlink ref="CU251" r:id="rId71"/>
    <hyperlink ref="CR223" r:id="rId72"/>
    <hyperlink ref="DA226" r:id="rId73" display="http://fuga.gov.co/sites/default/files/1-carta-trato-digno-usuario-fuga.pdf"/>
  </hyperlinks>
  <printOptions horizontalCentered="1" verticalCentered="1"/>
  <pageMargins left="0.31496062992125984" right="0.31496062992125984" top="0.39370078740157483" bottom="0.39370078740157483" header="0.15748031496062992" footer="0.15748031496062992"/>
  <pageSetup scale="41" fitToWidth="4" orientation="landscape" r:id="rId74"/>
  <headerFooter alignWithMargins="0">
    <oddHeader>&amp;L&amp;G&amp;R&amp;G</oddHeader>
  </headerFooter>
  <rowBreaks count="4" manualBreakCount="4">
    <brk id="208" min="30" max="105" man="1"/>
    <brk id="223" min="30" max="105" man="1"/>
    <brk id="233" min="30" max="105" man="1"/>
    <brk id="242" min="30" max="105" man="1"/>
  </rowBreaks>
  <legacyDrawingHF r:id="rId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Artes Plásticas</vt:lpstr>
      <vt:lpstr>Produccion</vt:lpstr>
      <vt:lpstr>Comunicacion</vt:lpstr>
      <vt:lpstr>Clubes y talleres</vt:lpstr>
      <vt:lpstr>Hoja1</vt:lpstr>
      <vt:lpstr>Plan Operativo Integral</vt:lpstr>
      <vt:lpstr>'Artes Plásticas'!Área_de_impresión</vt:lpstr>
      <vt:lpstr>'Clubes y talleres'!Área_de_impresión</vt:lpstr>
      <vt:lpstr>Comunicacion!Área_de_impresión</vt:lpstr>
      <vt:lpstr>'Plan Operativo Integral'!Área_de_impresión</vt:lpstr>
      <vt:lpstr>'Artes Plásticas'!Títulos_a_imprimir</vt:lpstr>
      <vt:lpstr>'Clubes y talleres'!Títulos_a_imprimir</vt:lpstr>
      <vt:lpstr>Comunicacion!Títulos_a_imprimir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Laura</cp:lastModifiedBy>
  <cp:lastPrinted>2018-09-14T18:29:59Z</cp:lastPrinted>
  <dcterms:created xsi:type="dcterms:W3CDTF">2012-04-26T20:12:59Z</dcterms:created>
  <dcterms:modified xsi:type="dcterms:W3CDTF">2018-09-17T11:43:29Z</dcterms:modified>
</cp:coreProperties>
</file>