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192.168.0.34\Documentos\arojas\Mis documentos\CONTROL INTERNO FUGA\2023\AUDITORIAS\Internas\02. Proceso TCRC\Productos\Final\"/>
    </mc:Choice>
  </mc:AlternateContent>
  <xr:revisionPtr revIDLastSave="0" documentId="8_{58BAFA9B-B359-42D8-B226-DBC0B98EFD0B}" xr6:coauthVersionLast="47" xr6:coauthVersionMax="47" xr10:uidLastSave="{00000000-0000-0000-0000-000000000000}"/>
  <bookViews>
    <workbookView xWindow="0" yWindow="0" windowWidth="19560" windowHeight="11520" firstSheet="1" activeTab="4" xr2:uid="{382D9408-BBBF-451B-8854-3A156810E2EF}"/>
  </bookViews>
  <sheets>
    <sheet name="PROYECTO 7682" sheetId="1" r:id="rId1"/>
    <sheet name="PROYECTO 7724" sheetId="3" r:id="rId2"/>
    <sheet name="PROYECTO 7674" sheetId="2" r:id="rId3"/>
    <sheet name="PROYECTO 7713" sheetId="4" r:id="rId4"/>
    <sheet name="PROYECTO 7664"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1" i="5" l="1"/>
  <c r="S22" i="1"/>
  <c r="S17" i="1" l="1"/>
  <c r="U5" i="1"/>
  <c r="AF42" i="5"/>
  <c r="AD42" i="5"/>
  <c r="AF41" i="5"/>
  <c r="AD41" i="5"/>
  <c r="AF40" i="5"/>
  <c r="AD40" i="5"/>
  <c r="AF39" i="5"/>
  <c r="AD39" i="5"/>
  <c r="AF38" i="5"/>
  <c r="AD38" i="5"/>
  <c r="AF37" i="5"/>
  <c r="AD37" i="5"/>
  <c r="AF36" i="5"/>
  <c r="AD36" i="5"/>
  <c r="AF35" i="5"/>
  <c r="AD35" i="5"/>
  <c r="AF34" i="5"/>
  <c r="AD34" i="5"/>
  <c r="AF33" i="5"/>
  <c r="AD33" i="5"/>
  <c r="AF32" i="5"/>
  <c r="AD32" i="5"/>
  <c r="AF31" i="5"/>
  <c r="AD31" i="5"/>
  <c r="AF30" i="5"/>
  <c r="AD30" i="5"/>
  <c r="AF29" i="5"/>
  <c r="AD29" i="5"/>
  <c r="AF28" i="5"/>
  <c r="AD28" i="5"/>
  <c r="AF27" i="5"/>
  <c r="AD27" i="5"/>
  <c r="AF26" i="5"/>
  <c r="AD26" i="5"/>
  <c r="AF25" i="5"/>
  <c r="AD25" i="5"/>
  <c r="AF24" i="5"/>
  <c r="AD24" i="5"/>
  <c r="AF23" i="5"/>
  <c r="AD23" i="5"/>
  <c r="AF22" i="5"/>
  <c r="AD22" i="5"/>
  <c r="AF21" i="5"/>
  <c r="AD21" i="5"/>
  <c r="AF20" i="5"/>
  <c r="AD20" i="5"/>
  <c r="AF19" i="5"/>
  <c r="AD19" i="5"/>
  <c r="AF18" i="5"/>
  <c r="AD18" i="5"/>
  <c r="AF17" i="5"/>
  <c r="AD17" i="5"/>
  <c r="AF16" i="5"/>
  <c r="AD16" i="5"/>
  <c r="AF15" i="5"/>
  <c r="AD15" i="5"/>
  <c r="AF14" i="5"/>
  <c r="AD14" i="5"/>
  <c r="AF13" i="5"/>
  <c r="AD13" i="5"/>
  <c r="AF12" i="5"/>
  <c r="AD12" i="5"/>
  <c r="AF11" i="5"/>
  <c r="AD11" i="5"/>
  <c r="AF10" i="5"/>
  <c r="AD10" i="5"/>
  <c r="AF9" i="5"/>
  <c r="AD9" i="5"/>
  <c r="AF8" i="5"/>
  <c r="AD8" i="5"/>
  <c r="AF7" i="5"/>
  <c r="AD7" i="5"/>
  <c r="AF6" i="5"/>
  <c r="AD6" i="5"/>
  <c r="AF5" i="5"/>
  <c r="AD5" i="5"/>
  <c r="AF62" i="4"/>
  <c r="AD62" i="4"/>
  <c r="AF61" i="4"/>
  <c r="AD61" i="4"/>
  <c r="AF60" i="4"/>
  <c r="AD60" i="4"/>
  <c r="AF59" i="4"/>
  <c r="AD59" i="4"/>
  <c r="AF58" i="4"/>
  <c r="AD58" i="4"/>
  <c r="AF57" i="4"/>
  <c r="AD57" i="4"/>
  <c r="AF56" i="4"/>
  <c r="AD56" i="4"/>
  <c r="AF55" i="4"/>
  <c r="AD55" i="4"/>
  <c r="AF54" i="4"/>
  <c r="AD54" i="4"/>
  <c r="AF53" i="4"/>
  <c r="AD53" i="4"/>
  <c r="AF52" i="4"/>
  <c r="AD52" i="4"/>
  <c r="AF51" i="4"/>
  <c r="AD51" i="4"/>
  <c r="AF50" i="4"/>
  <c r="AD50" i="4"/>
  <c r="AF49" i="4"/>
  <c r="AD49" i="4"/>
  <c r="AF48" i="4"/>
  <c r="AD48" i="4"/>
  <c r="AF47" i="4"/>
  <c r="AD47" i="4"/>
  <c r="AF46" i="4"/>
  <c r="AD46" i="4"/>
  <c r="AF45" i="4"/>
  <c r="AD45" i="4"/>
  <c r="AF44" i="4"/>
  <c r="AD44" i="4"/>
  <c r="AF43" i="4"/>
  <c r="AD43" i="4"/>
  <c r="AF42" i="4"/>
  <c r="AD42" i="4"/>
  <c r="AF41" i="4"/>
  <c r="AD41" i="4"/>
  <c r="AF40" i="4"/>
  <c r="AD40" i="4"/>
  <c r="AF39" i="4"/>
  <c r="AD39" i="4"/>
  <c r="AF38" i="4"/>
  <c r="AD38" i="4"/>
  <c r="AF37" i="4"/>
  <c r="AD37" i="4"/>
  <c r="AF36" i="4"/>
  <c r="AD36" i="4"/>
  <c r="AF35" i="4"/>
  <c r="AD35" i="4"/>
  <c r="AF34" i="4"/>
  <c r="AD34" i="4"/>
  <c r="AF33" i="4"/>
  <c r="AD33" i="4"/>
  <c r="AF32" i="4"/>
  <c r="AD32" i="4"/>
  <c r="AF31" i="4"/>
  <c r="AD31" i="4"/>
  <c r="AF30" i="4"/>
  <c r="AD30" i="4"/>
  <c r="AF29" i="4"/>
  <c r="AD29" i="4"/>
  <c r="AF28" i="4"/>
  <c r="AD28" i="4"/>
  <c r="AF27" i="4"/>
  <c r="AD27" i="4"/>
  <c r="AF26" i="4"/>
  <c r="AD26" i="4"/>
  <c r="AF25" i="4"/>
  <c r="AD25" i="4"/>
  <c r="AF24" i="4"/>
  <c r="AD24" i="4"/>
  <c r="AF23" i="4"/>
  <c r="AD23" i="4"/>
  <c r="AF22" i="4"/>
  <c r="AD22" i="4"/>
  <c r="AF21" i="4"/>
  <c r="AD21" i="4"/>
  <c r="AF20" i="4"/>
  <c r="AD20" i="4"/>
  <c r="AF19" i="4"/>
  <c r="AD19" i="4"/>
  <c r="AF18" i="4"/>
  <c r="AD18" i="4"/>
  <c r="AF17" i="4"/>
  <c r="AD17" i="4"/>
  <c r="AF16" i="4"/>
  <c r="AD16" i="4"/>
  <c r="AF15" i="4"/>
  <c r="AD15" i="4"/>
  <c r="AF14" i="4"/>
  <c r="AD14" i="4"/>
  <c r="AF13" i="4"/>
  <c r="AD13" i="4"/>
  <c r="AF12" i="4"/>
  <c r="AD12" i="4"/>
  <c r="AF11" i="4"/>
  <c r="AD11" i="4"/>
  <c r="AF10" i="4"/>
  <c r="AD10" i="4"/>
  <c r="AF9" i="4"/>
  <c r="AD9" i="4"/>
  <c r="AF8" i="4"/>
  <c r="AD8" i="4"/>
  <c r="AF7" i="4"/>
  <c r="AD7" i="4"/>
  <c r="AF6" i="4"/>
  <c r="AD6" i="4"/>
  <c r="AF5" i="4"/>
  <c r="AD5" i="4"/>
  <c r="AF22" i="2"/>
  <c r="AD22" i="2"/>
  <c r="AF21" i="2"/>
  <c r="AD21" i="2"/>
  <c r="AF20" i="2"/>
  <c r="AD20" i="2"/>
  <c r="AF19" i="2"/>
  <c r="AD19" i="2"/>
  <c r="AF18" i="2"/>
  <c r="AD18" i="2"/>
  <c r="AF17" i="2"/>
  <c r="AD17" i="2"/>
  <c r="AF16" i="2"/>
  <c r="AD16" i="2"/>
  <c r="AF15" i="2"/>
  <c r="AD15" i="2"/>
  <c r="AF14" i="2"/>
  <c r="AD14" i="2"/>
  <c r="AF13" i="2"/>
  <c r="AD13" i="2"/>
  <c r="AF12" i="2"/>
  <c r="AD12" i="2"/>
  <c r="AF11" i="2"/>
  <c r="AD11" i="2"/>
  <c r="AF10" i="2"/>
  <c r="AD10" i="2"/>
  <c r="AF9" i="2"/>
  <c r="AD9" i="2"/>
  <c r="AF8" i="2"/>
  <c r="AD8" i="2"/>
  <c r="AF7" i="2"/>
  <c r="AD7" i="2"/>
  <c r="AF6" i="2"/>
  <c r="AD6" i="2"/>
  <c r="AF5" i="2"/>
  <c r="AD5" i="2"/>
  <c r="AD22" i="3"/>
  <c r="AF22" i="3"/>
  <c r="AD23" i="3"/>
  <c r="AF23" i="3"/>
  <c r="AD24" i="3"/>
  <c r="AF24" i="3"/>
  <c r="AF21" i="3"/>
  <c r="AD21" i="3"/>
  <c r="AF20" i="3"/>
  <c r="AD20" i="3"/>
  <c r="AF19" i="3"/>
  <c r="AD19" i="3"/>
  <c r="AF18" i="3"/>
  <c r="AD18" i="3"/>
  <c r="AF17" i="3"/>
  <c r="AD17" i="3"/>
  <c r="AF16" i="3"/>
  <c r="AD16" i="3"/>
  <c r="AF15" i="3"/>
  <c r="AD15" i="3"/>
  <c r="AF14" i="3"/>
  <c r="AD14" i="3"/>
  <c r="AF13" i="3"/>
  <c r="AD13" i="3"/>
  <c r="AF12" i="3"/>
  <c r="AD12" i="3"/>
  <c r="AF11" i="3"/>
  <c r="AD11" i="3"/>
  <c r="AF10" i="3"/>
  <c r="AD10" i="3"/>
  <c r="AF9" i="3"/>
  <c r="AD9" i="3"/>
  <c r="AF8" i="3"/>
  <c r="AD8" i="3"/>
  <c r="AF7" i="3"/>
  <c r="AD7" i="3"/>
  <c r="AF6" i="3"/>
  <c r="AD6" i="3"/>
  <c r="AF5" i="3"/>
  <c r="AD5" i="3"/>
  <c r="AF6" i="1"/>
  <c r="AF7" i="1"/>
  <c r="AF8" i="1"/>
  <c r="AF9" i="1"/>
  <c r="AF10" i="1"/>
  <c r="AF11" i="1"/>
  <c r="AF12" i="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 i="1"/>
  <c r="AD6" i="1"/>
  <c r="AD7" i="1"/>
  <c r="AD8" i="1"/>
  <c r="AD9" i="1"/>
  <c r="AD10" i="1"/>
  <c r="AD11" i="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 i="1"/>
  <c r="S37" i="5"/>
  <c r="S33" i="5"/>
  <c r="S35" i="5"/>
  <c r="S46" i="1"/>
  <c r="S37" i="1"/>
  <c r="S36" i="1"/>
  <c r="S26" i="1"/>
  <c r="Z33" i="5" l="1"/>
  <c r="Z29" i="5"/>
  <c r="Z21" i="5"/>
  <c r="Z5" i="5"/>
  <c r="E33" i="5"/>
  <c r="E29" i="5"/>
  <c r="E21" i="5"/>
  <c r="E5" i="5"/>
  <c r="S42" i="5"/>
  <c r="S41" i="5"/>
  <c r="S40" i="5"/>
  <c r="S39" i="5"/>
  <c r="S38" i="5"/>
  <c r="T38" i="5" s="1"/>
  <c r="S36" i="5"/>
  <c r="T36" i="5" s="1"/>
  <c r="S34" i="5"/>
  <c r="T34" i="5" s="1"/>
  <c r="S32" i="5"/>
  <c r="S31" i="5"/>
  <c r="S30" i="5"/>
  <c r="S29" i="5"/>
  <c r="S26" i="5"/>
  <c r="S25" i="5"/>
  <c r="S24" i="5"/>
  <c r="S23" i="5"/>
  <c r="S22" i="5"/>
  <c r="S21" i="5"/>
  <c r="S20" i="5"/>
  <c r="S19" i="5"/>
  <c r="S18" i="5"/>
  <c r="S17" i="5"/>
  <c r="S16" i="5"/>
  <c r="S15" i="5"/>
  <c r="S14" i="5"/>
  <c r="S13" i="5"/>
  <c r="S12" i="5"/>
  <c r="S11" i="5"/>
  <c r="S10" i="5"/>
  <c r="S9" i="5"/>
  <c r="S8" i="5"/>
  <c r="S7" i="5"/>
  <c r="S6" i="5"/>
  <c r="S5" i="5"/>
  <c r="S14" i="4"/>
  <c r="S13" i="4"/>
  <c r="E39" i="4"/>
  <c r="E37" i="4"/>
  <c r="E27" i="4"/>
  <c r="E25" i="4"/>
  <c r="E23" i="4"/>
  <c r="E17" i="4"/>
  <c r="E11" i="4"/>
  <c r="E5" i="4"/>
  <c r="Z39" i="4"/>
  <c r="Z37" i="4"/>
  <c r="Z27" i="4"/>
  <c r="Z25" i="4"/>
  <c r="Z23" i="4"/>
  <c r="Z17" i="4"/>
  <c r="Z11" i="4"/>
  <c r="Z5" i="4"/>
  <c r="S62" i="4"/>
  <c r="T62" i="4" s="1"/>
  <c r="S61" i="4"/>
  <c r="S60" i="4"/>
  <c r="T60" i="4" s="1"/>
  <c r="S59" i="4"/>
  <c r="S58" i="4"/>
  <c r="S57" i="4"/>
  <c r="S56" i="4"/>
  <c r="S55" i="4"/>
  <c r="S54" i="4"/>
  <c r="T54" i="4" s="1"/>
  <c r="S53" i="4"/>
  <c r="S52" i="4"/>
  <c r="T52" i="4" s="1"/>
  <c r="S51" i="4"/>
  <c r="S50" i="4"/>
  <c r="S49" i="4"/>
  <c r="S48" i="4"/>
  <c r="S47" i="4"/>
  <c r="S46" i="4"/>
  <c r="T46" i="4" s="1"/>
  <c r="S45" i="4"/>
  <c r="S44" i="4"/>
  <c r="T44" i="4" s="1"/>
  <c r="S43" i="4"/>
  <c r="S42" i="4"/>
  <c r="S41" i="4"/>
  <c r="S40" i="4"/>
  <c r="S39" i="4"/>
  <c r="S38" i="4"/>
  <c r="T38" i="4" s="1"/>
  <c r="U37" i="4" s="1"/>
  <c r="S37" i="4"/>
  <c r="S36" i="4"/>
  <c r="T36" i="4" s="1"/>
  <c r="S35" i="4"/>
  <c r="S34" i="4"/>
  <c r="S33" i="4"/>
  <c r="S32" i="4"/>
  <c r="S31" i="4"/>
  <c r="S30" i="4"/>
  <c r="T30" i="4" s="1"/>
  <c r="S29" i="4"/>
  <c r="S28" i="4"/>
  <c r="T28" i="4" s="1"/>
  <c r="S27" i="4"/>
  <c r="S26" i="4"/>
  <c r="S25" i="4"/>
  <c r="S24" i="4"/>
  <c r="S23" i="4"/>
  <c r="S22" i="4"/>
  <c r="T22" i="4" s="1"/>
  <c r="S21" i="4"/>
  <c r="S20" i="4"/>
  <c r="T20" i="4" s="1"/>
  <c r="S19" i="4"/>
  <c r="S18" i="4"/>
  <c r="S17" i="4"/>
  <c r="S16" i="4"/>
  <c r="S15" i="4"/>
  <c r="S12" i="4"/>
  <c r="T12" i="4" s="1"/>
  <c r="S11" i="4"/>
  <c r="S10" i="4"/>
  <c r="T10" i="4" s="1"/>
  <c r="S9" i="4"/>
  <c r="S8" i="4"/>
  <c r="S7" i="4"/>
  <c r="S6" i="4"/>
  <c r="S5" i="4"/>
  <c r="Z21" i="2"/>
  <c r="Z19" i="2"/>
  <c r="Z17" i="2"/>
  <c r="Z15" i="2"/>
  <c r="Z13" i="2"/>
  <c r="Z11" i="2"/>
  <c r="Z9" i="2"/>
  <c r="E21" i="2"/>
  <c r="E19" i="2"/>
  <c r="E17" i="2"/>
  <c r="E15" i="2"/>
  <c r="E13" i="2"/>
  <c r="E11" i="2"/>
  <c r="E9" i="2"/>
  <c r="S22" i="2"/>
  <c r="S21" i="2"/>
  <c r="S20" i="2"/>
  <c r="S19" i="2"/>
  <c r="S18" i="2"/>
  <c r="S17" i="2"/>
  <c r="S16" i="2"/>
  <c r="S15" i="2"/>
  <c r="S14" i="2"/>
  <c r="S13" i="2"/>
  <c r="S12" i="2"/>
  <c r="S11" i="2"/>
  <c r="S10" i="2"/>
  <c r="S9" i="2"/>
  <c r="S24" i="3"/>
  <c r="S23" i="3"/>
  <c r="S22" i="3"/>
  <c r="S21" i="3"/>
  <c r="S20" i="3"/>
  <c r="T20" i="3" s="1"/>
  <c r="S19" i="3"/>
  <c r="S18" i="3"/>
  <c r="T18" i="3" s="1"/>
  <c r="S17" i="3"/>
  <c r="S16" i="3"/>
  <c r="S15" i="3"/>
  <c r="S14" i="3"/>
  <c r="S13" i="3"/>
  <c r="S12" i="3"/>
  <c r="T12" i="3" s="1"/>
  <c r="S11" i="3"/>
  <c r="S10" i="3"/>
  <c r="T10" i="3" s="1"/>
  <c r="S9" i="3"/>
  <c r="S8" i="3"/>
  <c r="S7" i="3"/>
  <c r="S6" i="3"/>
  <c r="S5" i="3"/>
  <c r="Z17" i="3"/>
  <c r="Z9" i="3"/>
  <c r="Z5" i="3"/>
  <c r="E9" i="3"/>
  <c r="E17" i="3"/>
  <c r="E5" i="3"/>
  <c r="Z55" i="1"/>
  <c r="Z53" i="1"/>
  <c r="Z51" i="1"/>
  <c r="Z49" i="1"/>
  <c r="Z47" i="1"/>
  <c r="Z45" i="1"/>
  <c r="Z43" i="1"/>
  <c r="Z41" i="1"/>
  <c r="Z39" i="1"/>
  <c r="Z37" i="1"/>
  <c r="Z35" i="1"/>
  <c r="Z33" i="1"/>
  <c r="Z31" i="1"/>
  <c r="Z29" i="1"/>
  <c r="Z27" i="1"/>
  <c r="Z25" i="1"/>
  <c r="Z23" i="1"/>
  <c r="Z21" i="1"/>
  <c r="Z19" i="1"/>
  <c r="Z17" i="1"/>
  <c r="Z15" i="1"/>
  <c r="Z13" i="1"/>
  <c r="Z11" i="1"/>
  <c r="Z9" i="1"/>
  <c r="Z7" i="1"/>
  <c r="Z5" i="1"/>
  <c r="E55" i="1"/>
  <c r="E53" i="1"/>
  <c r="E51" i="1"/>
  <c r="E49" i="1"/>
  <c r="E47" i="1"/>
  <c r="E45" i="1"/>
  <c r="E43" i="1"/>
  <c r="E41" i="1"/>
  <c r="E39" i="1"/>
  <c r="E37" i="1"/>
  <c r="E35" i="1"/>
  <c r="E33" i="1"/>
  <c r="E31" i="1"/>
  <c r="E29" i="1"/>
  <c r="E27" i="1"/>
  <c r="E25" i="1"/>
  <c r="E23" i="1"/>
  <c r="E21" i="1"/>
  <c r="E19" i="1"/>
  <c r="E17" i="1"/>
  <c r="E15" i="1"/>
  <c r="E13" i="1"/>
  <c r="E11" i="1"/>
  <c r="E9" i="1"/>
  <c r="E7" i="1"/>
  <c r="E5" i="1"/>
  <c r="S56" i="1"/>
  <c r="S55" i="1"/>
  <c r="S54" i="1"/>
  <c r="S53" i="1"/>
  <c r="S52" i="1"/>
  <c r="S51" i="1"/>
  <c r="S50" i="1"/>
  <c r="S49" i="1"/>
  <c r="S48" i="1"/>
  <c r="S47" i="1"/>
  <c r="S45" i="1"/>
  <c r="T46" i="1" s="1"/>
  <c r="S44" i="1"/>
  <c r="S43" i="1"/>
  <c r="S42" i="1"/>
  <c r="S41" i="1"/>
  <c r="S40" i="1"/>
  <c r="S39" i="1"/>
  <c r="S38" i="1"/>
  <c r="T38" i="1" s="1"/>
  <c r="S35" i="1"/>
  <c r="T36" i="1" s="1"/>
  <c r="S34" i="1"/>
  <c r="S33" i="1"/>
  <c r="S32" i="1"/>
  <c r="S31" i="1"/>
  <c r="S30" i="1"/>
  <c r="S29" i="1"/>
  <c r="S28" i="1"/>
  <c r="S27" i="1"/>
  <c r="S25" i="1"/>
  <c r="T26" i="1" s="1"/>
  <c r="S24" i="1"/>
  <c r="S23" i="1"/>
  <c r="S21" i="1"/>
  <c r="T22" i="1" s="1"/>
  <c r="S20" i="1"/>
  <c r="S19" i="1"/>
  <c r="S18" i="1"/>
  <c r="S16" i="1"/>
  <c r="S15" i="1"/>
  <c r="S14" i="1"/>
  <c r="S13" i="1"/>
  <c r="S12" i="1"/>
  <c r="S11" i="1"/>
  <c r="S10" i="1"/>
  <c r="S9" i="1"/>
  <c r="S8" i="1"/>
  <c r="S7" i="1"/>
  <c r="S6" i="1"/>
  <c r="S5" i="1"/>
  <c r="T20" i="2" l="1"/>
  <c r="T12" i="2"/>
  <c r="T10" i="5"/>
  <c r="T18" i="5"/>
  <c r="T26" i="5"/>
  <c r="T8" i="4"/>
  <c r="T18" i="4"/>
  <c r="U17" i="4" s="1"/>
  <c r="T26" i="4"/>
  <c r="U25" i="4" s="1"/>
  <c r="T34" i="4"/>
  <c r="T42" i="4"/>
  <c r="T50" i="4"/>
  <c r="T58" i="4"/>
  <c r="T6" i="4"/>
  <c r="T16" i="4"/>
  <c r="U11" i="4" s="1"/>
  <c r="T24" i="4"/>
  <c r="U23" i="4" s="1"/>
  <c r="T32" i="4"/>
  <c r="U27" i="4" s="1"/>
  <c r="T40" i="4"/>
  <c r="U39" i="4" s="1"/>
  <c r="T48" i="4"/>
  <c r="T56" i="4"/>
  <c r="T14" i="4"/>
  <c r="T16" i="2"/>
  <c r="T10" i="2"/>
  <c r="T18" i="2"/>
  <c r="U17" i="2" s="1"/>
  <c r="T14" i="2"/>
  <c r="U13" i="2" s="1"/>
  <c r="T22" i="2"/>
  <c r="T8" i="3"/>
  <c r="T16" i="3"/>
  <c r="T24" i="3"/>
  <c r="T6" i="3"/>
  <c r="T14" i="3"/>
  <c r="U9" i="3" s="1"/>
  <c r="T22" i="3"/>
  <c r="U17" i="3" s="1"/>
  <c r="T42" i="5"/>
  <c r="U33" i="5" s="1"/>
  <c r="T6" i="5"/>
  <c r="T14" i="5"/>
  <c r="T22" i="5"/>
  <c r="T32" i="5"/>
  <c r="T40" i="5"/>
  <c r="T12" i="5"/>
  <c r="T20" i="5"/>
  <c r="T30" i="5"/>
  <c r="U29" i="5" s="1"/>
  <c r="T8" i="5"/>
  <c r="T16" i="5"/>
  <c r="T24" i="5"/>
  <c r="T52" i="1"/>
  <c r="T34" i="1"/>
  <c r="T24" i="1"/>
  <c r="T48" i="1"/>
  <c r="T56" i="1"/>
  <c r="T12" i="1"/>
  <c r="T20" i="1"/>
  <c r="T30" i="1"/>
  <c r="T40" i="1"/>
  <c r="T54" i="1"/>
  <c r="T16" i="1"/>
  <c r="T10" i="1"/>
  <c r="T18" i="1"/>
  <c r="T28" i="1"/>
  <c r="U25" i="1" s="1"/>
  <c r="T8" i="1"/>
  <c r="U7" i="1" s="1"/>
  <c r="T44" i="1"/>
  <c r="T50" i="1"/>
  <c r="T14" i="1"/>
  <c r="T32" i="1"/>
  <c r="U31" i="1" s="1"/>
  <c r="T42" i="1"/>
  <c r="U37" i="1" l="1"/>
  <c r="U19" i="2"/>
  <c r="U9" i="2"/>
  <c r="U5" i="4"/>
  <c r="U5" i="3"/>
  <c r="U53" i="1"/>
  <c r="U43" i="1"/>
  <c r="U5" i="5"/>
  <c r="U17" i="1"/>
</calcChain>
</file>

<file path=xl/sharedStrings.xml><?xml version="1.0" encoding="utf-8"?>
<sst xmlns="http://schemas.openxmlformats.org/spreadsheetml/2006/main" count="774" uniqueCount="317">
  <si>
    <t>Proyecto 7682: Desarrollo y Fomento a las prácticas artísticas y culturales para dinamizar el centro de Bogotá</t>
  </si>
  <si>
    <t>Nombre Meta Proyecto</t>
  </si>
  <si>
    <t>Actividades de la Meta Proyecto</t>
  </si>
  <si>
    <t>2. Realizar el 100% de acciones para el fortalecimiento de los estímulos apoyos concertados y alianzas estratégicas para dinamizar la estrategia sectorial dirigida a fomentar los procesos culturales, artísticos, patrimoniales.</t>
  </si>
  <si>
    <t xml:space="preserve">1. Implementación Consultorios y Socializaciones PDE FUGA 2023 (Marzo - Abril).  </t>
  </si>
  <si>
    <t>2. Actualización y socialización del procedimiento (Marzo)</t>
  </si>
  <si>
    <t xml:space="preserve">3. Proyección y actualización matriz de consolidación histórica PDE FUGA 2016-2023 (Gestión del conocimiento) (Noviembre). </t>
  </si>
  <si>
    <t>4. Proyección y entrega del documento Balance PDE FUGA 2023 (Gestión del conocimiento)</t>
  </si>
  <si>
    <t xml:space="preserve"> 5. Participación activa en las mesas de Fomento (promedio 1 mensual). </t>
  </si>
  <si>
    <t>3. Desarrollar 4 programas de formación artística</t>
  </si>
  <si>
    <t>2. Talleres efímeros (20)</t>
  </si>
  <si>
    <t>4. Desarrollar 4 programas de formación de públicos desde las acciones de las artes vivas y musicales y/o artes plásticas y visuales .</t>
  </si>
  <si>
    <t>3:  Actividades pedagógicas vamos a la escena (7)</t>
  </si>
  <si>
    <t>5. Realizar 4 festivales como escenario musical para el fortalecimiento de Bogotá como ciudad creativa de la música</t>
  </si>
  <si>
    <t xml:space="preserve"> 1 Ejecución Festival Centro 2023</t>
  </si>
  <si>
    <t xml:space="preserve"> 2 Generación de procedimiento y formatos</t>
  </si>
  <si>
    <t xml:space="preserve"> 3 Preproducción Festival Centro 2024</t>
  </si>
  <si>
    <t>6. Realizar 818 actividades artísticas y culturales para dinamizar el centro de Bogotá, generar encuentro y reconocimiento de las poblaciones y territorios que lo
componen</t>
  </si>
  <si>
    <t xml:space="preserve"> 5. Articulaciones con Ferias (5)</t>
  </si>
  <si>
    <t>8. Desarrollar 2 estrategias editoriales de publicaciones y contenidos, físicos y digitales, que puedan ser distribuidos, divulgados y circulados mediante el uso de la tecnología, las comunicaciones y las nuevas herramientas digitales para  fortalecer la participación de las comunidades y para vincular redes de conocimiento con actores del centro</t>
  </si>
  <si>
    <t>1: Estrategia de Producción y divulgación</t>
  </si>
  <si>
    <t xml:space="preserve">2:  Estrategia de producción y socialización de experiencias exitosas de la FUGA. </t>
  </si>
  <si>
    <t>Proyecto 7724: Mejoramiento y Conservación de la infraestructura cultural pública para el disfrute del centro de Bogotá</t>
  </si>
  <si>
    <t>1. Elaborar y ejecutar 1 Plan de Mantenimiento y operación del equipamiento cultural incluidos los espacios y los equipos técnicos requeridos para el desarrollo de la actividad misional de la entidad</t>
  </si>
  <si>
    <t>1. Hojas de vida de los equipos</t>
  </si>
  <si>
    <t>2. Procedimiento y formatos del plan de mantenimientos</t>
  </si>
  <si>
    <t>2. Construir 1 Política Curatorial para el manejo, conservación, avalúo, museografía y gestión de la Colección de arte FUGA</t>
  </si>
  <si>
    <t xml:space="preserve"> 1 Documento Política Curatorial</t>
  </si>
  <si>
    <t xml:space="preserve"> 2 Gestión y formalización cesiones de derechos (30).</t>
  </si>
  <si>
    <t xml:space="preserve"> 3 Investigaciones (45)</t>
  </si>
  <si>
    <t xml:space="preserve"> 4 Actualización matriz colección</t>
  </si>
  <si>
    <t>3. Realizar el 100% de las obras de dotación adecuación y/o reforzamiento de la infraestructura cultural.</t>
  </si>
  <si>
    <t xml:space="preserve"> 1. Mesas de Trabajo</t>
  </si>
  <si>
    <t xml:space="preserve"> 3. Adjudicación y cronograma procesos (obra e interventoría)</t>
  </si>
  <si>
    <t>EL NOMBRE ES  inicio y ejecución 30% obra civil EN EL PDF</t>
  </si>
  <si>
    <t>Proyecto 7674: Desarrollo del Bronx Distrito Creativo en Bogotá</t>
  </si>
  <si>
    <t>1. Realizar 1 apuntalamiento al Bien de Interés Cultural La Flauta</t>
  </si>
  <si>
    <t>cumplida 2021</t>
  </si>
  <si>
    <t>2. Elaborar el 100% los estudios y diseños de reforzamiento estructural y adecuación de los Bienes de Interés Cultural y del espacio público denominado la Milla</t>
  </si>
  <si>
    <t>cumplida 2022</t>
  </si>
  <si>
    <t>3. Ejecutar el 100% de las obras de reforzamiento estructural y adecuación de Bienes de Interés Cultural y de intervención del Espacio Público</t>
  </si>
  <si>
    <t>1. Etapa de preconstrucción (Actas de inicio, Manuales)</t>
  </si>
  <si>
    <t>2. % de avance físico de la Obra de intervención (de acuerdo a la programación de obra entregada por ERU, se encuentra en elaboración por parte del contratista)</t>
  </si>
  <si>
    <t xml:space="preserve">4. Realizar 16 encuentros en el marco de una metodología de construcción colectiva sobre el rol del proyecto Bronx Distrito Creativo como instrumento de desarrollo económico local y de inclusión social del centro de Bogotá </t>
  </si>
  <si>
    <t xml:space="preserve"> 1: Realizar el Encuentro Veeduría</t>
  </si>
  <si>
    <t xml:space="preserve"> 2: Realizar el encuentro Mesas con Agentes culturales y creativo</t>
  </si>
  <si>
    <t>5. Ejecutar 48 actividades de apropiación del espacio por parte de la comunidad así como las actividades de comunicación para difundir la agenda de las actividades de apropiación</t>
  </si>
  <si>
    <t>1. Ocho (8) eventos de apropiación y posicionamiento del Bronx Distrito Creativo</t>
  </si>
  <si>
    <t>6. Ejecutar 1 modelo de colaboración público privada</t>
  </si>
  <si>
    <t xml:space="preserve"> 1: Seguimiento del reporte de informes mensuales de avance de la consultoría</t>
  </si>
  <si>
    <t xml:space="preserve"> 2: Avances de prepliegos, publicación y adjudicación del contrato de concesión</t>
  </si>
  <si>
    <t>Proyecto 7713: Fortalecimiento del ecosistema de la economía cultural y creativa del centro de Bogotá</t>
  </si>
  <si>
    <t>1. Desarrollar 4 documentos de caracterización de las dinámicas de oferta y demanda del ecosistema creativo del centro</t>
  </si>
  <si>
    <t xml:space="preserve"> 1. Avances de estudio de mercado, prepliegos, publicación y adjudicación del proceso</t>
  </si>
  <si>
    <t xml:space="preserve"> 2. Salida a campo (recolección de información)</t>
  </si>
  <si>
    <t xml:space="preserve"> 3. Resultados (documento final)</t>
  </si>
  <si>
    <t>2. Apoyar técnicamente el desarrollo de 4 procesos locales en la economía cultural y creativa del centro y su articulación con otros sectores</t>
  </si>
  <si>
    <t xml:space="preserve">3. Generar procesos de formación a 1,370 personas en competencias personales y empresariales de iniciativas de la economía cultural y creativa del centro, se atenderá proyectos de emprendimiento de jóvenes, mujeres y grupos étnicos
</t>
  </si>
  <si>
    <t xml:space="preserve"> 1. Proceso formación grupos étnicos (20 personas) </t>
  </si>
  <si>
    <t xml:space="preserve"> 2. Proceso formación competencias digitales (100 personas)</t>
  </si>
  <si>
    <t xml:space="preserve"> 3. Proceso formación Premio a la Gestión (30 personas)</t>
  </si>
  <si>
    <t>4. Desarrollar 7 laboratorios de co-creación y otros procesos de cualificación de productos del ecosistema cultural y creativo del centro</t>
  </si>
  <si>
    <t>1. Laboratorio para el fortalecimiento de emprendimientos de la comunidad aledaña al Bronx)</t>
  </si>
  <si>
    <t xml:space="preserve">5. Apoyar la realización de 10 mercados o la participación de agentes en espacios de circulación o promoción. </t>
  </si>
  <si>
    <t xml:space="preserve"> 1. Espacio de circulación de emprendimientos en Festival Centro</t>
  </si>
  <si>
    <t>6. Diseñar y poner en marcha 1 plataforma digital que facilite la circulación y consumo de los bienes, contenidos y servicios ofertados por los actores culturales y creativos del centro.</t>
  </si>
  <si>
    <t xml:space="preserve"> 1. Implementación de la plataforma - Finalizar el desarrollo</t>
  </si>
  <si>
    <t xml:space="preserve"> 2. Salida al aire y sostenimiento de la plataforma</t>
  </si>
  <si>
    <t xml:space="preserve"> 3. Socialización de plataforma </t>
  </si>
  <si>
    <t xml:space="preserve"> 5. Inclusión de participantes de grupos étnicos</t>
  </si>
  <si>
    <t>7. Otorgar 55 incentivos económicos a agentes del ecosistema de la economía creativa del centro.</t>
  </si>
  <si>
    <t xml:space="preserve"> 1. Publicación de resultados de los ganadores </t>
  </si>
  <si>
    <t>8. Realizar 7 procesos de articulación para que los emprendedores puedan acceder a financiación.</t>
  </si>
  <si>
    <t xml:space="preserve"> 1: Publicación de resultados de las convocatorias del Programa ECL 3.0 - Localidad Mártires (incluye expedición RP)</t>
  </si>
  <si>
    <t xml:space="preserve"> 2: Ejecución de las propuestas ganadoras 3.0 - Localidad Mártires</t>
  </si>
  <si>
    <t xml:space="preserve"> 4: Ejecución de las propuestas ganadoras 3.0- Localidad Santa Fe</t>
  </si>
  <si>
    <t xml:space="preserve"> 5: Publicación de resultados de las convocatorias del Programa ECL 3.0 - Localidad La Candelaria (incluye expedición RP)</t>
  </si>
  <si>
    <t xml:space="preserve"> 6: Ejecución de las propuestas ganadoras 3.0 - Localidad La Candelaria :</t>
  </si>
  <si>
    <t>Proyecto 7664: Transformación Cultural de imaginarios del Centro de Bogotá</t>
  </si>
  <si>
    <t>1. Estructura y gestionar 37 Articulaciones y alianzas  estructuradas y gestionadas con entidades públicas y privadas</t>
  </si>
  <si>
    <t xml:space="preserve"> 1: Alianza Mesa Distrital Parque Santander</t>
  </si>
  <si>
    <t xml:space="preserve"> 2:Alianza Banco de la Republica</t>
  </si>
  <si>
    <t xml:space="preserve"> 5: Alianza IDPAC.</t>
  </si>
  <si>
    <t xml:space="preserve"> 6: Alianza Sec. Mujer</t>
  </si>
  <si>
    <t>4. Diseñar 1 modelo de operación diseñado</t>
  </si>
  <si>
    <t>1. Presentación del Documento Técnico de proyecto de inversión</t>
  </si>
  <si>
    <t>2. Presentación final del documento de Modelo de Operación</t>
  </si>
  <si>
    <t>1: Realización de seis (06) derivas junto a pares comunitarios en el territorio del Voto Nacional y la localidad de Los Mártires</t>
  </si>
  <si>
    <t>2: Preguion sobre exposición permanente "Casa común" Museo Nacional de Colombia</t>
  </si>
  <si>
    <t>3: Realización de dos (2) talleres de co creación</t>
  </si>
  <si>
    <t>%</t>
  </si>
  <si>
    <t>Programado</t>
  </si>
  <si>
    <t>Ejecutado</t>
  </si>
  <si>
    <t>TOTAL</t>
  </si>
  <si>
    <t>1. Selección de jurados y ganadores</t>
  </si>
  <si>
    <t>1. Talleres Centro Creativo (23)</t>
  </si>
  <si>
    <t>3. Conferencias y conversatorios (27)</t>
  </si>
  <si>
    <t>4. Franja académica Festival Centro (4)</t>
  </si>
  <si>
    <t>ENE</t>
  </si>
  <si>
    <t>FEB</t>
  </si>
  <si>
    <t>MAR</t>
  </si>
  <si>
    <t>ABR</t>
  </si>
  <si>
    <t>MAY</t>
  </si>
  <si>
    <t>JUN</t>
  </si>
  <si>
    <t>JUL</t>
  </si>
  <si>
    <t>AGO</t>
  </si>
  <si>
    <t>SEP</t>
  </si>
  <si>
    <t>OCT</t>
  </si>
  <si>
    <t>NOV</t>
  </si>
  <si>
    <t>DIC</t>
  </si>
  <si>
    <t>Ejec jun</t>
  </si>
  <si>
    <t>Esta actividad esta programada entre julio y noviembre.</t>
  </si>
  <si>
    <t xml:space="preserve">Esta actividad concentra su ejecución en diciembre. </t>
  </si>
  <si>
    <t>OBSERVACIÓN OCI A JUNIO 2023</t>
  </si>
  <si>
    <t>Sin observaciones</t>
  </si>
  <si>
    <t>Se reportan 4 FUGATE AL BARRIO IPES, 2 realizados en Las Cruces y 2 en la Perseverancia. Eventos realizados entre abril y junio. En el reporte Segplan - Pandora se  registra que esta actividad estaba programada para realizarse entre enero y noviembre, con una ejecución acumulada a junio del 33% lo cual es coherente con los eventos reportados y documentados</t>
  </si>
  <si>
    <t>Se reportan 3 eventos: 2 Fanzinoteca en la FILBO y 1 ArtBo Fin de Semana realizados entre abril y mayo.  En el reporte Segplan - Pandora se  registra que esta actividad estaba programada para realizarse en abril, junio, agosto, octubre y noviembre, con una ejecución acumulada a junio del 60% lo cual es coherente con los eventos reportados y documentados.</t>
  </si>
  <si>
    <t>Programado 2023</t>
  </si>
  <si>
    <t>Ejecutado Jun 2023</t>
  </si>
  <si>
    <t>Esta meta no tiene gestión contractual vinculada, su ejecución presupuestal se realiza a través del cumplimiento de Resoluciones</t>
  </si>
  <si>
    <t>CONTRATOS</t>
  </si>
  <si>
    <t>De la verificación realizada al PAA con corte de junio de 2023, se evidencian 2 RP (81 y 96)  por un valor de $131 millones,  lo cual es coherente con lo reportado en SEGPLAN y en PANDORA.</t>
  </si>
  <si>
    <t>De la verificación realizada por el equipo auditor a la base de datos de contratación 2023, se identifican 2 contratos FUGA-15-2023 y FUGA-06-2023 cuyos valores finales corresponden a $131 millones.
Conforme lo anterior se observa que la información registrada en SEGPLAN  es coherente con la gestión contractual reportada en la base de datos aportada  como evidencia.</t>
  </si>
  <si>
    <t>De la verificación realizada al PAA con corte de junio de 2023, se evidencian 7 RP (384,  385,  586,  41, 11, 536 y 291)  por un valor de $176 millones,  lo cual es coherente con lo reportado en SEGPLAN y en PANDORA.</t>
  </si>
  <si>
    <t>De la verificación realizada al PAA con corte de junio de 2023, se evidencian 6 RP (627,  444,  537,  196,  198 y  200)  por un valor de $65 millones,  lo cual es coherente con lo reportado en SEGPLAN y en PANDORA.</t>
  </si>
  <si>
    <t>De la verificación realizada por el equipo auditor a la base de datos de contratación 2023, se identifican 6 contratos FUGA-54-2023, FUGA-53-2023, FUGA-52-2023, FUGA-118-2023, FUGA-114-2023 y FUGA-108-2023 cuyos valores finales corresponden a $65 millones.
Conforme lo anterior se observa que la información registrada en SEGPLAN  es coherente con la gestión contractual reportada en la base de datos aportada  como evidencia.</t>
  </si>
  <si>
    <t>De la verificación realizada al PAA con corte de junio de 2023, se evidencian 4 RP (539, 137, 9 y 488)  por un valor de $941 millones,  lo cual es coherente con lo reportado en SEGPLAN y en PANDORA.</t>
  </si>
  <si>
    <t>De la verificación realizada al PAA con corte de junio de 2023, se evidencian 25 RP (366,  386,  308,  322,  140,  134,  255,  138,  225,  538,  135,  585,  152,  188,  194,  195,  93,  95,  79,  113,  112,  249, 106,  254 y  80)  por un valor de $1,203 millones,  lo cual es coherente con lo reportado en SEGPLAN y en PANDORA.</t>
  </si>
  <si>
    <t>De la verificación realizada al PAA con corte de junio de 2023, se evidencian 4 RP (136, 540, 368 y 369)  por un valor de $131 millones,  lo cual es coherente con lo reportado en SEGPLAN y en PANDORA.</t>
  </si>
  <si>
    <t>De la verificación realizada al PAA con corte de junio de 2023, se evidencian 2 RP (100 y 535)  por un valor de $26 millones,  lo cual es coherente con lo reportado en SEGPLAN y en PANDORA.</t>
  </si>
  <si>
    <t>De la verificación realizada por el equipo auditor a la base de datos de contratación 2023, se identifican 2 contratos FUGA-16-2023 y FUGA-114-2023 cuyos valores finales corresponden a $26 millones.
Conforme lo anterior se observa que la información registrada en SEGPLAN  es coherente con la gestión contractual reportada en la base de datos aportada  como evidencia.</t>
  </si>
  <si>
    <t>Magnitud</t>
  </si>
  <si>
    <t>Programada 2023</t>
  </si>
  <si>
    <t>Ejecutada Jun 2023</t>
  </si>
  <si>
    <t>Presupuesto (Millones)</t>
  </si>
  <si>
    <t>2:  La FUGA respira-arte (11)</t>
  </si>
  <si>
    <t>1. Actividades desde las Artes Vivas y Musicales reactivando el escenario Muelle y espacios alternos en el centro de Bogotá (61)</t>
  </si>
  <si>
    <t>2. Actividades desde las Artes Plásticas y Visuales en las salas de exposición de la FUGA y escenarios alternos del centro de Bogotá (33)</t>
  </si>
  <si>
    <t>3. Actividades producto de Concertaciones Poblacionales (26)</t>
  </si>
  <si>
    <t xml:space="preserve"> 1. Proyecciones plazas de mercado de la ciudad IPES (12)</t>
  </si>
  <si>
    <t xml:space="preserve"> 2. Articulación universidades (27)</t>
  </si>
  <si>
    <t xml:space="preserve"> 4. Articulaciones con entidades públicas (20)</t>
  </si>
  <si>
    <t xml:space="preserve"> 6. Castillo de las artes (9)</t>
  </si>
  <si>
    <t xml:space="preserve"> 2. Traslado de recursos Convenio Tripartito</t>
  </si>
  <si>
    <t>4. Inicio y ejecución (30% adecuación)</t>
  </si>
  <si>
    <t>De la verificación realizada al PAA con corte de junio de 2023, se evidencian 7 RP (323,  359,  38,  18,  292,  321 y 295)  por un valor de $192 millones,  lo cual es coherente con lo reportado en SEGPLAN y en PANDORA.</t>
  </si>
  <si>
    <t>De la verificación realizada por el equipo auditor a la base de datos de contratación 2023, se identifican 4  contratos FUGA-88-2023, FUGA-87-2023, FUGA-85-2023 y FUGA-84-2023 cuyos valores finales corresponden a $91 millones.
La diferencia corresponde a 2 adiciones del 1 contrato de vigilancia (Contrato FUGA-96-2021) por $55 millones (es importante precisar que de la verificación realizada al expediente 202113002000900095E correspondiente al contrato antes indicado, no se evidencia el CRP 38 correspondiente a esta adición) y $31 millones (CRP 359); y la adición del contrato  de mantenimiento de bienes muebles e inmuebles (FUGA-207-2021) por valor de 15 Millones (CRP 18). 
Conforme lo anterior se observa que la información registrada en SEGPLAN  es coherente con la gestión contractual reportada en la base de datos aportada  como evidencia.</t>
  </si>
  <si>
    <t>De la verificación realizada al PAA con corte de junio de 2023, se evidencian 5 RP (628,  309,  197,  199 y  201)  por un valor de $14 millones,  lo cual es coherente con lo reportado en SEGPLAN y en PANDORA.</t>
  </si>
  <si>
    <t>De la verificación realizada por el equipo auditor a la base de datos de contratación 2023, se identifican  5 contratos FUGA-86-2023, FUGA-54-2023, FUGA-53-2023, FUGA-52-2023 y FUGA-118-2023 cuyos valores finales corresponden a $14 millones.
Conforme lo anterior se observa que la información registrada en SEGPLAN  es coherente con la gestión contractual reportada en la base de datos aportada  como evidencia.</t>
  </si>
  <si>
    <t>De la verificación realizada al PAA con corte de junio de 2023, se evidencian 6 RP (342,  418,  336,  341,  75 y  224)  por un valor de $552 millones,  lo cual es coherente con lo reportado en SEGPLAN y en PANDORA.</t>
  </si>
  <si>
    <t>De la verificación realizada por el equipo auditor a la base de datos de contratación 2023, se identifican 2 contratos FUGA-90-2023 y FUGA-66-2023 cuyos valores finales corresponden a $122 millones.
La diferencia corresponde a 1 adición del contrato FUGA-114-2022 por $20 millones; el pago por resolución (Res. 41 de 2023) del tramite de modificación de 1 licencia de construcción por valor de $1,9 millones y el convenio de Asociación FUGA-132-2022) por valor de $408 millones. 
Conforme lo anterior se observa que la información registrada en SEGPLAN  es coherente con la gestión contractual reportada en la base de datos aportada  como evidencia.</t>
  </si>
  <si>
    <t>n/a</t>
  </si>
  <si>
    <t>De la verificación realizada al PAA con corte de junio de 2023, se evidencian 9 RP (395,  290,  542,  213,  72, 360,  36,  116 y  265)  por un valor de $687 millones,  lo cual es coherente con lo reportado en SEGPLAN y en PANDORA.</t>
  </si>
  <si>
    <t>De la verificación realizada al PAA con corte de junio de 2023, se evidencian el RP 463  por un valor de $10 millones,  lo cual es coherente con lo reportado en SEGPLAN y en PANDORA.</t>
  </si>
  <si>
    <t>De la verificación realizada por el equipo auditor a la base de datos de contratación 2023, se identifica 1 contrato FUGA-110-2023 cuyo valor final corresponde a $10 millones.
Conforme lo anterior se observa que la información registrada en SEGPLAN  es coherente con la gestión contractual reportada en la base de datos aportada  como evidencia.</t>
  </si>
  <si>
    <t>De la verificación realizada al PAA con corte de junio de 2023, se evidencian 13 RP (407,  396,  394,  465,  459,  189,  207,  209,  151,  230, 94,  97 y 462)  por un valor de $981 millones,  lo cual es coherente con lo reportado en SEGPLAN y en PANDORA.</t>
  </si>
  <si>
    <t>De la verificación realizada por el equipo auditor a la base de datos de contratación 2023, se identifican  12 contratos FUGA-01-2023, FUGA-70-2023, FUGA-56-2023, FUGA-45-2023, FUGA-39-2023, FUGA-13-2023, FUGA-110-2023, FUGA-110-2023, FUGA-100-2023, FUGA-110-2023, FUGA-101-2023 y FUGA-102-2023 cuyos valores finales corresponden a $981 millones.
Conforme lo anterior se observa que la información registrada en SEGPLAN  es coherente con la gestión contractual reportada en la base de datos aportada  como evidencia.</t>
  </si>
  <si>
    <t>De la verificación realizada al PAA con corte de junio de 2023, se evidencian el RP 340 por un valor de $46 millones,  lo cual es coherente con lo reportado en SEGPLAN y en PANDORA.</t>
  </si>
  <si>
    <t>De la verificación realizada por el equipo auditor a la base de datos de contratación 2023, se identifica 1 contrato FUGA-90-2023 cuyo valor final corresponde a $46 millones.
Conforme lo anterior se observa que la información registrada en SEGPLAN  es coherente con la gestión contractual reportada en la base de datos aportada  como evidencia.</t>
  </si>
  <si>
    <t>8. Ejecución de las propuestas ganadoras 4.0 - Localidad Mártires</t>
  </si>
  <si>
    <t>10. Ejecución de las propuestas ganadoras 4.0- Localidad Santa Fe</t>
  </si>
  <si>
    <t>11. Publicación de resultados de las convocatorias del Programa ECL 4.0 - Localidad La Candelaria (incluye expedición RP)</t>
  </si>
  <si>
    <t>12. Ejecución de las propuestas ganadoras 4.0 - Localidad La Candelaria</t>
  </si>
  <si>
    <t>De la verificación realizada al PAA con corte de junio de 2023, se evidencian 4 RP (443, 129, 105 y 115)  por un valor de $351 millones,  lo cual es coherente con lo reportado en SEGPLAN y en PANDORA.</t>
  </si>
  <si>
    <t>De la verificación realizada por el equipo auditor a la base de datos de contratación 2023, se identifican 4 contratos FUGA-28-2023, FUGA-26-2023, FUGA-19-2023 y FUGA-106-2023 cuyos valores finales corresponden a $351 millones.
Conforme lo anterior se observa que la información registrada en SEGPLAN  es coherente con la gestión contractual reportada en la base de datos aportada  como evidencia.</t>
  </si>
  <si>
    <t>De la verificación realizada al PAA con corte de junio de 2023, se evidencian el RP 460 por un valor de $10 millones,  lo cual es coherente con lo reportado en SEGPLAN y en PANDORA.</t>
  </si>
  <si>
    <t>De la verificación realizada al PAA con corte de junio de 2023, se evidencian 4 RP (92, 541, 229 y 84)  por un valor de $273 millones,  lo cual es coherente con lo reportado en SEGPLAN y en PANDORA.</t>
  </si>
  <si>
    <t>De la verificación realizada por el equipo auditor a la base de datos de contratación 2023, se identifican 4 contratos FUGA-69-2023, FUGA-12-2023, FUGA-115-2023 y FUGA-05-2023 cuyos valores finales corresponden a $273 millones.
Conforme lo anterior se observa que la información registrada en SEGPLAN  es coherente con la gestión contractual reportada en la base de datos aportada  como evidencia.</t>
  </si>
  <si>
    <t>De la verificación realizada al PAA con corte de junio de 2023, se evidencian 2 RP (256 y 464)  por un valor de $10 millones,  lo cual es coherente con lo reportado en SEGPLAN y en PANDORA.</t>
  </si>
  <si>
    <t>De la verificación realizada por el equipo auditor a la base de datos de contratación 2023, se identifica 1 contrato FUGA-110-2023 cuyo valor final corresponde a $328 mil pesos.
La diferencia corresponde a la adición y prorroga del Contrato FUGA-149-2022 por valor de $9,6 millones.
Conforme lo anterior se observa que la información registrada en SEGPLAN  es coherente con la gestión contractual reportada en la base de datos aportada  como evidencia.</t>
  </si>
  <si>
    <t>De la verificación realizada al PAA con corte de junio de 2023, se evidencian 2 RP (83 y 169)  por un valor de $75 millones,  lo cual es coherente con lo reportado en SEGPLAN y en PANDORA.</t>
  </si>
  <si>
    <t>De la verificación realizada por el equipo auditor a la base de datos de contratación 2023, se identifican 2 contratos FUGA-42-2023,  y FUGA-04-2023 cuyos valores finales corresponden a $75 millones.
Conforme lo anterior se observa que la información registrada en SEGPLAN  es coherente con la gestión contractual reportada en la base de datos aportada  como evidencia</t>
  </si>
  <si>
    <t>De la verificación realizada al PAA con corte de junio de 2023, se evidencian 3 RP (362, 361 y 466)  por un valor de $101 millones,  lo cual es coherente con lo reportado en SEGPLAN y en PANDORA.</t>
  </si>
  <si>
    <t>De la verificación realizada por el equipo auditor a la base de datos de contratación 2023, se identifican 3 contratos FUGA-92-2023, FUGA-91-2023 y FUGA-111-2023 cuyos valores finales corresponden a $101 millones.
Conforme lo anterior se observa que la información registrada en SEGPLAN  es coherente con la gestión contractual reportada en la base de datos aportada  como evidencia.</t>
  </si>
  <si>
    <t>De la verificación realizada al PAA con corte de junio de 2023, se evidencian 67 RP (371, 372, 373, 374, 375, 376, 377, 378, 379, 380, 381, 387, 388, 389, 390, 391, 392, 393, 397, 398, 399, 403, 404, 405, 406, 245, 246, 247, 300, 301, 302, 303, 313, 314, 315, 318, 324, 325, 335, 117, 118, 119, 310, 311, 123, 124, 125, 297, 298, 304, 306, 408, 126, 127, 128, 299, 305, 307, 383, 120, 121, 122, 104, 339, 103, 363 y 82)  por un valor de $1086 millones,  lo cual es coherente con lo reportado en SEGPLAN y en PANDORA.</t>
  </si>
  <si>
    <t>De la verificación realizada por el equipo auditor a la base de datos de contratación 2023, se identifican 5 contratos FUGA-93-2023, FUGA-89-2023, FUGA-18-2023, FUGA-18-2023 y FUGA-04-2023  cuyos valores finales corresponden a $190 millones.
La diferencia corresponde a pagos realizados a través de Resolución a Jurados y Ganadores  de Becas  por valor de $897 millones.
Conforme lo anterior se observa que la información registrada en SEGPLAN  es coherente con la gestión contractual reportada en la base de datos aportada  como evidencia.</t>
  </si>
  <si>
    <t>De la verificación realizada al PAA con corte de junio de 2023, se evidencian 3 RP ( 490, 491 y 492)  por un valor de $9 millones,  lo cual es coherente con lo reportado en SEGPLAN y en PANDORA.</t>
  </si>
  <si>
    <t>1: Definición de rutas de trabajo para el desarrollo de los productos de turismo cultural de los emprendimientos emergentes alrededor de la Esquina Redonda:</t>
  </si>
  <si>
    <t>2: Articulación con entidades y organizaciones para el desarrollo de los productos de turismo cultural de los emprendimientos emergentes alrededor de la Esquina Redonda</t>
  </si>
  <si>
    <t>3: Puesta en marcha de los productos de turismo cultural de los emprendimientos emergentes alrededor de la Esquina Redonda</t>
  </si>
  <si>
    <t>En el reporte cuantitativo de la gestión se registra la realización del Laboratorio en Modelo de Negocio para Empaques a través de 3 sesiones realizadas el 16 y 21/02/223 y el 02/03/2023, lo cual es coherente con los soportes del repositorio de evidencias, donde se aportan las listas de asistencias en las fechas señaladas y la presentación Resumen Proyectos Laboratorios. La gestión antes validada es coherente a su vez con lo reportado en el  cualitativo de gestión.</t>
  </si>
  <si>
    <t>5, Actividad: Solución paralela</t>
  </si>
  <si>
    <t>De la verificación realizada al PAA con corte de junio de 2023, se evidencian 3 RP (456, 202 y 186)  por un valor de $70 millones,  lo cual es coherente con lo reportado en SEGPLAN y en PANDORA.</t>
  </si>
  <si>
    <t>De la verificación realizada por el equipo auditor a la base de datos de contratación 2023, se identifican 3 contratos FUGA-51-2023, FUGA-44-2023 y FUGA-110-2023 cuyos valores finales corresponden a $70 millones.
Conforme lo anterior se observa que la información registrada en SEGPLAN  es coherente con la gestión contractual reportada en la base de datos aportada  como evidencia.</t>
  </si>
  <si>
    <t>De la verificación realizada al PAA con corte de junio de 2023, se evidencian 6 RP (455,  457,  461,  248,  206 y  98)  por un valor de $368 millones,  lo cual es coherente con lo reportado en SEGPLAN y en PANDORA.</t>
  </si>
  <si>
    <t>De la verificación realizada por el equipo auditor a la base de datos de contratación 2023, se identifican 6 contratos FUGA-77-2023, FUGA-55-2023, FUGA-110-2023, FUGA-110-2023, FUGA-110-2023 y FUGA-07-2023 cuyos valores finales corresponden a $368 millones.
Conforme lo anterior se observa que la información registrada en SEGPLAN  es coherente con la gestión contractual reportada en la base de datos aportada  como evidencia</t>
  </si>
  <si>
    <t>De la verificación realizada al PAA con corte de junio de 2023, se evidencian 4 RP (243, 244, 232 y 231)  por un valor de $165 millones,  lo cual es coherente con lo reportado en SEGPLAN y en PANDORA.</t>
  </si>
  <si>
    <t>De la verificación realizada por el equipo auditor a la base de datos de contratación 2023, se identifican 4 contratos FUGA-75-2023, FUGA-74-2023, FUGA-72-2023 y FUGA-71-2023 cuyos valores finales corresponden a $165 millones.
Conforme lo anterior se observa que la información registrada en SEGPLAN  es coherente con la gestión contractual reportada en la base de datos aportada  como evidencia.</t>
  </si>
  <si>
    <t>De la verificación realizada al PAA con corte de junio de 2023, se evidencian el RP 458 por un valor de $42 millones,  lo cual es coherente con lo reportado en SEGPLAN y en PANDORA.</t>
  </si>
  <si>
    <t>De la verificación realizada por el equipo auditor a la base de datos de contratación 2023, se identifica 1 contrato FUGA-110-2023 cuyo valor final corresponde a $42 millones.
Conforme lo anterior se observa que la información registrada en SEGPLAN  es coherente con la gestión contractual reportada en la base de datos aportada  como evidencia.</t>
  </si>
  <si>
    <t>En el reporte "Consulta Registros Desagregados por Actividad", se registran 5 Urbanismos Tácticos vinculados a esta actividad, lo cual es coherente con los soportes del repositorio de evidencias.</t>
  </si>
  <si>
    <t xml:space="preserve"> 3: Secretaria Distrital de Seguridad Convivencia y Justicia- SDSCJ</t>
  </si>
  <si>
    <t xml:space="preserve"> 4: Departamento Administrativo de La Defensoría Del Espacio Público - DADEP</t>
  </si>
  <si>
    <t>% Ponder Act</t>
  </si>
  <si>
    <t>% Total Cumpl pond</t>
  </si>
  <si>
    <t xml:space="preserve"> Se reportan 2 talleres realizados entre marzo y abril.  En el reporte Segplan - Pandora se  registra que esta actividad estaba programada para realizarse entre marzo y diciembre, con una ejecución acumulada a junio del 22% lo cual es coherente con los eventos reportados y documentados.</t>
  </si>
  <si>
    <t>Si bien los soportes antes mencionados dan cuenta de la gestión adelantada para dar cumplimiento a la actividad, el avance reportado de 0 es coherente con la descripción de la actividad "Publicación de resultados"</t>
  </si>
  <si>
    <t xml:space="preserve"> 1: Desarrollar 20 actividades de tipo barrial (web)
 1: Desarrollar 25 actividades de tipo barrial (Pandora)</t>
  </si>
  <si>
    <t xml:space="preserve"> 2: Desarrollar 10 actividades de tipo local (web)
 2: Desarrollar 21 actividades de tipo local (Pandora)</t>
  </si>
  <si>
    <t xml:space="preserve"> 3: Desarrollar 5 actividades de tipo rural </t>
  </si>
  <si>
    <t>Sin avance de ejecución a junio, lo cual es coherente con lo observado en el repositorio de evidencias a ese corte.</t>
  </si>
  <si>
    <t>En el documento 2023 Fichas actividades hito FUGA, se identifica la ponderación vertical % por actividad,  con la cual se da cumplimiento de la meta</t>
  </si>
  <si>
    <t>De la verificación realizada por el equipo auditor a la base de datos de contratación 2023, se identifican  4 contratos FUGA-80-2023, FUGA-59-2023, FUGA-27-2023 y FUGA-100-2023 cuyos valores finales corresponden a $264 millones.
La diferencia corresponde al pago a través de las Resoluciones 31 y 94 de 2023 de los gastos de registro de extinción o liquidación por valor de $873 mil pesos; 1 contrato vigencia 2022 (Programa de Seguros FUGA-163-2022) por valor de $114 millones;  1 adición y prorroga del contrato FUGA-96-2021 por $105 millones; y 1 contrato de vigilancia por valor de $204 millones (es importante precisar que de la verificación realizada al expediente 202113002000900095E correspondiente al contrato FUGA-96-2021, no se evidencia el CRP 36 correspondiente a esta adición). 
Conforme lo anterior se observa que la información registrada en SEGPLAN  es coherente con la gestión contractual reportada en la base de datos aportada  como evidencia.</t>
  </si>
  <si>
    <t>Conforme lo anterior la actividad reporta una ejecución del 100% en la vigencia.</t>
  </si>
  <si>
    <t>PROGRAM VS EJECUCION JUN</t>
  </si>
  <si>
    <r>
      <t xml:space="preserve">4: Workshop "Arte y sanación
</t>
    </r>
    <r>
      <rPr>
        <sz val="9"/>
        <color rgb="FFFF0000"/>
        <rFont val="Arial Narrow"/>
        <family val="2"/>
      </rPr>
      <t>4. Workshop Seguimiento de Casos y Workshop Arte y Sanación</t>
    </r>
  </si>
  <si>
    <t>OBSERVACIONES OCI ACTIVIDADES JUNIO 2023</t>
  </si>
  <si>
    <t>OBSERVACIONES META PROYECTO JUNIO 2023</t>
  </si>
  <si>
    <t xml:space="preserve">CALCULOS OCI </t>
  </si>
  <si>
    <t xml:space="preserve">De acuerdo a la ponderación establecida en el documento Planeación Estratégica SAC aportado por el proceso, para cada actividad de las metas proyecto, se evidencian inconsistencias en la ejecución reportada de avance frente al reporte de Segplan web (Actividad 3). </t>
  </si>
  <si>
    <t>Reporte SEGPLAN (Publicado Página web)</t>
  </si>
  <si>
    <t>Reporte de seguimiento a proyectos de inversión - SEGPLAN - PANDORA</t>
  </si>
  <si>
    <t>Herramienta control del Proceso</t>
  </si>
  <si>
    <t>No hay avance a junio de ejecución.</t>
  </si>
  <si>
    <t>Programación y Ejecución mensual 2023 (Valores enteros sin decimales)</t>
  </si>
  <si>
    <t xml:space="preserve"> En el reporte de Pandora "Consulta Registros Cualitativos Desagregados" se registra la gestión adelantada al corte de abril,  respecto al encuentro  realizado el 29/03/2023 entre agentes artísticos y culturales del centro de Bogotá, FUGA y la SCRD, se señalan los temas tratados.  En el repositorio se evidencia en marzo la gestión previa (Citación, publicidad, reserva Muelle) y en abril  el acta del encuentro, listados de asistencia, presentación, entre otros del encuentro del 29/03/2023. Si bien en la Descripción General se hace la siguiente precisión: "El Plan de Participación Ciudadana (PPC) 2023 de la FUGA contempla la celebración de dos encuentros para el diálogo y la participación de agentes artísticos, culturales y creativos del Centro de Bogotá en el proyecto Bronx Distrito Creativo (BDC). Dichos encuentros deben realizarse de forma cuatrimestral";  en entrevista con el enlace de la subdirección se aclara que la meta se cumple con el espacio ya ejecutado, las sesiones cuatrimestrales hacen parte de ese mismo espacio y se realizan por demanda.</t>
  </si>
  <si>
    <t xml:space="preserve">En el documento 2023 Fichas actividades hito FUGA, se identifica la ponderación vertical % por actividad,  con la cual se da cumplimiento de la meta.
</t>
  </si>
  <si>
    <t>Se evidencia su ejecución a través del siguiente enlace:
https://bogota.gov.co/mi-ciudad/cultura-recreacion-y-deporte/plataforma-centro-para-el-emprendimientos-en-el-centro-de-bogota</t>
  </si>
  <si>
    <t>En el repositorio de evidencias se observa documento Avance Plataforma Centro -  Presentación que da cuenta de la ejecución de la actividad  (Carpeta marzo)</t>
  </si>
  <si>
    <t>En el repositorio de evidencias se aportan Presentación ECL,  lista de asistencia de las presentaciones realizadas (Carpeta mayo)</t>
  </si>
  <si>
    <t xml:space="preserve">En el documento 2023 Fichas actividades hito FUGA, se identifica la ponderación vertical % por actividad,  con la cual se da cumplimiento de la meta
De acuerdo a la ponderación establecida en el documento 2023 Ficha Actividades hito FUGA aportado por el proceso, para cada actividad de las metas proyecto, se evidencian inconsistencias en la ejecución reportada de avance frente al reporte de Segplan web </t>
  </si>
  <si>
    <t>1. Acciones de mediación artística (talleres y visitas guiadas) (40)</t>
  </si>
  <si>
    <t>En el documento 2023 Fichas actividades hito FUGA, se identifica la ponderación vertical % por actividad,  con la cual se da cumplimiento de la meta
No se está dando cumplimiento a la programación registrada para cada una de las actividades  en el reporte Seguimiento a proyectos de inversión – SEGPLAN del aplicativo Pandora, ya sea en los meses previstos o en los porcentajes programados, observándose ejecuciones por debajo de lo programado. (Actividad 2)</t>
  </si>
  <si>
    <t xml:space="preserve">En el documento 2023 Fichas actividades hito FUGA, se identifica la ponderación vertical % por actividad,  con la cual se da cumplimiento de la meta
</t>
  </si>
  <si>
    <t>En los documentos SIG del proceso publicados en Intranet, se evidencia que el Procedimiento Programa Distrital de Estímulos y Programa Es Cultura Local de la FUGA Código TC-PD-03 Versión 9 fue actualizado el 17/05/2023, socializado a través del boletín institucional  el 30/05/2023.</t>
  </si>
  <si>
    <t xml:space="preserve">En el repositorio de evidencias  no se incluyen soportes que den cuenta del avance de ejecución reportado en esta meta, sin embargo la ejecución del festival se encuentra documentada en la meta 6 de este mismo proyecto. (La gestión del evento se cuenta en esta meta pero los conciertos aportan a la meta 6) </t>
  </si>
  <si>
    <t>Esta actividad esta programada en el segundo semestre.</t>
  </si>
  <si>
    <t>Para el reporte de esta actividad programada para el último trimestre, se recomienda hacer seguimiento detallado con criterios claros que permitan  hacer un reporte objetivo de la ejecución. (Tener en cuenta implementación de la acción de mejora vigente)</t>
  </si>
  <si>
    <t>En el reporte de Pandora "Consulta Registros Cualitativos Desagregados" se registra la gestión adelantada al corte de junio de  4 actividades en  el marco de la estrategia "Bronx Presenta" correspondiente al 50%  realizadas en este periodo (1. Actividad Experiencia Bronx en Zona Gamer,  2. Actividad Experiencia Bronx en FILBO 202,  3. Experiencia Bronx en Smart Cities y 4. Experiencia Bronx en Salsa al Parque), lo cual es coherente con lo registrado en el  reporte "Consulta Registros Desagregados por Actividad del proyecto" y los soportes dispuestos en el repositorio de evidencias del proyecto.</t>
  </si>
  <si>
    <t>Actividad programada para el segundo semestre.</t>
  </si>
  <si>
    <t>2. Desarrollar 156 actividades de intervención en cultura ciudadana (web)
2. Desarrollar 149 actividades de intervención en cultura ciudadana desarrolladas (Pandora)</t>
  </si>
  <si>
    <t>En el Reporte de "Seguimiento a proyectos de Inversión - SEGPLAN"- PANDORA, la información registrada en esta meta es coherente con el reporte SEGPLAN publicado en la web al corte de junio.
En la evidencia aportada Excel Planeación Estratégica 2023  se observa que cada actividad tiene un peso porcentual de 6% para  dar cumplimiento a la meta. Conforme lo anterior se observa que la ejecución reportada de la meta (15) es coherente con los avances reportados en cada actividad.</t>
  </si>
  <si>
    <t>En la Descripción General de la meta se indica que se participaron en 14 mesas y 3 comités de fomento;  en entrevista con el enlace de la subdirección se aporta el drive de consulta de los documentos que dan cuenta de lo ejecutado (https://drive.google.com/drive/u/1/folders/1x6IPvftCvopkOc_XsZ4VKQmGCl7qo2zf)</t>
  </si>
  <si>
    <t xml:space="preserve">Se registran 5 actividades al corte de Junio: 2 ciclos I de formación Fuga-Teatro (Infancia y adolescencia), 1 ciclo I Centro Día Mi Refugio, y 2 Primer Ciclo Hogar Día y Noche (Mártires y Sabana), lo cual es coherente con el avance reportado de ejecución acumulada
</t>
  </si>
  <si>
    <t>De la verificación realizada por el equipo auditor a la base de datos de contratación 2023, se identifican 5 contratos FUGA-98-2023, FUGA-97-2023, FUGA-83-2023, FUGA-116-2023 y FUGA-114-2023 cuyos valores finales corresponden a $127millones.
La diferencia corresponde a la participación en este proyecto de los Contratos de Aseo y Cafetería y de Transporte, registrados en el PAA con los RP 41 (Contrato FUGA-162-2022)  y 11 (Contrato FUGA-154-2021) por un valor total de $48 millones.
Conforme lo anterior se observa que la información registrada en SEGPLAN  es coherente con la gestión contractual reportada en la base de datos aportada  como evidencia.</t>
  </si>
  <si>
    <t xml:space="preserve">Se registran 16 actividades al corte de Junio: 6 Activaciones Parque Santander realizadas entre marzo y junio; 5 Talleres Escultura con Palabras FILBO 2023 (19, 20, 21, 24 y 26 de abril); 1 Fúgate al Barrio; y 4 Laboratorios de Exploración Artística: Artes Plásticas realizadas entre abril y junio.  Se observa que para el I semestre se programo realizar el 30% de los talleres. Al cierre de junio el cumplimiento general de la actividad va en el 80%, lo cual es coherente con los eventos realizados (16/20).
</t>
  </si>
  <si>
    <t xml:space="preserve">En el  reporte Consulta Registros  Desagregados Actividades se registran 4 conversatorios articulados a la franja académica, realizados en enero. (Clave Hip-hop, Espacios Seguros, La leyenda Alfredo Gutiérrez e Inauguración FC 26-enero), lo cual es coherente con los soportes ubicados en la carpeta de enero y con el avance de ejecución reportado. </t>
  </si>
  <si>
    <t>En el reporte de Pandora "Consulta Registro Desagregado Actividades" se registran  9 actividades vinculadas a Fuga Respira-Arte realizadas en  febrero (3), marzo (3) y abril (3), lo cual es coherente con los soportes dispuestos en el repositorio de evidencias y que en términos acumulados corresponde a la ejecución reportada del 82% a junio.</t>
  </si>
  <si>
    <t>De la verificación realizada por el equipo auditor a la base de datos de contratación 2023, se identifican 2 contratos FUGA-112-2023 y FUGA-114-2023 cuyos valores finales corresponden a $86 millones.
La diferencia corresponde a 1 contrato de la vigencia 2021 con su correspondiente adición  (Contrato FUGA-148-2021:  Prestar el servicio integral de operación logística requerido por la Fundación Gilberto Álzate Avendaño para la producción de los eventos artísticos y culturales realizados en el marco de su gestión misional) por un valor total de $855 millones.
Conforme lo anterior se observa que la información registrada en SEGPLAN  es coherente con la gestión contractual reportada en la base de datos aportada  como evidencia.</t>
  </si>
  <si>
    <t>En el repositorio, en la carpeta de junio se aportan como evidencias  la ficha de presentación de proyectos del Ministerio de Comercio, Industria y Turismo, matriz aliados y escenarios y un documento Concepto Festival Centro.</t>
  </si>
  <si>
    <t>De la verificación realizada por el equipo auditor a la base de datos de contratación 2023, se identifican 23 contratos FUGA-99-2023, FUGA-02-2023, FUGA-03-2023, FUGA-95-2023, FUGA-88-2023, FUGA-86-2023, FUGA-79-2023, FUGA-76-2023, FUGA-67-2023, FUGA-50-2023, FUGA-47-2023, FUGA-45-2023, FUGA-41-2023, FUGA-32-2023, FUGA-30-2023, FUGA-29-2023, FUGA-24-2023, FUGA-23-2023, FUGA-20-2023, FUGA-14-2023, FUGA-12-2023, FUGA-116-2023 y FUGA-114-2023 cuyos valores finales corresponden a $1,167 millones.
La diferencia corresponde a la adición de 1 contrato de la vigencia 2021 (Contrato FUGA-148-2021) por $35 millones y 1 pago a través de la Resolución 20 de 2023 (Pago del requerimiento asociado a la realización de espectáculos públicos de las artes escénicas. Evento -Pásame la salsa- 2018) por $1 millón, para un total de $36 millones.
Conforme lo anterior se observa que la información registrada en SEGPLAN  es coherente c</t>
  </si>
  <si>
    <t>De la verificación realizada por el equipo auditor a la base de datos de contratación 2023, se identifican 3 contratos FUGA-96-2023, FUGA-94-2023 y FUGA-114-2023 cuyos valores finales corresponden a $121 millones.
La diferencia corresponde a la adición de 1 contrato de la vigencia 2021 (Contrato FUGA-148-2021) por $10 millones.
Conforme lo anterior se observa que la información registrada en SEGPLAN  es coherente con la gestión contractual reportada en la base de datos aportada  como evidencia.</t>
  </si>
  <si>
    <t xml:space="preserve"> Se reportan 5 eventos: 1 concierto de cámara, 2 activaciones Parque Santander, 1 taller de lectura y mediación y la celebración del día del idioma, realizados entre enero y abril.  En el reporte Segplan - Pandora se  registra que esta actividad estaba programada para realizarse entre febrero y noviembre, con una ejecución acumulada a junio del 25% lo cual  es coherente con los eventos reportados y documentados</t>
  </si>
  <si>
    <t>En la evidencia aportada Excel Planeación Estratégica 2023  se observa que cada actividad tiene un peso porcentual para  dar cumplimiento a la meta, ejecución que es coherente con lo reportado.</t>
  </si>
  <si>
    <t xml:space="preserve">En el repositorio se observan en marzo los soportes que dan cuenta del avance de la gestión (borradores Formato V, Matriz equipos técnicos SAC y procedimiento), en abril y mayo se incluyen correos  con la gestión adelantada ante la OAP y  Comunicaciones para la socialización del procedimiento y formatos.  En la intranet de la entidad se evidencia la publicación del procedimiento Plan de Mejoramiento de fecha 15/05/2023. Se evidenció la socialización a través del Boletín Institucional FUGA TE INFORMA de fecha  30/05/2023. </t>
  </si>
  <si>
    <t xml:space="preserve">En la evidencia aportada Excel Planeación Estratégica 2023  se observa que cada actividad tiene un peso porcentual para  dar cumplimiento a la meta, ejecución que es coherente con lo reportado (0,07)
</t>
  </si>
  <si>
    <t>En el repositorio de evidencias se observa en junio: Análisis del sector, estudios previos concurso méritos y licitación pública, Modelo Anexo Técnico Separable y Riesgos Obra Auditorio FUGA; el avance en la ejecución se registrará  una vez el proceso este publicado.</t>
  </si>
  <si>
    <t>La ejecución presupuestal de esta meta se cumplió en el 2021</t>
  </si>
  <si>
    <t>La ejecución presupuestal de esta meta se cumplió en el 2022</t>
  </si>
  <si>
    <t>En el repositorio de evidencias se aportan  en marzo las citaciones a los comités operativos 52 y 53 y al comité de obra del 28/02/2023, así como a las mesas de trabajo realizadas en febrero, pantallazos de las sesiones, correo con la orden de día y las actas de Inicio Preconstrucción Contratos 20 y 21-2022 realizadas en enero y el acta de inicio Etapa Construcción de la sesión realizada en marzo. Se adjuntan los borradores de los Manuales de contratación, compras y Adquisidores el manual de contratación Admin delegada Bronx y el manual FINAL 1. MN-COM-001 Manual Contratación, Compras y Adquisiciones RevFUG (23 febrero), soportes que dan cuenta de la ejecución reportada.</t>
  </si>
  <si>
    <t>En el repositorio de evidencias se aporta  en abril  la presentación, orden del día y el borrador del Acta del Comité Operativo 54  realizado el 30/03/2023 (Documento borrador con control de cambios y sin firma). En entrevista con el enlace de la subdirección se aclara que si bien se tocan en la sesión del Comité Operativo las 2 actividades, el avance de ejecución reportado para la actividad 2 se cumple con el primer seguimiento de la obra, desarrollado en ésta.</t>
  </si>
  <si>
    <r>
      <t>En el reporte "Consulta Registros Desagregados por Actividad" del proyecto, se registra 1 encuentro con Veeduría realizado el 30/05/2023</t>
    </r>
    <r>
      <rPr>
        <strike/>
        <sz val="9"/>
        <color theme="1"/>
        <rFont val="Arial Narrow"/>
        <family val="2"/>
      </rPr>
      <t>.</t>
    </r>
    <r>
      <rPr>
        <sz val="9"/>
        <color theme="1"/>
        <rFont val="Arial Narrow"/>
        <family val="2"/>
      </rPr>
      <t xml:space="preserve"> En el ítem Descripción General del reporte se indica: "Adicionalmente, el PPC contempla la celebración de un número indeterminado de encuentros con la Veeduría BDC u otras veedurías conformadas para realizar seguimiento y vigilancia ciudadana al proyecto. Los encuentros deben ser solicitados y convocados por la Veeduría para el cumplimiento de la Actividad No. 1 de la presente Meta", en entrevista con el enlace de la subdirección se aclara que la meta se cumplió con el espacio realizado, de convocarse reuniones adicionales éstas serían parte de ese mismo espacio.</t>
    </r>
  </si>
  <si>
    <t>En el repositorio de evidencias se aportan  en marzo el Anexo Explicativo Definitivo, Anexo No. 1 Ficha Técnica y estudios Previos Definitivos  del proceso con objeto: “Prestar los servicios para el levantamiento de información sobre la situación económica de las empresas culturales y creativas del centro de Bogotá y las acciones que adelantaron para su reactivación económica, durante el año 2021 y 2022"; en abril  el acta de audiencia de adjudicación, respuesta de subsanaciones y verificación de requisitos de las propuestas; en mayo el Plan de trabajo del Contrato 106-2023; y junio el Plan de trabajo Contrato 106 2023, documento de diseño estadístico y metodológico y el Excel Muestra seleccionada.  La gestión precontractual, contractual y poscontractual se evidencia en el Expediente 202313002000900104E.; lo cual es coherente con la ejecución reportada del 100%</t>
  </si>
  <si>
    <t xml:space="preserve">En el documento 2023 Fichas actividades hito FUGA, se identifica la ponderación vertical % por actividad,  con la cual se da cumplimiento de la meta
Si bien las actividades están programadas para ejecutarse en septiembre y noviembre, en el repositorio de evidencias se observa la gestión adelantada en el proceso contractual FUGA-115-2023 realizado con la Fundación FACEIT cuyo objeto es "Aunar esfuerzos técnicos, administrativos y financieros para el desarrollo de habilidades tecnológicas para la comercialización digital de los agentes de la economía cultural y creativa de Bogotá" (Expediente Orfeo 202313002000900122E). Teniendo en cuenta lo anterior y de acuerdo  a la descripción de la necesidad en el estudio previo del proceso contractual (competencias digitales como mínimo a 100 personas) contrato que a la aporta a la actividad 2 </t>
  </si>
  <si>
    <t>En el reporte cuantitativo de la gestión se registra la realización del Espacio de Circulación en el Marco del Festival Centro Versión 2023  a través de 2 sesiones realizadas el 26 y 28/01/2023, lo cual es coherente con los soportes del repositorio de evidencias, donde se aportan registros fotográficos de la feria, seleccionados Bronx, City U y Fuga, así como el documento con la relación de emprendimientos-emprendedores-festival centro que incluye el producto y sector del emprendimiento. La gestión antes validada es coherente con lo reportado en el  cualitativo de gestión.</t>
  </si>
  <si>
    <t xml:space="preserve"> 4. Gestión de emprendimientos</t>
  </si>
  <si>
    <t>En el repositorio de evidencias se observa en marzo la resolución 19 de 2023 por medio de la cual se ordena la apertura de la convocatoria del Programa Distrital de Estímulos FUGA 2023 a cargo de la Subdirección para la Gestión del Centro de Bogotá, en abril los listados categoría premio a la gestión cultura y creativa del centro de Bogotá y premio al emprendimiento cultural y creativo del centro de Bogotá, en mayo el Acta de comité de selección de jurados y la Resolución 81 de 2023 “Por medio de la cual se designan los jurados que evaluarán las propuestas de la convocatoria “Premio al Emprendimiento y la Gestión Cultural y Creativa del Centro de Bogotá” del Programa Distrital de Estímulos 2023 y se ordena el desembolso de los estímulos económicos asignados"; y en junio el Acta de recomendación de ganadores; soportes que dan cuenta de la gestión previa la cumplimiento de la actividad.</t>
  </si>
  <si>
    <t xml:space="preserve">En el repositorio de evidencias se observan en marzo las Resoluciones 26, 27  y 36  por medio de las cuales se acogen las recomendaciones de los jurados designados para seleccionar los ganadores de las convocatorias de los Programas ECL 3,0 Localidades Mártires, Santa fe y  La Candelaria y las Resoluciones 29 y 30 correspondientes a la activación de agentes artísticos Culturales y Patrimoniales y Formación en la Cadena de Valor del programa ECL Localidad Santafé. En mayo se evidencian los soportes de la presentación de los proyectos ECL Candelaria y Mártires, Santa Fe y Santa Fe Activación y Formación, así como las listas de asistencia del 17 y 18/05/2023; y en junio se aporta el cronograma ECL versión 4.  Si bien se identifica de manera clara la ejecución de las actividades 1, 3 y 5 a través de la publicación de las resoluciones, no es claro como los demás soportes están aportando a la ejecución de las actividades 2, 4 y 6. 
El enlace de la subdirección en entrevista, aclara que esta ejecución se hace sobre los reportes de avance presentados por los ganadores y su cumplimiento  final se da con el documento definitivo o informe final de ejecución. (Expedientes de Orfeo)
</t>
  </si>
  <si>
    <t xml:space="preserve"> 3: Publicación de resultados de las convocatorias del Programa ECL 3.0 - Localidad Santafé (incluye expedición RP)</t>
  </si>
  <si>
    <t>7. Publicación de resultados de las convocatorias del Programa ECL 4.0 - Localidad Mártires % Vertical (incluye expedición RP)</t>
  </si>
  <si>
    <t>9. Publicación de resultados de las convocatorias del Programa ECL 4.0 - Localidad Santafé (incluye expedición RP)</t>
  </si>
  <si>
    <t xml:space="preserve"> En el reporte "Consulta Registros Desagregados por Actividad", se registra 1 evento Fúgate Al Barrio - BRR Santa Rosa de Lima: Taller Cartografía Barrial, realizado en abril, lo cual es coherente con los soportes del repositorio de evidencias.</t>
  </si>
  <si>
    <t>En el repositorio de evidencias se observa el acta "Alianza Parque Santander, Bronx Distrito Creativo " realizada el 23/05/2023, que incluye el desarrollo de la estrategia para abordaje de CHC en espacios públicos a través de "Recorridos de rescate nocturno". 
En desarrollo de la entrevista con el enlace se aclara que no todas las alianzas están incluidas en el reporte  "Consulta Registros Desagregados por Actividad", por cuanto las mismas hacen referencia a gestión y no actividad</t>
  </si>
  <si>
    <t xml:space="preserve">En el repositorio de evidencias se observa el acta " Alianza acciones sobre espacio público en el Centro de Bogotá (Parque Santander)" realizada el 20/06/2023 donde se hace la socialización de la metodología de intervención de los espacios públicos conflictivos y la importancia del rol de los Defensores del Espacio publico.
En desarrollo de la entrevista con el enlace se aclara que no todas las alianzas están incluidas en el reporte  "Consulta Registros Desagregados por Actividad", por cuanto las mismas hacen referencia a gestión y no actividad </t>
  </si>
  <si>
    <t xml:space="preserve"> 7: Alianza Smurfit</t>
  </si>
  <si>
    <t>En el reporte "Consulta Registros Desagregados por Actividad", se registran 3 eventos: 2 Fúgate a la Vereda y 1 Fúgate al Barrio realizados en marzo, abril y mayo, lo cual es coherente con los soportes del repositorio de evidencias</t>
  </si>
  <si>
    <t xml:space="preserve"> 8: Alianza IDARTES -Escenario móvil y equipamiento</t>
  </si>
  <si>
    <t xml:space="preserve">En el reporte "Consulta Registros Desagregados por Actividad", se registran 3 eventos Fúgate al Barrio vinculadas a la actividad Rural, los cuales fueron realizados entre febrero y junio, lo cual es coherente con los soportes del repositorio de evidencias y con el reporte de ejecución registrado (60%).
</t>
  </si>
  <si>
    <t>3. Elaborar 1 guion museográfico elaborado</t>
  </si>
  <si>
    <t>En el repositorio se observa la gestión adelantada desde marzo,  donde se incluye Lista de elementos, listado reducido Estudio Bronx, Matriz Honorarios 2022 OAP, recomendaciones técnicas para el estudio de grabación, tabla de honorarios Colciencias, dotación esquina redonda, cuadro comparativo costos exposiciones, entre otros; si bien en la Descripción General el reporte se indica: "Para la actividad de presentación del Documento Técnico de proyecto de inversión, el equipo técnico de la Subdirección de la Gestión del Centro desarrolló distintas mesas de trabajo para la conceptualización de los ejes componentes establecidos en la metodología durante la vigencia 2023, en el marco de la formulación del proyecto de inversión del Co Laboratorio de Creación y Memoria Esquina Redonda, en donde se presentan adelantos de cara al presupuesto, cotizaciones y análisis de precios unitarios en la construcción de la cadena de valor. Así mismo se hizo presentación oficial a la Dirección con quien también se tuvo reuniones posteriores para la retroalimentación y observaciones de cara al objetivo del proyecto y sus alcance"  no se incluyen los soportes de estas presentaciones. El enlace de la subdirección  aclara en el desarrollo de la entrevista  que el soporte es el documento. La ejecución del 24% para junio se da por cuanto esta pendiente la presentación del documento final.</t>
  </si>
  <si>
    <t>5. Desarrollar 45 actividades de visibilización del territorio del antiguo Bronx</t>
  </si>
  <si>
    <t xml:space="preserve">En el reporte "Consulta Registros Desagregados por Actividad", se registran 8 eventos Taller de Co-creación, 4 de ellos vinculados a Aula Museo y 4 a Taller Textil. En el repositorio de evidencias se observa que se incluyen los soportes vinculados a gestión reportada en Aula Museo y Taller Textil referenciadas en el reporte desagregado cuantitativo. </t>
  </si>
  <si>
    <t>En el reporte "Consulta Registros Desagregados por Actividad", se registran 15 eventos Fúgate al Barrio vinculadas a la actividad Barrial, los cuales fueron realizados entre febrero y junio y están documentados en el repositorio de evidencias.
De acuerdo al # de actividades reportadas (15/20) se observa en el reporte Segplan -Pandora,  coherencia con  la ejecución acumulada registrada (75%) de la programación inicial; sin embargo se evidencia que en este mismo reporte se registra el ajuste de las actividades pasando de 20 a 25, con lo cual la ejecución de las 15 actividades correspondería a 60% y no 75%. Es importante precisar que el aporte  metal,  se esta reportando en Segplan - Pandora con el valor ajustado a 51 actividades, mientras que en Segplan Web se reporto con la meta inicial de 35 actividades</t>
  </si>
  <si>
    <t xml:space="preserve">1. Entregar 1030 estímulos para fortalecer a los agentes del sector así como los procesos culturales y artísticos. </t>
  </si>
  <si>
    <r>
      <rPr>
        <sz val="9"/>
        <color theme="1"/>
        <rFont val="Arial Narrow"/>
        <family val="2"/>
      </rPr>
      <t xml:space="preserve">7. Realizar 337 actividades producto de articulaciones con agentes culturales, organizaciones de base local e infraestructuras culturales del centro de la ciudad (Segplan web)
</t>
    </r>
    <r>
      <rPr>
        <sz val="9"/>
        <color rgb="FFFF0000"/>
        <rFont val="Arial Narrow"/>
        <family val="2"/>
      </rPr>
      <t xml:space="preserve">
</t>
    </r>
  </si>
  <si>
    <t xml:space="preserve">Si bien en la Descripción General se indica que se avanzó en la edición y divulgación de 1 de las 3 publicaciones propuestas,  no se evidencian en el repositorio soportes que den cuenta de la ejecución reportada. Tampoco se identifica de manera clara donde se registra la programación de las 3 publicaciones antes referenciadas. </t>
  </si>
  <si>
    <t xml:space="preserve">Si bien en la Descripción General se indica que se publico el articulo "Así posicionamos el Bronx Distrito Creativo" en el marco de la estrategia de producción y socialización de experiencias exitosas FUGA,  no se evidencian en el repositorio soportes que den cuenta de la ejecución reportada. Tampoco se identifica de manera clara donde se registra la programación de la actividad, si se trata de artículos publicados, cuantos son, entre otras. </t>
  </si>
  <si>
    <t>En el repositorio de evidencias se observa en abril correo electrónico de fecha 22/03/2023 a través del cual la subdirección Artística y Cultural envía el documento preliminar de la política curatorial para revisión y comentarios, lo cual es coherente con la gestión referenciada en el ítem Descripción General, sin embargo no se identifica de manera clara el criterio para reportar el 17% de ejecución.</t>
  </si>
  <si>
    <t>En el repositorio de evidencias se observan en marzo las actas de las reuniones realizadas el 21/02/2023 y el 2 y 22/03/2023; sin embargo estos no son documentos radicados ni firmados. En la carpeta de abril se adjuntan los radicados de las actas del 29/03/2023 y 03/04/2023, de esta última solo firman el acta 2 personas. En mayo se incluye el pantallazo del agendamiento de la reunión presencial para la revisión de conclusiones y observaciones ultima entrega EyD auditorio FUGA y registro fotográfico de la boleta de radicación Inventario de Documentos de fecha 24/04/2023, no se evidencia acta de la sesión. Teniendo en cuenta que no es claro cuantas mesas de trabajo estaban previstas, no se identifica claramente el criterio con el cual se reporta la ejecución.</t>
  </si>
  <si>
    <t xml:space="preserve">En el Reporte de "Seguimiento a proyectos de Inversión - SEGPLAN" de Pandora se observa que la programación anual en el cuatrienio registrada, corresponde a lo ejecutado y no a lo programado. 
En la evidencia aportada Excel Planeación Estratégica 2023  se observa que cada actividad tiene un peso porcentual para  dar cumplimiento a la meta, ejecución que es coherente con lo reportado (3). 
En el aparte Retrasos y Soluciones del reporte se hace la siguiente precisión: "Se han modificado las fechas inicialmente contempladas en el cronograma para el desarrollo de la meta durante 2023, por lo cual se reprograma el avance total de la meta proyecto programado para la actual vigencia y para 2024. Esta modificación en la magnitud total para las vigencias 2023 y 2024 no requiere modificaciones presupuestales."
</t>
  </si>
  <si>
    <t>Si bien en el  ítem Descripción General se hace la  precisión: "... se llevó a cabo el traslado de recursos en el marco del Convenio interadministrativo FUGA-167-2022/ SCRD - 647-2022 / IDPC - CI-485-2022", no se incluye ningún soporte que de cuenta de la ejecución de la actividad señalada en el repositorio y en  la consulta realizada al expediente Orfeo 202213002000900247E tampoco se observan documentos que soporten esta gestión. Por lo tanto la OCI no puede validar la ejecución e esta actividad.</t>
  </si>
  <si>
    <t xml:space="preserve">En el documento 2023 Fichas actividades hito FUGA, se identifica la ponderación vertical % por actividad,  con la cual se da cumplimiento de la meta  
En el documento 2023 Ficha Actividades hito FUGA La suma de los porcentajes de  ponderación establecida  corresponde a 42,15 valor que no es coherente con  el reporte de  ejecución de Segplan web del  41,18 %  
</t>
  </si>
  <si>
    <t>En el repositorio de evidencias se aportan  en marzo y abril los soportes de las reuniones de revisión de los informes 11 (marzo) y  12 y 13  (abril); no se evidencia la gestión realizada mayo que de cuenta de la ejecución reportada para ese mes del 13%. Si bien la actividad indica y se programa con seguimientos mensuales, no se ejecuto con esa periodicidad (enero, febrero y junio); tampoco es claro como siendo seguimientos mensuales que aportan cada mes el 8% a la ejecución de la meta, se reporta en abril una ejecución del 20% y en mayo una de 13%. 
Sobre estas situaciones el enlace de la subdirección aclara que se esta haciendo la gestión pero la finalización depende de un tercero (ERU), por lo que si bien se hace gestión en el mes, el documento final que da cuenta del seguimiento no se recibe dentro del este por parte de la ERU, lo que hace que el reporte ejecución se de posterior a la misma.</t>
  </si>
  <si>
    <t>En el repositorio de evidencias se aportan  en marzo y  abril  los avances de la gestión precontractual, se observa que se reporta ejecución en  mayo y junio, sin que se aporten evidencias que den cuenta de lo ejecutado. En entrevista con el enlace de la subdirección se aclara que el avance esta en términos de lo que se ha entregado al corte de junio sobre el contrato de concesión y que estos dependen de un tercero. 
La justificación de los retrasos se reportan en el informe Segplan-Pandora.</t>
  </si>
  <si>
    <t xml:space="preserve">En el documento 2023 Fichas actividades hito FUGA, se identifica la ponderación vertical % por actividad,  con la cual se da cumplimiento de la meta
En el documento 2023 Ficha Actividades hito FUGA La suma de los porcentajes de  ponderación establecida  corresponde a 23,32 valor que no es coherente con  el reporte de  ejecución de Segplan web del 25 %  </t>
  </si>
  <si>
    <t xml:space="preserve">En el aparte Descripción General del reporte se señala: Posteriormente, se llevó a cabo la capacitación al equipo de encuestadores donde se habló del Política Pública de Economía Cultural y Creativa, y los proyectos de Fortalecimiento y del Bronx Distrito Creativo. Finalmente, luego de la realización de un piloto de la encuesta, el trabajo de campo arrancó el 20 de junio. Sin embargo,  en el repositorio de evidencias no se identifican de manera clara soportes que den cuenta de lo reportado y como se articula esto con el avance del 40% de esta actividad. En entrevista con el enlace de la subdirección se aclara que los soportes corresponde al corte de junio por lo cual aún no están cargados en el repositorio. </t>
  </si>
  <si>
    <t xml:space="preserve">En el documento 2023 Fichas actividades hito FUGA, se identifica la ponderación vertical % por actividad,  con la cual se da cumplimiento de la meta
En el repositorio de evidencias se observa en marzo el documento Avance Plataforma Centro -  Presentación en marzo, en mayo documento Presentación ECL,  lista de asistencia y documento virtual - emprendimientos; y en junio Plegable FUGA; sin embargo,  no se identifica de manera clara a que actividad aporta cada uno de estos soportes.
Si bien el enlace de la subdirección en la entrevista realizada aclara la articulación de los soportes, se recomienda organizar la gestión documental en el repositorio de tal manera que se identifique de manera clara a que actividad están vinculados los soportes referenciados.
</t>
  </si>
  <si>
    <t xml:space="preserve">En el repositorio de evidencias se observa el acta del 17/02/2023 de la Comisión Local Intersectorial de Participación – CLIP de La Candelaria  y el acta de "Suscripción Pacto La Cosecha del Esfuerzo -  Santa Barbara"  realizada el 29/06/2023 (Fuera del alcance del periodo evaluado corte 20/06/2023); sobre este documento se evidencia que la entidad se compromete a "Fortalecer las acciones culturales y articular con las organizaciones involucradas en el proceso para motivar e incentivar escenarios y actores artísticos", sobre lo cual el mismo documento precisa: "Las entidades firmantes deberán cargar en los siguientes 15 días calendario a la plataforma Colibrí de la Veeduría Distrital los compromisos asumidos como mecanismo de control y seguimiento al cumplimiento en el marco de la implementación del Pacto", sobre la cual no se aporta evidencia y de la consulta realizada a la plataforma web Colibrí no se evidencia el cargue  por parte de la FUGA de lo acordado.
En desarrollo de la entrevista con el enlace se aclara que no todas las alianzas están incluidas en el reporte  "Consulta Registros Desagregados por Actividad", por cuanto las mismas hacen referencia a gestión y no actividad 
</t>
  </si>
  <si>
    <t xml:space="preserve">En el repositorio de evidencias se observa el acta del 10/02/2023 "Generar acciones FUGA- Secretaría de Mujer Localidad Santafé 2023", con los siguientes acuerdos: Recorrido Barrio Samper (21/02/2023), Acompañamiento encuentro de Mujeres (03/03/2023) y Conmemoración Día de la Mujer (17/03/2023); la alianza se documenta con el acta sin embargo se recomienda documentar también la ejecución de los eventos que hicieron parte de la misma, pues  no se aportan soportes de su ejecución.  Sobre el acuerdo de la conmemoración del Día de la Mujer se aclara que las evidencias hacen parte de la ejecución de la meta de Cultura Ciudadana, en esta se reporta solo gestión, se valida que la evidencia esta en la Meta 2 Actividad 2 Carpeta Marzo.
En desarrollo de la entrevista con el enlace se aclara que no todas las alianzas están incluidas en el reporte  "Consulta Registros Desagregados por Actividad", por cuanto las mismas hacen referencia a gestión y no actividad </t>
  </si>
  <si>
    <t xml:space="preserve">En el repositorio de evidencias se observa el acta seguimiento trimestral del  Convenio 1848-2021 del 10/03/2023, donde se mencionan 7 eventos propuestos por la entidad para realizar en el 2023: Festival de Rock de la Candelaria en el Teatro al aire Libre la Media (15/08/2023), Activación del Parque Santander con el Escenario Móvil (19/05/2023), Cierre Fúgate al Barrio con Escenario Móvil (Noviembre), Festival de la Memoria 2a versión (09/07/2023), Concierto de Música Popular - Escenario Móvil (19/08/2023), Petronio Álvarez y Monumentum (22/07/2023 y 23/09/2023 respectivamente) y Noche de Museos (Mayo y Noviembre); no se evidencia la aprobación de esta propuesta dentro del convenio y la ejecución de las actividades cumplidas dentro del periodo auditado, sobre este particular se aclara que las evidencias hacen parte de la ejecución de la Meta 2 Actividad 2, se validan de manera aleatoria la activación Parque Santander. Para la vigencia la Alianza se cumple con la gestión sobre la programación del año. 
En desarrollo de la entrevista con el enlace se aclara que no todas las alianzas están incluidas en el reporte  "Consulta Registros Desagregados por Actividad", por cuanto las mismas hacen referencia a gestión y no actividad </t>
  </si>
  <si>
    <t xml:space="preserve">Se evidencian diferencias entre la información registrada en el reporte SEGPLAN publicado en la página web y el reporte SEGPLAN Pandora en los campos de nombre de la meta proyecto (Web 149 actividades y Pandora 172 actividades), meta vigencia 2023 (Web 35 y Pandora 51) y ejecución de la vigencia (Web 82,86% y Pandora 56,86%).
Conforme lo expuesto se evidencian incoherencias en los criterios de medición dentro del reporte Segplan -  Pandora, por cuanto si  bien se registra la ejecución mensual sobre el número inicial de actividades que de acuerdo a la ponderación establecida aporta a la meta el 80,18%; la ejecución de la meta se realiza sobre el numero ajustado de actividades (56,86%)
En el documento 2023 Fichas actividades hito FUGA, se identifica la ponderación vertical % por actividad, con la cual se da cumplimiento de la meta cumplimiento de la meta
</t>
  </si>
  <si>
    <t xml:space="preserve">En el reporte "Consulta Registros Desagregados por Actividad", se registran 11 eventos Fúgate al Barrio vinculadas a la actividad Local, los cuales fueron realizados entre febrero y junio y están documentados en el repositorio de evidencias. 
De acuerdo al # de actividades reportadas (11/10) se observa en el reporte Segplan -Pandora, incoherencia con la ejecución acumulada registrada  (100%) de la programación inicial; sin embargo se evidencia que en este mismo reporte se registra el ajuste de las actividades pasando de 11 a 21, con lo cual la ejecución de 11 actividades correspondería a  52% y no 100%. Es importante precisar que el aporte  metal,  se esta reportando en Segplan - Pandora con el valor ajustado a 51 actividades, mientras que en Segplan Web se reporto con la meta inicial de 35 actividades
En el desarrollo de la entrevista con el enlace de la subdirección se aclara que la  diferencia en Segplan Pandora obedece al ajuste de la meta al cierre de julio. </t>
  </si>
  <si>
    <t xml:space="preserve">En el documento 2023 Fichas actividades hito FUGA, se identifica la ponderación vertical % por actividad,  con la cual se da cumplimiento de la meta
En el documento 2023 Ficha Actividades hito FUGA La suma de los porcentajes de  ponderación establecida  corresponde a 37,60  valor que no es coherente con  el reporte de  ejecución de Segplan web del  27 %   </t>
  </si>
  <si>
    <t>En el repositorio de evidencias se incluyen en marzo la gestión sobre el Manifiesto Intención Casa Común, en abril "Sistematización de piezas exhibidas",  en mayo propuesta conceptualización y cronograma tentativo y en junio actualización de casa común, tránsito interno piezas palenque, entre otros;  no es posible identificar de manera clara cuales son los criterios con los que se realiza  la  medición para reportar la ejecución. Se aclara en la entrevista que se reporta gestión ponderada, la cual se ejecuta al 100% una vez se entregue el documento final del preguion.</t>
  </si>
  <si>
    <t>En el aparte Retrasos  y Soluciones se hace a siguiente precisión: "Sobre el hito de workshops se representa un retraso teniendo en cuenta que para su ejecución era indispensable contar con el operador logístico, así como la situación anterior. En este caso el primero se programó el 29 de agosto y el segundo en septiembre". Es importante señalar que tanto  en la Descripción General del reporte como en Retrasos y Soluciones se hace referencia a dos Workshop (Seguimiento de Casos y Arte y Sanación", sin embargo en nombre de la actividad esta fue ajustada dejando solo el workshop Arte y Sanación.). El enlace de la Subdirección aclara en entrevista que el ajuste en el nombre se hizo en el cierre de julio y plan de acción de agosto.</t>
  </si>
  <si>
    <t xml:space="preserve"> En el repositorio de evidencias se observa en marzo 2 formatos de cesión de derechos (Umberto Giangrandi y Mauricio Bejarano) y en abril 3 formatos (Alejandra Rincón, Eduard Moreno y Nelson Vergara), lo cual es coherente con el avance reportado del 17%.  </t>
  </si>
  <si>
    <t xml:space="preserve">En entrevista con el enlace de la subdirección, se indica que la gestión realizada corresponde a un acercamiento con el IDT quienes asistieron a la Deriva del 30/206/2023, y sobre este criterio se reporta el avance; lo anterior en razón a la observación inicial del equipo auditor donde se señalaba que no era claro si con esta gestión se esta reportando el 33% de avance en la actividad.  </t>
  </si>
  <si>
    <t>En el reporte "Consulta Registros Desagregados por Actividad", no se registran actividades vinculadas al cumplimiento de las 6 derivas; sin embargo en el repositorio se evidencian avances en la gestión de las derivas 01 y 02 con sus respectivos guiones.  Sobre esta gestión el  ítem Retrasos y Soluciones del reporte, se indica que se presenta un retraso vinculado a la contratación del operador logístico, la cual se realizo en mayo. En desarrollo de la entrevista con el enlace se aclara que por temas de la novedad en la implementación de la plataforma Pandora, se reportaron los avances en gestión como una ponderación de ejecución, posteriormente se acordó con la OAP reportar avances una vez se ejecute la Deriva.</t>
  </si>
  <si>
    <t xml:space="preserve">En el reporte "Consulta Registros Desagregados" - Jurados con corte a junio,  se evidencian  51  registros y en el reporte "Consulta Registros Desagregados" - Estímulos  46 registros, para un total de 97 estímulos,  lo cual es coherente con magnitud reportada.
En entrevista con el enlace de la subdirección se indica que de acuerdo a lo concertado con las subdirecciones misionales y la  OAP,  si bien se reporta la magnitud  con la evidencia de los  CRP los recursos  de los CRP de  "Es Cultura Local" y jurados a la gestión del Premio a la Gestión Cultural no se incluyen en este proyecto.
Se observa  números de CRP de jurados registrados en el reporte de Pandora en este proyecto  que no están en el PAA vinculados a este proyecto sino al 7713 (120,  121, 122, 126, 127, 128, 119, 118, 117, 123, 124, 125, 245, 246, 247), de acuerdo a la aclaración del enlace de la subdirección  estos corresponden a las excepciones indicadas anteriormente ("Es Cultura Local"  y Premio a la Gestión Cultural)
</t>
  </si>
  <si>
    <t xml:space="preserve">En el Reporte de seguimiento a proyectos de inversión - SEGPLAN se observa una programación mensual que al finalizar la vigencia alcanza el 100%, con un registro de ejecución acumulada a junio del 97%, lo cual significaría que a este corte se habrían ejecutado 290 estímulos;  sin embargo, el avance reportado en Segplan publicado en la web corresponde al 32,44% equivalente a  97 estímulos.
</t>
  </si>
  <si>
    <t>De la verificación realizada al PAA con corte de junio de 2023, se evidencia en el ítem Bolsa de Jurados, 37 RP (447 448 449 452 453 454 467 468 469 470 471 472 473 474 475 501 502 503 528 529 530 543 544 545 546 547 548 549 552 553 554 555 556 557 624 625 626)  por un valor total de $111 millones, con una anulación por valor de $3 millones (RP 447),  lo cual es coherente con lo reportado en SEGPLAN ($108 millones).
El valor de la apropiación para la actual vigencia de Segplan -  Pandora ($1.365 Millones); sin embargo el valor registrado en  SEGPLAN publicado en la web ($865 millones), situación que obedece a la información presentada en el reporte de SEGPLAN Pandora que si bien se genera al corte de junio, esta presenta información de las reprogramación realizadas posterior a este corte.</t>
  </si>
  <si>
    <t>En el repositorio de evidencias se observan en marzo los soportes del Consultorio Virtual realizado entre el 27 de febrero y el 24 de abril: Tema: Convocatorias PDF FUGA 2023 y los consultorios presenciales del 02 y 08 de marzo; y en la carpeta de abril los consultorios presenciales realizados el   23 y 29 de marzo y el 05, 12, 19 de abril (listas de asistencia). Se incluyen también los soportes de las socializaciones realizadas (22 y 23 de marzo y 13 y 18 de abril) para un total de 4 socializaciones.
En la Descripción General del reporte se señala que se hicieron 14 consultorios y  32 socializaciones,; sin embargo las evidencias dan cuenta de 8 consultorios y 4 socializaciones. Teniendo en cuenta que no se indica cuantos consultorios y socializaciones estaban previstos, no es claro como esta gestión aporta al cumplimiento de la actividad.</t>
  </si>
  <si>
    <t>Se resalta la organización de las evidencias de conformidad con el mes y  la articulación con la actividad principal a la cual corresponde.
De acuerdo a los soportes de ejecución, se realizaron en total 38 actividades en esta meta de 74 programadas,  lo cual es coherente con el avance general reportado de la   meta (0,51)
En el reporte de Pandora "Consulta Registros Cualitativos Desagregados"  se evidencia en junio el reporte de 38 actividades, sin embargo en la desegregación de éstas solo se reportan 33, así: Procesos de Creación: Talleres efímeros 16; Procesos de Reflexión: 17
De la verificación realizada al repositorio de evidencias referenciado en el reporte "Consulta Registro Desagregado Actividades", se observa el formato TC-FT-20 FORMATO FICHA DE EVENTOS diligenciado para los 38 eventos reportados. De la consulta especifica a éstos en la muestra aleatoria realizada se evidencio que se encuentran debidamente diligenciados y firmados (03. Conversatorio la Leyenda Alfredo Gutiérrez,  40, Encuentro Autoras de la Historia del Arte,  51. Conversatorio Transfotografía,  79. Fúgate Al Barrio, 109 Filbo 2023 y 134. Ciclo I Centro Día Mi Refugio),
De acuerdo a la ponderación establecida en el documento Planeación Estratégica SAC aportado por el proceso, para cada actividad de las metas proyecto, se evidencian inconsistencias en la ejecución reportada de avance frente al reporte de Segplan web (actividad 3).</t>
  </si>
  <si>
    <t xml:space="preserve">Se  registran 13 actividades al corte de Junio; 12 conversatorios (enero:1, febrero:1, marzo: 6, abril: 2, mayo: 1 y junio: 1) y 1 encuentro en abril lo cual es coherente con los soportes allegados y lo registrado en el  reporte Consulta Registros  Desagregados Actividades lo cual corresponde al 48%; sin embargo, en el reporte SEGPLAN - Pandora  el total de ejecución reportada a corte de junio corresponde al 80% .
</t>
  </si>
  <si>
    <t>En el reporte de Pandora "Consulta Registro Desagregado Actividades" se observa el registro de 22 visitas guiadas realizadas: enero (1), febrero  (1), marzo (9), abril (7), mayo (3) y junio (1) que corresponde a un acumulado ejecutado del 55%.
Los soportes dispuestos en el repositorio de evidencias son coherentes con las 22 visitas reportadas en el desagregado de actividades. 
Sin embargo, la ejecución acumulada reportada en Segplan - Pandora del 61%, no corresponde con el registro de actividades del reporte Desagregado por actividades y los soportes del repositorio (22 actividades equivalentes al 55%).</t>
  </si>
  <si>
    <t>Se resalta la organización de las evidencias de conformidad con el mes y  la articulación con la actividad principal a la cual corresponde.
De acuerdo a los soportes de ejecución, se realizaron en total  31 actividades en esta meta de 58 programadas,  lo cual es coherente con el avance general reportado de la   meta (0,53).
Es importante señalar que la sumatoria de la ponderación vertical % por actividad (0,95) no alcanza la magnitud programada (1)
De acuerdo a la ponderación establecida en el documento Planeación Estratégica SAC aportado por el proceso, para cada actividad de las metas proyecto, se evidencian inconsistencias en la ejecución reportada de avance frente al reporte de Segplan web (Actividad 1). 
En entrevista con el enlace se aclara que las metas que registran una ejecución diferente a la reportada en el Segplan Web obedece a reprogramación que no pueden ser ajustadas hacia atrás por lo que la gestión por realizar se articulara con la programación para alcanzar el 100%</t>
  </si>
  <si>
    <t>En la Descripción General de la meta se indica que "Con corte a este informe no se han llevado a cabo acciones para la generación del procedimiento, el mismo está proyectado para el II semestre".</t>
  </si>
  <si>
    <t>Se reportan 15 actividades: Encuentros (1), Exposiciones (7), Intervenciones Artísticas (1) y Proyecciones Audiovisuales (6). En el reporte Segplan - Pandora  están programadas 61 actividades  correspondientes al 100% para realizarse entre enero y diciembre; sin embargo, se reporta una ejecución acumulada a junio del 72%, lo cual no corresponde con las 15 actividades realizadas y documentadas, si se hacen los respectivos cálculos la ejecución corresponde al 25%.</t>
  </si>
  <si>
    <t>Se resalta la organización de las evidencias en el repositorio por mes y  la articuladas con la actividad principal a la cual corresponden.
No se identifica de manera clara  en el reporte cuantitativo a que actividad se vinculan las  29 actividades Festival Centro 2023 y  1 Podcast reportadas en esta meta y que hacen parte de las 55 actividades registradas en total en Segplan web que aportan al cumplimiento del 45,83% reportado.
De la verificación realizada al repositorio de evidencias referenciado en el reporte "Consulta Registro Desagregado Actividades", se observa el formato TC-FT-20 FORMATO FICHA DE EVENTOS diligenciado para los 55 eventos reportados. De la consulta especifica a éstos en la muestra aleatoria realizada se evidenció que se encuentran debidamente diligenciados y firmados (19. Flor de Cerezo, 54. Concierto de Canto Lírico - Evento 1 Franja Universitaria, 71. Pueblo Gitano,  126.Obra del Mes Mayo, y 148. Conversatorio Magnicidio Benkos Bioho).
De acuerdo a la ponderación establecida en el documento Planeación Estratégica SAC aportado por el proceso, para cada actividad de las metas proyecto, se evidencian inconsistencias en la ejecución reportada de avance frente al reporte de Segplan web.</t>
  </si>
  <si>
    <t xml:space="preserve">Se reportan 5 actividades: Conciertos (3),  Actividad Conmemorativa o en Homenaje (1) y Experiencias Artísticas (1). En el reporte Segplan - Pandora están programadas 66 actividades  correspondientes al 100% para realizarse entre enero y noviembre, sin embargo, se reporta una ejecución acumulada a junio del 45%, lo cual no corresponde con las 5 actividades realizadas y documentadas, si se hacen los respectivos cálculos la ejecución corresponde al 15%.
</t>
  </si>
  <si>
    <t>Se reportan 5 actividades: Encuentros (1), Proyección Audiovisual (1), Acompañamiento de enfoques diferenciales (2) y Conversatorios (1). En el reporte Segplan - Pandora están programadas 26 actividades para marzo,  junio, julio, agosto, septiembre, octubre  y noviembre, sin embargo, se reporta una ejecución acumulada a junio del 22%, lo cual no corresponde con las 5 actividades realizadas y documentadas, si se hacen los respectivos cálculos la ejecución corresponde al 19%.</t>
  </si>
  <si>
    <t xml:space="preserve">Se resalta la organización de las evidencias de conformidad con el mes y  la articulación con la actividad principal a la cual corresponde.
De la verificación realizada al repositorio de evidencias referenciado en el reporte "Consulta Registro Desagregado Actividades", se observa el formato TC-FT-20 FORMATO FICHA DE EVENTOS diligenciado para los 26 eventos reportados. De la consulta especifica a éstos en la muestra aleatoria realizada se evidenció que se encuentran debidamente diligenciados  (06. Concierto de Cámara Festival de la Candelaria,  50.Activación Parque Santander 03 03 2023, 72, Fanzinoteca en la Filbo,  129. Mayo 6 IPES la Perseverancia y 143. 31 de Mayo de 2023 Franja Universitaria ); sin embargo se evidencia que los formatos 06 y 50 no están firmados por el Responsable FUGA del evento.
De acuerdo a los soportes de ejecución, se realizaron en total  26 actividades en esta meta de 73 programadas,  lo cual es coherente con el avance general reportado de la   meta (35,62%).
De acuerdo a la ponderación establecida en el documento Planeación Estratégica SAC aportado por el proceso, para cada actividad de las metas proyecto, se evidencian inconsistencias en la ejecución reportada de avance frente al reporte de Segplan web (Actividad 2). </t>
  </si>
  <si>
    <t xml:space="preserve">Se reportan 12  Franjas Universitarias  realizadas entre marzo y junio. En el reporte Segplan - Pandora están programadas 27 actividades entre mayo y diciembre; sin embargo, se reporta una ejecución acumulada a junio del 90%, lo cual no corresponde  con los 12 eventos realizados y documentados, si se hacen los respectivos cálculos la ejecución corresponde al 44%.
</t>
  </si>
  <si>
    <r>
      <t>En el repositorio  se observan en febrero los soportes de las hojas de vida de los equipos de iluminación correspondientes a 25  elementos (4 cabezas móviles, 5 fresnel tipo led, 5 minielipsoidal tipo led, 1 dimer pack y 10 proyectores de luz tipo led). En marzo se incluyen las HV de los equipos de sonido correspondiente a:  10  Altavoces o cabinas; 1 Amplificador de audífonos; 10 Conexionados o Cajas Directas; 1 Interfaz de audio MTrack o consola; 3 Instrumentos (Baterías: DW, Tama y Yamaha) ; 31  Micrófonos Shure; y 18 soportes o atriles (11 Stagg, 1 plateado y 6 de partituras). En mayo se incluye el Excel Matriz equipos técnicos SAC en la cual se evidencian 347 registros de elementos donde se incluyen entre otros amplificadores, andamios, atriles, audífonos, bases, baterías, burros de madera, cabinas, instrumentos musicales, consolas, controladores de luces,  micrófonos, proyectores, reflectores, televisores; el documento incluye campos de identificación y especificaciones del equipo, datos del equipo, mantenimientos requeridos, garantías y campos para registrar novedades y control  de actividades, de estos 347 elementos  se observa que 54 se encuentran priorizados y  99 tienen el formato de Hoja de vida; no se identifica cuando se gestionarán las hojas de vida para los equipos restantes que aún no cuentan con este formato. Teniendo en cuenta que no identifica cuantas hojas de vida están programadas no es claro el reporte de ejecución del 50% ; En la Descripción General del reporte se hace la siguiente precisión: "</t>
    </r>
    <r>
      <rPr>
        <i/>
        <sz val="9"/>
        <rFont val="Arial Narrow"/>
        <family val="2"/>
      </rPr>
      <t>El avance en actualización de las hojas de vida de los equipos se da mensualmente, por gestiones de contratación del recurso humano dicha tarea inició en el mes de febrero y se proyecta finalizar en el mes de noviembre, por lo que, con corte a 20 de junio, se reporta un avance de 0,08 del total de la actividad (0,16) para la actual vigencia</t>
    </r>
    <r>
      <rPr>
        <sz val="9"/>
        <rFont val="Arial Narrow"/>
        <family val="2"/>
      </rPr>
      <t>".</t>
    </r>
  </si>
  <si>
    <t xml:space="preserve"> En el repositorio de evidencias se observan en marzo 3 documentos (Colección FUGA artistas bogotanos relevantes, exhibición ideal Jaime Iregui y Procedencia de obras de Nijole Sivickas). En abril se aportan piezas de Alfredo Araujo, Fabian Diaz y Umberto Giangrandi y en junio de Ricardo Acevedo y Epifanio Garay.   lo cual es coherente con el avance reportado del 17%.  </t>
  </si>
  <si>
    <t>En el repositorio de evidencias se observa  la Matriz de seguimiento Colección de Arte FUGA con el registro de 345 piezas de colección que incluye el registro de  los seguimientos realizados entre febrero y junio de la actual vigencia, teniendo en cuenta que en el ítem Descripción General se hace la siguiente precisión: ... la matriz de seguimiento es actualizada de manera mensual con los avances realizados sobre la misma. Al realizarse la actualización mensual, el reporte se mide de esta manera" se observa coherencia con el avance reportado de ejecución. Sin embargo, es importante señalar que de lo observado en la matriz se evidencia:
* 51 piezas de las 345,  tienen el registro en inventario (#de activo) pero no tienen # de placa
* 233 registros de los 345,  no identifican ningún estado.  
* 51 obras con gestión de cesión de derechos patrimoniales gestionadas entre 2021 y 2022,  7 en  2023 y 287 en blanco.  
* 141 obras no registran ninguna gestión en los seguimientos en  los meses evaluados.
Conforme lo anterior no es claro como se reporta el avance registrado.</t>
  </si>
  <si>
    <t>En el repositorio de evidencias se aportan  en mayo documento emprendimientos que surgen en ER  (El parche -  Taller Textil, Derivas, Estudio de Grabación, La Huerta y Fotosíntesis) y en junio registro fotográfico  y lista de asistencia de Deriva Esquina Redonda de fecha 30/06/2023, lo cual es coherente con la ejecución reportada.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</si>
</sst>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rgb="FF000000"/>
      <name val="Calibri"/>
      <family val="2"/>
      <charset val="1"/>
    </font>
    <font>
      <sz val="9"/>
      <color rgb="FF000000"/>
      <name val="Arial Narrow"/>
      <family val="2"/>
      <charset val="1"/>
    </font>
    <font>
      <b/>
      <sz val="9"/>
      <color rgb="FF000000"/>
      <name val="Arial Narrow"/>
      <family val="2"/>
    </font>
    <font>
      <sz val="9"/>
      <color rgb="FF000000"/>
      <name val="Arial Narrow"/>
      <family val="2"/>
    </font>
    <font>
      <sz val="8"/>
      <name val="Calibri"/>
      <family val="2"/>
      <charset val="1"/>
    </font>
    <font>
      <b/>
      <sz val="14"/>
      <color rgb="FF000000"/>
      <name val="Calibri"/>
      <family val="2"/>
    </font>
    <font>
      <b/>
      <sz val="9"/>
      <color theme="4" tint="-0.249977111117893"/>
      <name val="Arial Narrow"/>
      <family val="2"/>
    </font>
    <font>
      <sz val="9"/>
      <color theme="4" tint="-0.249977111117893"/>
      <name val="Arial Narrow"/>
      <family val="2"/>
    </font>
    <font>
      <sz val="9"/>
      <color theme="1"/>
      <name val="Arial Narrow"/>
      <family val="2"/>
    </font>
    <font>
      <b/>
      <sz val="9"/>
      <color theme="1"/>
      <name val="Arial Narrow"/>
      <family val="2"/>
    </font>
    <font>
      <b/>
      <sz val="9"/>
      <color rgb="FFFF0000"/>
      <name val="Arial Narrow"/>
      <family val="2"/>
    </font>
    <font>
      <sz val="9"/>
      <color rgb="FFFF0000"/>
      <name val="Arial Narrow"/>
      <family val="2"/>
    </font>
    <font>
      <sz val="9"/>
      <color theme="9" tint="-0.499984740745262"/>
      <name val="Arial Narrow"/>
      <family val="2"/>
    </font>
    <font>
      <b/>
      <sz val="9"/>
      <color theme="9" tint="-0.499984740745262"/>
      <name val="Arial Narrow"/>
      <family val="2"/>
    </font>
    <font>
      <b/>
      <sz val="9"/>
      <color rgb="FFFFC000"/>
      <name val="Arial Narrow"/>
      <family val="2"/>
    </font>
    <font>
      <sz val="9"/>
      <color rgb="FFFFC000"/>
      <name val="Arial Narrow"/>
      <family val="2"/>
    </font>
    <font>
      <sz val="11"/>
      <color theme="1"/>
      <name val="Calibri"/>
      <family val="2"/>
      <charset val="1"/>
    </font>
    <font>
      <sz val="11"/>
      <color rgb="FFFF0000"/>
      <name val="Calibri"/>
      <family val="2"/>
      <charset val="1"/>
    </font>
    <font>
      <sz val="11"/>
      <name val="Calibri"/>
      <family val="2"/>
      <charset val="1"/>
    </font>
    <font>
      <sz val="11"/>
      <color rgb="FF00B050"/>
      <name val="Calibri"/>
      <family val="2"/>
      <charset val="1"/>
    </font>
    <font>
      <b/>
      <sz val="11"/>
      <color rgb="FF000000"/>
      <name val="Calibri"/>
      <family val="2"/>
    </font>
    <font>
      <strike/>
      <sz val="9"/>
      <color theme="1"/>
      <name val="Arial Narrow"/>
      <family val="2"/>
    </font>
    <font>
      <sz val="9"/>
      <name val="Arial Narrow"/>
      <family val="2"/>
    </font>
    <font>
      <b/>
      <sz val="9"/>
      <name val="Arial Narrow"/>
      <family val="2"/>
    </font>
    <font>
      <b/>
      <sz val="11"/>
      <name val="Calibri"/>
      <family val="2"/>
    </font>
    <font>
      <i/>
      <sz val="9"/>
      <name val="Arial Narrow"/>
      <family val="2"/>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0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bottom/>
      <diagonal/>
    </border>
  </borders>
  <cellStyleXfs count="1">
    <xf numFmtId="0" fontId="0" fillId="0" borderId="0"/>
  </cellStyleXfs>
  <cellXfs count="312">
    <xf numFmtId="0" fontId="0" fillId="0" borderId="0" xfId="0"/>
    <xf numFmtId="0" fontId="1" fillId="0" borderId="0" xfId="0" applyFont="1"/>
    <xf numFmtId="0" fontId="3" fillId="0" borderId="0" xfId="0" applyFont="1"/>
    <xf numFmtId="2" fontId="3" fillId="0" borderId="0" xfId="0" applyNumberFormat="1" applyFont="1"/>
    <xf numFmtId="0" fontId="2" fillId="0" borderId="7" xfId="0" applyFont="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17" fontId="2" fillId="3" borderId="1" xfId="0" applyNumberFormat="1" applyFont="1" applyFill="1" applyBorder="1" applyAlignment="1">
      <alignment horizontal="center" vertical="center" wrapText="1"/>
    </xf>
    <xf numFmtId="2" fontId="0" fillId="0" borderId="0" xfId="0" applyNumberFormat="1"/>
    <xf numFmtId="0" fontId="2" fillId="0" borderId="1" xfId="0" applyFont="1" applyBorder="1" applyAlignment="1">
      <alignment horizontal="center" vertical="center"/>
    </xf>
    <xf numFmtId="2" fontId="7" fillId="0" borderId="1" xfId="0" applyNumberFormat="1" applyFont="1" applyBorder="1" applyAlignment="1">
      <alignment horizontal="right" vertical="center"/>
    </xf>
    <xf numFmtId="2" fontId="8" fillId="0" borderId="1" xfId="0" applyNumberFormat="1" applyFont="1" applyBorder="1" applyAlignment="1">
      <alignment horizontal="right" vertical="center"/>
    </xf>
    <xf numFmtId="0" fontId="0" fillId="0" borderId="0" xfId="0" applyAlignment="1">
      <alignment horizontal="right"/>
    </xf>
    <xf numFmtId="2" fontId="8" fillId="4" borderId="1" xfId="0" applyNumberFormat="1" applyFont="1" applyFill="1" applyBorder="1" applyAlignment="1">
      <alignment horizontal="right" vertical="center"/>
    </xf>
    <xf numFmtId="2" fontId="9" fillId="4" borderId="1" xfId="0" applyNumberFormat="1" applyFont="1" applyFill="1" applyBorder="1" applyAlignment="1">
      <alignment horizontal="right" vertical="center"/>
    </xf>
    <xf numFmtId="2" fontId="6" fillId="0" borderId="1" xfId="0" applyNumberFormat="1" applyFont="1" applyBorder="1" applyAlignment="1">
      <alignment horizontal="center" vertical="center"/>
    </xf>
    <xf numFmtId="2" fontId="2" fillId="0" borderId="1" xfId="0" applyNumberFormat="1" applyFont="1" applyBorder="1" applyAlignment="1">
      <alignment horizontal="center" vertical="center"/>
    </xf>
    <xf numFmtId="2" fontId="7" fillId="4" borderId="1" xfId="0" applyNumberFormat="1" applyFont="1" applyFill="1" applyBorder="1" applyAlignment="1">
      <alignment horizontal="right" vertical="center"/>
    </xf>
    <xf numFmtId="2" fontId="17" fillId="0" borderId="0" xfId="0" applyNumberFormat="1" applyFont="1"/>
    <xf numFmtId="0" fontId="18" fillId="0" borderId="0" xfId="0" applyFont="1"/>
    <xf numFmtId="2" fontId="18" fillId="0" borderId="0" xfId="0" applyNumberFormat="1" applyFont="1"/>
    <xf numFmtId="2" fontId="16" fillId="0" borderId="0" xfId="0" applyNumberFormat="1" applyFont="1"/>
    <xf numFmtId="0" fontId="16" fillId="0" borderId="0" xfId="0" applyFont="1"/>
    <xf numFmtId="0" fontId="0" fillId="5" borderId="0" xfId="0" applyFill="1"/>
    <xf numFmtId="2" fontId="18" fillId="5" borderId="0" xfId="0" applyNumberFormat="1" applyFont="1" applyFill="1"/>
    <xf numFmtId="0" fontId="18" fillId="5" borderId="0" xfId="0" applyFont="1" applyFill="1"/>
    <xf numFmtId="2" fontId="16" fillId="5" borderId="0" xfId="0" applyNumberFormat="1" applyFont="1" applyFill="1"/>
    <xf numFmtId="0" fontId="16" fillId="5" borderId="0" xfId="0" applyFont="1" applyFill="1"/>
    <xf numFmtId="0" fontId="17" fillId="0" borderId="0" xfId="0" applyFont="1"/>
    <xf numFmtId="0" fontId="16" fillId="3" borderId="0" xfId="0" applyFont="1" applyFill="1"/>
    <xf numFmtId="2" fontId="16" fillId="3" borderId="0" xfId="0" applyNumberFormat="1" applyFont="1" applyFill="1"/>
    <xf numFmtId="2" fontId="17" fillId="3" borderId="0" xfId="0" applyNumberFormat="1" applyFont="1" applyFill="1"/>
    <xf numFmtId="0" fontId="17" fillId="3" borderId="0" xfId="0" applyFont="1" applyFill="1"/>
    <xf numFmtId="2" fontId="19" fillId="0" borderId="0" xfId="0" applyNumberFormat="1" applyFont="1"/>
    <xf numFmtId="2" fontId="19" fillId="3" borderId="0" xfId="0" applyNumberFormat="1" applyFont="1" applyFill="1"/>
    <xf numFmtId="0" fontId="0" fillId="0" borderId="0" xfId="0" applyAlignment="1">
      <alignment horizontal="center"/>
    </xf>
    <xf numFmtId="0" fontId="2" fillId="0" borderId="1" xfId="0" applyFont="1" applyBorder="1" applyAlignment="1">
      <alignment horizontal="center"/>
    </xf>
    <xf numFmtId="0" fontId="2" fillId="0" borderId="1" xfId="0" applyFont="1" applyBorder="1" applyAlignment="1">
      <alignment horizontal="center" vertical="center" wrapText="1"/>
    </xf>
    <xf numFmtId="0" fontId="1" fillId="0" borderId="0" xfId="0" applyFont="1" applyAlignment="1">
      <alignment wrapText="1"/>
    </xf>
    <xf numFmtId="0" fontId="3" fillId="0" borderId="0" xfId="0" applyFont="1" applyAlignment="1">
      <alignment wrapText="1"/>
    </xf>
    <xf numFmtId="0" fontId="0" fillId="0" borderId="0" xfId="0" applyAlignment="1">
      <alignment wrapText="1"/>
    </xf>
    <xf numFmtId="2" fontId="6"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17" fontId="2" fillId="0" borderId="1" xfId="0" applyNumberFormat="1" applyFont="1" applyBorder="1" applyAlignment="1">
      <alignment horizontal="center" vertical="center" wrapText="1"/>
    </xf>
    <xf numFmtId="0" fontId="2" fillId="0" borderId="1" xfId="0" applyFont="1" applyBorder="1" applyAlignment="1">
      <alignment horizontal="center" wrapText="1"/>
    </xf>
    <xf numFmtId="0" fontId="0" fillId="0" borderId="0" xfId="0" applyAlignment="1">
      <alignment horizontal="center" wrapText="1"/>
    </xf>
    <xf numFmtId="0" fontId="3" fillId="0" borderId="0" xfId="0" applyFont="1" applyAlignment="1">
      <alignment horizontal="center"/>
    </xf>
    <xf numFmtId="0" fontId="1" fillId="0" borderId="0" xfId="0" applyFont="1" applyAlignment="1">
      <alignment horizontal="center"/>
    </xf>
    <xf numFmtId="0" fontId="0" fillId="0" borderId="0" xfId="0" applyAlignment="1">
      <alignment vertical="center"/>
    </xf>
    <xf numFmtId="0" fontId="3" fillId="4" borderId="1" xfId="0" applyFont="1" applyFill="1" applyBorder="1" applyAlignment="1">
      <alignment horizontal="justify" vertical="center"/>
    </xf>
    <xf numFmtId="0" fontId="3" fillId="0" borderId="1" xfId="0" applyFont="1" applyBorder="1" applyAlignment="1">
      <alignment horizontal="justify" vertical="center"/>
    </xf>
    <xf numFmtId="2" fontId="7" fillId="4" borderId="1" xfId="0" applyNumberFormat="1" applyFont="1" applyFill="1" applyBorder="1" applyAlignment="1">
      <alignment vertical="center"/>
    </xf>
    <xf numFmtId="2" fontId="3" fillId="4" borderId="1" xfId="0" applyNumberFormat="1" applyFont="1" applyFill="1" applyBorder="1" applyAlignment="1">
      <alignment vertical="center"/>
    </xf>
    <xf numFmtId="2" fontId="2" fillId="4" borderId="1" xfId="0" applyNumberFormat="1" applyFont="1" applyFill="1" applyBorder="1" applyAlignment="1">
      <alignment vertical="center"/>
    </xf>
    <xf numFmtId="2" fontId="2" fillId="2" borderId="1" xfId="0" applyNumberFormat="1" applyFont="1" applyFill="1" applyBorder="1" applyAlignment="1">
      <alignment vertical="center"/>
    </xf>
    <xf numFmtId="2" fontId="23" fillId="4" borderId="1" xfId="0" applyNumberFormat="1" applyFont="1" applyFill="1" applyBorder="1" applyAlignment="1">
      <alignment vertical="center"/>
    </xf>
    <xf numFmtId="2" fontId="7" fillId="0" borderId="1" xfId="0" applyNumberFormat="1" applyFont="1" applyBorder="1" applyAlignment="1">
      <alignment vertical="center"/>
    </xf>
    <xf numFmtId="2" fontId="3" fillId="0" borderId="1" xfId="0" applyNumberFormat="1" applyFont="1" applyBorder="1" applyAlignment="1">
      <alignment vertical="center"/>
    </xf>
    <xf numFmtId="2" fontId="2" fillId="0" borderId="1" xfId="0" applyNumberFormat="1" applyFont="1" applyBorder="1" applyAlignment="1">
      <alignment vertical="center"/>
    </xf>
    <xf numFmtId="2" fontId="9" fillId="4" borderId="1" xfId="0" applyNumberFormat="1" applyFont="1" applyFill="1" applyBorder="1" applyAlignment="1">
      <alignment vertical="center"/>
    </xf>
    <xf numFmtId="2" fontId="23" fillId="0" borderId="1" xfId="0" applyNumberFormat="1" applyFont="1" applyBorder="1" applyAlignment="1">
      <alignment vertical="center"/>
    </xf>
    <xf numFmtId="2" fontId="3" fillId="0" borderId="0" xfId="0" applyNumberFormat="1" applyFont="1" applyAlignment="1">
      <alignment vertical="center"/>
    </xf>
    <xf numFmtId="0" fontId="5" fillId="0" borderId="0" xfId="0" applyFont="1" applyAlignment="1">
      <alignment horizontal="left"/>
    </xf>
    <xf numFmtId="2" fontId="11" fillId="4" borderId="1" xfId="0" applyNumberFormat="1" applyFont="1" applyFill="1" applyBorder="1" applyAlignment="1">
      <alignment vertical="center"/>
    </xf>
    <xf numFmtId="2" fontId="10" fillId="4" borderId="1" xfId="0" applyNumberFormat="1" applyFont="1" applyFill="1" applyBorder="1" applyAlignment="1">
      <alignment vertical="center"/>
    </xf>
    <xf numFmtId="2" fontId="10" fillId="0" borderId="1" xfId="0" applyNumberFormat="1" applyFont="1" applyBorder="1" applyAlignment="1">
      <alignment vertical="center"/>
    </xf>
    <xf numFmtId="0" fontId="3" fillId="2" borderId="1" xfId="0" applyFont="1" applyFill="1" applyBorder="1" applyAlignment="1">
      <alignment horizontal="justify" vertical="center"/>
    </xf>
    <xf numFmtId="2" fontId="7" fillId="2" borderId="1" xfId="0" applyNumberFormat="1" applyFont="1" applyFill="1" applyBorder="1" applyAlignment="1">
      <alignment vertical="center"/>
    </xf>
    <xf numFmtId="2" fontId="3" fillId="2" borderId="1" xfId="0" applyNumberFormat="1" applyFont="1" applyFill="1" applyBorder="1" applyAlignment="1">
      <alignment vertical="center"/>
    </xf>
    <xf numFmtId="2" fontId="10" fillId="2" borderId="1" xfId="0" applyNumberFormat="1" applyFont="1" applyFill="1" applyBorder="1" applyAlignment="1">
      <alignment vertical="center"/>
    </xf>
    <xf numFmtId="2" fontId="10" fillId="0" borderId="2" xfId="0" applyNumberFormat="1" applyFont="1" applyBorder="1" applyAlignment="1">
      <alignment vertical="center"/>
    </xf>
    <xf numFmtId="0" fontId="3" fillId="4" borderId="1" xfId="0" applyFont="1" applyFill="1" applyBorder="1" applyAlignment="1">
      <alignment horizontal="left" vertical="center"/>
    </xf>
    <xf numFmtId="0" fontId="3" fillId="0" borderId="1" xfId="0" applyFont="1" applyBorder="1" applyAlignment="1">
      <alignment horizontal="left" vertical="center"/>
    </xf>
    <xf numFmtId="2" fontId="3" fillId="4" borderId="1" xfId="0" applyNumberFormat="1" applyFont="1" applyFill="1" applyBorder="1" applyAlignment="1">
      <alignment horizontal="right" vertical="center"/>
    </xf>
    <xf numFmtId="2" fontId="2" fillId="4" borderId="1" xfId="0" applyNumberFormat="1" applyFont="1" applyFill="1" applyBorder="1" applyAlignment="1">
      <alignment horizontal="right" vertical="center"/>
    </xf>
    <xf numFmtId="2" fontId="2" fillId="2" borderId="1" xfId="0" applyNumberFormat="1" applyFont="1" applyFill="1" applyBorder="1" applyAlignment="1">
      <alignment horizontal="right" vertical="center"/>
    </xf>
    <xf numFmtId="2" fontId="3" fillId="0" borderId="1" xfId="0" applyNumberFormat="1" applyFont="1" applyBorder="1" applyAlignment="1">
      <alignment horizontal="right" vertical="center"/>
    </xf>
    <xf numFmtId="2" fontId="2" fillId="0" borderId="1" xfId="0" applyNumberFormat="1" applyFont="1" applyBorder="1" applyAlignment="1">
      <alignment horizontal="right" vertical="center"/>
    </xf>
    <xf numFmtId="0" fontId="23" fillId="0" borderId="1" xfId="0" applyFont="1" applyBorder="1" applyAlignment="1">
      <alignment horizontal="center" vertical="center" wrapText="1"/>
    </xf>
    <xf numFmtId="0" fontId="18" fillId="0" borderId="0" xfId="0" applyFont="1" applyAlignment="1">
      <alignment horizontal="center"/>
    </xf>
    <xf numFmtId="0" fontId="18" fillId="0" borderId="0" xfId="0" applyFont="1" applyAlignment="1">
      <alignment wrapText="1"/>
    </xf>
    <xf numFmtId="17" fontId="23" fillId="0" borderId="1" xfId="0" applyNumberFormat="1" applyFont="1" applyBorder="1" applyAlignment="1">
      <alignment horizontal="center" vertical="center" wrapText="1"/>
    </xf>
    <xf numFmtId="2" fontId="18" fillId="6" borderId="0" xfId="0" applyNumberFormat="1" applyFont="1" applyFill="1"/>
    <xf numFmtId="0" fontId="22" fillId="0" borderId="0" xfId="0" applyFont="1"/>
    <xf numFmtId="0" fontId="22" fillId="0" borderId="0" xfId="0" applyFont="1" applyAlignment="1">
      <alignment vertical="top"/>
    </xf>
    <xf numFmtId="0" fontId="5" fillId="0" borderId="1" xfId="0" applyFont="1" applyBorder="1" applyAlignment="1">
      <alignment horizontal="center"/>
    </xf>
    <xf numFmtId="0" fontId="24" fillId="0" borderId="1" xfId="0" applyFont="1" applyBorder="1" applyAlignment="1">
      <alignment horizontal="center" wrapText="1"/>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2" fontId="13" fillId="0" borderId="2" xfId="0" applyNumberFormat="1" applyFont="1" applyBorder="1" applyAlignment="1">
      <alignment horizontal="center" vertical="center"/>
    </xf>
    <xf numFmtId="2" fontId="13" fillId="0" borderId="4" xfId="0" applyNumberFormat="1" applyFont="1" applyBorder="1" applyAlignment="1">
      <alignment horizontal="center" vertical="center"/>
    </xf>
    <xf numFmtId="2" fontId="13" fillId="0" borderId="3"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2" fillId="4" borderId="1" xfId="0" applyFont="1" applyFill="1" applyBorder="1" applyAlignment="1">
      <alignment horizontal="justify" vertical="top" wrapText="1"/>
    </xf>
    <xf numFmtId="0" fontId="22" fillId="0" borderId="1" xfId="0" applyFont="1" applyBorder="1" applyAlignment="1">
      <alignment horizontal="justify" vertical="top" wrapText="1"/>
    </xf>
    <xf numFmtId="0" fontId="22" fillId="4" borderId="4" xfId="0" applyFont="1" applyFill="1" applyBorder="1" applyAlignment="1">
      <alignment horizontal="center" vertical="center"/>
    </xf>
    <xf numFmtId="0" fontId="22" fillId="4" borderId="3" xfId="0" applyFont="1" applyFill="1" applyBorder="1" applyAlignment="1">
      <alignment horizontal="center" vertical="center"/>
    </xf>
    <xf numFmtId="2" fontId="22" fillId="4" borderId="4" xfId="0" applyNumberFormat="1" applyFont="1" applyFill="1" applyBorder="1" applyAlignment="1">
      <alignment horizontal="center" vertical="center"/>
    </xf>
    <xf numFmtId="2" fontId="22" fillId="4" borderId="3" xfId="0" applyNumberFormat="1" applyFont="1" applyFill="1" applyBorder="1" applyAlignment="1">
      <alignment horizontal="center" vertical="center"/>
    </xf>
    <xf numFmtId="0" fontId="22" fillId="0" borderId="2"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 xfId="0" applyFont="1" applyBorder="1" applyAlignment="1">
      <alignment horizontal="center" vertical="center" wrapText="1"/>
    </xf>
    <xf numFmtId="2" fontId="22" fillId="0" borderId="2" xfId="0" applyNumberFormat="1" applyFont="1" applyBorder="1" applyAlignment="1">
      <alignment horizontal="center" vertical="center" wrapText="1"/>
    </xf>
    <xf numFmtId="2" fontId="22" fillId="0" borderId="4" xfId="0" applyNumberFormat="1" applyFont="1" applyBorder="1" applyAlignment="1">
      <alignment horizontal="center" vertical="center" wrapText="1"/>
    </xf>
    <xf numFmtId="2" fontId="22" fillId="0" borderId="3" xfId="0" applyNumberFormat="1" applyFont="1" applyBorder="1" applyAlignment="1">
      <alignment horizontal="center" vertical="center" wrapText="1"/>
    </xf>
    <xf numFmtId="0" fontId="2" fillId="0" borderId="1" xfId="0" applyFont="1" applyBorder="1" applyAlignment="1">
      <alignment horizont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2" fontId="10" fillId="0" borderId="2" xfId="0" applyNumberFormat="1" applyFont="1" applyBorder="1" applyAlignment="1">
      <alignment horizontal="center" vertical="center"/>
    </xf>
    <xf numFmtId="2" fontId="10" fillId="0" borderId="4" xfId="0" applyNumberFormat="1" applyFont="1" applyBorder="1" applyAlignment="1">
      <alignment horizontal="center" vertical="center"/>
    </xf>
    <xf numFmtId="2" fontId="10" fillId="0" borderId="3" xfId="0" applyNumberFormat="1" applyFont="1" applyBorder="1" applyAlignment="1">
      <alignment horizontal="center" vertical="center"/>
    </xf>
    <xf numFmtId="2" fontId="13" fillId="4" borderId="2" xfId="0" applyNumberFormat="1" applyFont="1" applyFill="1" applyBorder="1" applyAlignment="1">
      <alignment horizontal="center" vertical="center"/>
    </xf>
    <xf numFmtId="2" fontId="13" fillId="4" borderId="3" xfId="0" applyNumberFormat="1" applyFont="1" applyFill="1" applyBorder="1" applyAlignment="1">
      <alignment horizontal="center" vertical="center"/>
    </xf>
    <xf numFmtId="0" fontId="8" fillId="4" borderId="2" xfId="0" applyFont="1" applyFill="1" applyBorder="1" applyAlignment="1">
      <alignment horizontal="justify" vertical="center" wrapText="1"/>
    </xf>
    <xf numFmtId="0" fontId="3" fillId="4" borderId="3" xfId="0" applyFont="1" applyFill="1" applyBorder="1" applyAlignment="1">
      <alignment horizontal="justify" vertic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4" borderId="2"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2" borderId="2" xfId="0" applyFont="1" applyFill="1" applyBorder="1" applyAlignment="1">
      <alignment horizontal="justify" vertical="center" wrapText="1"/>
    </xf>
    <xf numFmtId="0" fontId="3" fillId="2" borderId="4" xfId="0" applyFont="1" applyFill="1" applyBorder="1" applyAlignment="1">
      <alignment horizontal="justify" vertical="center" wrapText="1"/>
    </xf>
    <xf numFmtId="0" fontId="3" fillId="2" borderId="3" xfId="0" applyFont="1" applyFill="1" applyBorder="1" applyAlignment="1">
      <alignment horizontal="justify" vertical="center" wrapText="1"/>
    </xf>
    <xf numFmtId="0" fontId="11" fillId="2" borderId="2" xfId="0" applyFont="1" applyFill="1" applyBorder="1" applyAlignment="1">
      <alignment horizontal="justify" vertical="center" wrapText="1"/>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4" borderId="4" xfId="0" applyFont="1" applyFill="1" applyBorder="1" applyAlignment="1">
      <alignment horizontal="center" vertical="center"/>
    </xf>
    <xf numFmtId="0" fontId="3" fillId="4" borderId="3"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4" borderId="2" xfId="0" applyFont="1" applyFill="1" applyBorder="1" applyAlignment="1">
      <alignment horizontal="center" vertical="center"/>
    </xf>
    <xf numFmtId="2" fontId="12" fillId="4" borderId="4" xfId="0" applyNumberFormat="1" applyFont="1" applyFill="1" applyBorder="1" applyAlignment="1">
      <alignment horizontal="center" vertical="center"/>
    </xf>
    <xf numFmtId="2" fontId="12" fillId="4" borderId="3" xfId="0" applyNumberFormat="1" applyFont="1" applyFill="1" applyBorder="1" applyAlignment="1">
      <alignment horizontal="center" vertical="center"/>
    </xf>
    <xf numFmtId="2" fontId="3" fillId="0" borderId="2" xfId="0" applyNumberFormat="1" applyFont="1" applyBorder="1" applyAlignment="1">
      <alignment horizontal="center" vertical="center" wrapText="1"/>
    </xf>
    <xf numFmtId="2" fontId="3" fillId="0" borderId="4" xfId="0" applyNumberFormat="1" applyFont="1" applyBorder="1" applyAlignment="1">
      <alignment horizontal="center" vertical="center" wrapText="1"/>
    </xf>
    <xf numFmtId="2" fontId="3" fillId="0" borderId="3" xfId="0" applyNumberFormat="1" applyFont="1" applyBorder="1" applyAlignment="1">
      <alignment horizontal="center" vertical="center" wrapText="1"/>
    </xf>
    <xf numFmtId="2" fontId="3" fillId="4" borderId="2" xfId="0" applyNumberFormat="1" applyFont="1" applyFill="1" applyBorder="1" applyAlignment="1">
      <alignment horizontal="center" vertical="center"/>
    </xf>
    <xf numFmtId="2" fontId="3" fillId="4" borderId="4" xfId="0" applyNumberFormat="1" applyFont="1" applyFill="1" applyBorder="1" applyAlignment="1">
      <alignment horizontal="center" vertical="center"/>
    </xf>
    <xf numFmtId="2" fontId="3" fillId="4" borderId="3" xfId="0" applyNumberFormat="1" applyFont="1" applyFill="1" applyBorder="1" applyAlignment="1">
      <alignment horizontal="center" vertical="center"/>
    </xf>
    <xf numFmtId="2" fontId="3" fillId="0" borderId="2" xfId="0" applyNumberFormat="1" applyFont="1" applyBorder="1" applyAlignment="1">
      <alignment horizontal="center" vertical="center"/>
    </xf>
    <xf numFmtId="2" fontId="3" fillId="0" borderId="4" xfId="0" applyNumberFormat="1" applyFont="1" applyBorder="1" applyAlignment="1">
      <alignment horizontal="center" vertical="center"/>
    </xf>
    <xf numFmtId="2" fontId="3" fillId="0" borderId="3" xfId="0" applyNumberFormat="1" applyFont="1" applyBorder="1" applyAlignment="1">
      <alignment horizontal="center" vertical="center"/>
    </xf>
    <xf numFmtId="2" fontId="3" fillId="2" borderId="2" xfId="0" applyNumberFormat="1" applyFont="1" applyFill="1" applyBorder="1" applyAlignment="1">
      <alignment horizontal="center" vertical="center"/>
    </xf>
    <xf numFmtId="2" fontId="3" fillId="2" borderId="4" xfId="0" applyNumberFormat="1" applyFont="1" applyFill="1" applyBorder="1" applyAlignment="1">
      <alignment horizontal="center" vertical="center"/>
    </xf>
    <xf numFmtId="2" fontId="3" fillId="2" borderId="3" xfId="0" applyNumberFormat="1" applyFont="1" applyFill="1" applyBorder="1" applyAlignment="1">
      <alignment horizontal="center" vertical="center"/>
    </xf>
    <xf numFmtId="2" fontId="11" fillId="2" borderId="2" xfId="0" applyNumberFormat="1" applyFont="1" applyFill="1" applyBorder="1" applyAlignment="1">
      <alignment horizontal="center" vertical="center"/>
    </xf>
    <xf numFmtId="2" fontId="11" fillId="2" borderId="4" xfId="0" applyNumberFormat="1" applyFont="1" applyFill="1" applyBorder="1" applyAlignment="1">
      <alignment horizontal="center" vertical="center"/>
    </xf>
    <xf numFmtId="2" fontId="11" fillId="2" borderId="3" xfId="0" applyNumberFormat="1" applyFont="1" applyFill="1" applyBorder="1" applyAlignment="1">
      <alignment horizontal="center" vertical="center"/>
    </xf>
    <xf numFmtId="2" fontId="12" fillId="0" borderId="2" xfId="0" applyNumberFormat="1" applyFont="1" applyBorder="1" applyAlignment="1">
      <alignment horizontal="center" vertical="center"/>
    </xf>
    <xf numFmtId="2" fontId="12" fillId="0" borderId="4" xfId="0" applyNumberFormat="1" applyFont="1" applyBorder="1" applyAlignment="1">
      <alignment horizontal="center" vertical="center"/>
    </xf>
    <xf numFmtId="2" fontId="12" fillId="0" borderId="3" xfId="0" applyNumberFormat="1" applyFont="1" applyBorder="1" applyAlignment="1">
      <alignment horizontal="center" vertical="center"/>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1" fillId="4" borderId="2"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3" xfId="0" applyFont="1" applyFill="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3" xfId="0" applyFont="1" applyBorder="1" applyAlignment="1">
      <alignment horizontal="center" vertical="center"/>
    </xf>
    <xf numFmtId="0" fontId="11" fillId="2" borderId="2"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3" xfId="0" applyFont="1" applyFill="1" applyBorder="1" applyAlignment="1">
      <alignment horizontal="center" vertical="center"/>
    </xf>
    <xf numFmtId="0" fontId="22" fillId="4" borderId="1" xfId="0" applyFont="1" applyFill="1" applyBorder="1" applyAlignment="1">
      <alignment horizontal="justify" vertical="top"/>
    </xf>
    <xf numFmtId="2" fontId="10" fillId="4" borderId="2" xfId="0" applyNumberFormat="1" applyFont="1" applyFill="1" applyBorder="1" applyAlignment="1">
      <alignment horizontal="center" vertical="center"/>
    </xf>
    <xf numFmtId="2" fontId="10" fillId="4" borderId="4" xfId="0" applyNumberFormat="1" applyFont="1" applyFill="1" applyBorder="1" applyAlignment="1">
      <alignment horizontal="center" vertical="center"/>
    </xf>
    <xf numFmtId="2" fontId="10" fillId="4" borderId="3" xfId="0" applyNumberFormat="1" applyFont="1" applyFill="1" applyBorder="1" applyAlignment="1">
      <alignment horizontal="center" vertical="center"/>
    </xf>
    <xf numFmtId="2" fontId="22" fillId="0" borderId="2" xfId="0" applyNumberFormat="1" applyFont="1" applyBorder="1" applyAlignment="1">
      <alignment horizontal="center" vertical="center"/>
    </xf>
    <xf numFmtId="2" fontId="22" fillId="0" borderId="4" xfId="0" applyNumberFormat="1" applyFont="1" applyBorder="1" applyAlignment="1">
      <alignment horizontal="center" vertical="center"/>
    </xf>
    <xf numFmtId="2" fontId="22" fillId="0" borderId="3" xfId="0" applyNumberFormat="1" applyFont="1" applyBorder="1" applyAlignment="1">
      <alignment horizontal="center" vertical="center"/>
    </xf>
    <xf numFmtId="0" fontId="22" fillId="4" borderId="2" xfId="0" applyFont="1" applyFill="1" applyBorder="1" applyAlignment="1">
      <alignment horizontal="center" vertical="center"/>
    </xf>
    <xf numFmtId="0" fontId="22" fillId="2" borderId="1" xfId="0" applyFont="1" applyFill="1" applyBorder="1" applyAlignment="1">
      <alignment horizontal="justify" vertical="top" wrapText="1"/>
    </xf>
    <xf numFmtId="0" fontId="22" fillId="0" borderId="2" xfId="0" applyFont="1" applyBorder="1" applyAlignment="1">
      <alignment horizontal="justify" vertical="top" wrapText="1"/>
    </xf>
    <xf numFmtId="0" fontId="22" fillId="0" borderId="8" xfId="0" applyFont="1" applyBorder="1" applyAlignment="1">
      <alignment horizontal="justify" vertical="top" wrapText="1"/>
    </xf>
    <xf numFmtId="0" fontId="22" fillId="0" borderId="11" xfId="0" applyFont="1" applyBorder="1" applyAlignment="1">
      <alignment horizontal="justify" vertical="top" wrapText="1"/>
    </xf>
    <xf numFmtId="0" fontId="22" fillId="2" borderId="1" xfId="0" applyFont="1" applyFill="1" applyBorder="1" applyAlignment="1">
      <alignment horizontal="justify" vertical="top"/>
    </xf>
    <xf numFmtId="0" fontId="22" fillId="0" borderId="2" xfId="0" applyFont="1" applyBorder="1" applyAlignment="1">
      <alignment horizontal="justify" vertical="top"/>
    </xf>
    <xf numFmtId="0" fontId="22" fillId="0" borderId="4" xfId="0" applyFont="1" applyBorder="1" applyAlignment="1">
      <alignment horizontal="justify" vertical="top"/>
    </xf>
    <xf numFmtId="0" fontId="22" fillId="0" borderId="3" xfId="0" applyFont="1" applyBorder="1" applyAlignment="1">
      <alignment horizontal="justify" vertical="top"/>
    </xf>
    <xf numFmtId="2" fontId="22" fillId="4" borderId="2" xfId="0" applyNumberFormat="1" applyFont="1" applyFill="1" applyBorder="1" applyAlignment="1">
      <alignment horizontal="center" vertical="center"/>
    </xf>
    <xf numFmtId="0" fontId="22" fillId="0" borderId="2" xfId="0" applyFont="1" applyBorder="1" applyAlignment="1">
      <alignment horizontal="center" vertical="center"/>
    </xf>
    <xf numFmtId="0" fontId="22" fillId="0" borderId="4" xfId="0" applyFont="1" applyBorder="1" applyAlignment="1">
      <alignment horizontal="center" vertical="center"/>
    </xf>
    <xf numFmtId="0" fontId="22" fillId="0" borderId="3" xfId="0" applyFont="1" applyBorder="1" applyAlignment="1">
      <alignment horizontal="center" vertical="center"/>
    </xf>
    <xf numFmtId="0" fontId="22" fillId="2" borderId="2"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3" xfId="0" applyFont="1" applyFill="1" applyBorder="1" applyAlignment="1">
      <alignment horizontal="center" vertical="center"/>
    </xf>
    <xf numFmtId="2" fontId="22" fillId="2" borderId="2" xfId="0" applyNumberFormat="1" applyFont="1" applyFill="1" applyBorder="1" applyAlignment="1">
      <alignment horizontal="center" vertical="center"/>
    </xf>
    <xf numFmtId="2" fontId="22" fillId="2" borderId="4" xfId="0" applyNumberFormat="1" applyFont="1" applyFill="1" applyBorder="1" applyAlignment="1">
      <alignment horizontal="center" vertical="center"/>
    </xf>
    <xf numFmtId="2" fontId="22" fillId="2" borderId="3" xfId="0" applyNumberFormat="1" applyFont="1" applyFill="1" applyBorder="1" applyAlignment="1">
      <alignment horizontal="center" vertical="center"/>
    </xf>
    <xf numFmtId="2" fontId="22" fillId="0" borderId="2" xfId="0" applyNumberFormat="1" applyFont="1" applyBorder="1" applyAlignment="1">
      <alignment horizontal="justify" vertical="center"/>
    </xf>
    <xf numFmtId="2" fontId="22" fillId="0" borderId="4" xfId="0" applyNumberFormat="1" applyFont="1" applyBorder="1" applyAlignment="1">
      <alignment horizontal="justify" vertical="center"/>
    </xf>
    <xf numFmtId="2" fontId="22" fillId="0" borderId="3" xfId="0" applyNumberFormat="1" applyFont="1" applyBorder="1" applyAlignment="1">
      <alignment horizontal="justify" vertical="center"/>
    </xf>
    <xf numFmtId="2" fontId="22" fillId="4" borderId="2" xfId="0" applyNumberFormat="1" applyFont="1" applyFill="1" applyBorder="1" applyAlignment="1">
      <alignment horizontal="justify" vertical="center"/>
    </xf>
    <xf numFmtId="2" fontId="22" fillId="4" borderId="3" xfId="0" applyNumberFormat="1" applyFont="1" applyFill="1" applyBorder="1" applyAlignment="1">
      <alignment horizontal="justify" vertical="center"/>
    </xf>
    <xf numFmtId="2" fontId="22" fillId="0" borderId="2" xfId="0" applyNumberFormat="1" applyFont="1" applyBorder="1" applyAlignment="1">
      <alignment horizontal="justify" vertical="center" wrapText="1"/>
    </xf>
    <xf numFmtId="2" fontId="22" fillId="0" borderId="4" xfId="0" applyNumberFormat="1" applyFont="1" applyBorder="1" applyAlignment="1">
      <alignment horizontal="justify" vertical="center" wrapText="1"/>
    </xf>
    <xf numFmtId="2" fontId="22" fillId="0" borderId="3" xfId="0" applyNumberFormat="1" applyFont="1" applyBorder="1" applyAlignment="1">
      <alignment horizontal="justify" vertical="center" wrapText="1"/>
    </xf>
    <xf numFmtId="2" fontId="22" fillId="4" borderId="2" xfId="0" applyNumberFormat="1" applyFont="1" applyFill="1" applyBorder="1" applyAlignment="1">
      <alignment horizontal="justify" vertical="center" wrapText="1"/>
    </xf>
    <xf numFmtId="2" fontId="22" fillId="4" borderId="4" xfId="0" applyNumberFormat="1" applyFont="1" applyFill="1" applyBorder="1" applyAlignment="1">
      <alignment horizontal="justify" vertical="center"/>
    </xf>
    <xf numFmtId="2" fontId="22" fillId="2" borderId="2" xfId="0" applyNumberFormat="1" applyFont="1" applyFill="1" applyBorder="1" applyAlignment="1">
      <alignment horizontal="justify" vertical="center" wrapText="1"/>
    </xf>
    <xf numFmtId="2" fontId="22" fillId="2" borderId="4" xfId="0" applyNumberFormat="1" applyFont="1" applyFill="1" applyBorder="1" applyAlignment="1">
      <alignment horizontal="justify" vertical="center"/>
    </xf>
    <xf numFmtId="2" fontId="22" fillId="2" borderId="3" xfId="0" applyNumberFormat="1" applyFont="1" applyFill="1" applyBorder="1" applyAlignment="1">
      <alignment horizontal="justify" vertical="center"/>
    </xf>
    <xf numFmtId="2" fontId="22" fillId="2" borderId="2" xfId="0" applyNumberFormat="1" applyFont="1" applyFill="1" applyBorder="1" applyAlignment="1">
      <alignment horizontal="justify" vertical="center"/>
    </xf>
    <xf numFmtId="0" fontId="2" fillId="3" borderId="1" xfId="0" applyFont="1" applyFill="1" applyBorder="1" applyAlignment="1">
      <alignment horizontal="center" vertical="center" wrapText="1"/>
    </xf>
    <xf numFmtId="0" fontId="5" fillId="0" borderId="1" xfId="0" applyFont="1" applyBorder="1" applyAlignment="1">
      <alignment horizontal="center" wrapText="1"/>
    </xf>
    <xf numFmtId="0" fontId="2" fillId="0" borderId="1" xfId="0" applyFont="1" applyBorder="1" applyAlignment="1">
      <alignment horizontal="center" wrapText="1"/>
    </xf>
    <xf numFmtId="0" fontId="20" fillId="0" borderId="1" xfId="0" applyFont="1" applyBorder="1" applyAlignment="1">
      <alignment horizont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2" fontId="3" fillId="4" borderId="2" xfId="0" applyNumberFormat="1" applyFont="1" applyFill="1" applyBorder="1" applyAlignment="1">
      <alignment horizontal="center" vertical="center" wrapText="1"/>
    </xf>
    <xf numFmtId="2" fontId="3" fillId="4" borderId="4" xfId="0" applyNumberFormat="1"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3" xfId="0" applyFont="1" applyFill="1" applyBorder="1" applyAlignment="1">
      <alignment horizontal="center" vertical="center" wrapText="1"/>
    </xf>
    <xf numFmtId="2" fontId="3" fillId="4" borderId="3" xfId="0" applyNumberFormat="1" applyFont="1" applyFill="1" applyBorder="1" applyAlignment="1">
      <alignment horizontal="center" vertical="center" wrapText="1"/>
    </xf>
    <xf numFmtId="2" fontId="13" fillId="4" borderId="4" xfId="0" applyNumberFormat="1" applyFont="1" applyFill="1" applyBorder="1" applyAlignment="1">
      <alignment horizontal="center" vertical="center"/>
    </xf>
    <xf numFmtId="2" fontId="13" fillId="2" borderId="2" xfId="0" applyNumberFormat="1" applyFont="1" applyFill="1" applyBorder="1" applyAlignment="1">
      <alignment horizontal="center" vertical="center"/>
    </xf>
    <xf numFmtId="2" fontId="13" fillId="2" borderId="4" xfId="0" applyNumberFormat="1" applyFont="1" applyFill="1" applyBorder="1" applyAlignment="1">
      <alignment horizontal="center" vertical="center"/>
    </xf>
    <xf numFmtId="2" fontId="13" fillId="2" borderId="3" xfId="0" applyNumberFormat="1" applyFont="1" applyFill="1" applyBorder="1" applyAlignment="1">
      <alignment horizontal="center" vertical="center"/>
    </xf>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2" fillId="4" borderId="2" xfId="0" applyFont="1" applyFill="1" applyBorder="1" applyAlignment="1">
      <alignment horizontal="justify" vertical="center" wrapText="1"/>
    </xf>
    <xf numFmtId="0" fontId="22" fillId="4" borderId="3" xfId="0" applyFont="1" applyFill="1" applyBorder="1" applyAlignment="1">
      <alignment horizontal="justify" vertical="center" wrapText="1"/>
    </xf>
    <xf numFmtId="0" fontId="22" fillId="0" borderId="2" xfId="0" applyFont="1" applyBorder="1" applyAlignment="1">
      <alignment horizontal="justify" vertical="center" wrapText="1"/>
    </xf>
    <xf numFmtId="0" fontId="22" fillId="0" borderId="3" xfId="0" applyFont="1" applyBorder="1" applyAlignment="1">
      <alignment horizontal="justify" vertical="center" wrapText="1"/>
    </xf>
    <xf numFmtId="0" fontId="8" fillId="4" borderId="4" xfId="0" applyFont="1" applyFill="1" applyBorder="1" applyAlignment="1">
      <alignment horizontal="justify" vertical="center" wrapText="1"/>
    </xf>
    <xf numFmtId="0" fontId="8" fillId="4" borderId="3" xfId="0" applyFont="1" applyFill="1" applyBorder="1" applyAlignment="1">
      <alignment horizontal="justify" vertical="center" wrapText="1"/>
    </xf>
    <xf numFmtId="0" fontId="2" fillId="0" borderId="1" xfId="0" applyFont="1" applyBorder="1" applyAlignment="1">
      <alignment horizontal="center" vertical="center"/>
    </xf>
    <xf numFmtId="0" fontId="20" fillId="0" borderId="1" xfId="0" applyFont="1" applyBorder="1" applyAlignment="1">
      <alignment horizontal="center"/>
    </xf>
    <xf numFmtId="0" fontId="3" fillId="0" borderId="1" xfId="0" applyFont="1" applyBorder="1" applyAlignment="1">
      <alignment horizontal="justify" vertical="center" wrapText="1"/>
    </xf>
    <xf numFmtId="0" fontId="3" fillId="4" borderId="1" xfId="0" applyFont="1" applyFill="1" applyBorder="1" applyAlignment="1">
      <alignment horizontal="justify" vertical="center" wrapText="1"/>
    </xf>
    <xf numFmtId="0" fontId="3" fillId="4"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4" borderId="1" xfId="0" applyFont="1" applyFill="1" applyBorder="1" applyAlignment="1">
      <alignment horizontal="center" vertical="center" wrapText="1"/>
    </xf>
    <xf numFmtId="2" fontId="10" fillId="4" borderId="1" xfId="0" applyNumberFormat="1" applyFont="1" applyFill="1" applyBorder="1" applyAlignment="1">
      <alignment horizontal="center" vertical="center" wrapText="1"/>
    </xf>
    <xf numFmtId="2" fontId="13" fillId="2" borderId="1" xfId="0" applyNumberFormat="1" applyFont="1" applyFill="1" applyBorder="1" applyAlignment="1">
      <alignment horizontal="center" vertical="center"/>
    </xf>
    <xf numFmtId="2" fontId="13"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12" fillId="0" borderId="1" xfId="0" applyFont="1" applyBorder="1" applyAlignment="1">
      <alignment horizontal="center" vertical="center" wrapText="1"/>
    </xf>
    <xf numFmtId="0" fontId="11" fillId="4" borderId="1" xfId="0" applyFont="1" applyFill="1" applyBorder="1" applyAlignment="1">
      <alignment horizontal="center" vertical="center" wrapText="1"/>
    </xf>
    <xf numFmtId="0" fontId="22" fillId="0" borderId="1" xfId="0" applyFont="1" applyBorder="1" applyAlignment="1">
      <alignment horizontal="justify" vertical="center" wrapText="1"/>
    </xf>
    <xf numFmtId="0" fontId="8" fillId="4" borderId="1" xfId="0" applyFont="1" applyFill="1" applyBorder="1" applyAlignment="1">
      <alignment horizontal="justify" vertical="center" wrapText="1"/>
    </xf>
    <xf numFmtId="0" fontId="3" fillId="4" borderId="1" xfId="0" applyFont="1" applyFill="1" applyBorder="1" applyAlignment="1">
      <alignment horizontal="right" vertical="center" wrapText="1"/>
    </xf>
    <xf numFmtId="0" fontId="3" fillId="0" borderId="1" xfId="0" applyFont="1" applyBorder="1" applyAlignment="1">
      <alignment horizontal="right" vertical="center" wrapText="1"/>
    </xf>
    <xf numFmtId="2" fontId="3" fillId="4" borderId="1" xfId="0" applyNumberFormat="1" applyFont="1" applyFill="1" applyBorder="1" applyAlignment="1">
      <alignment horizontal="right" vertical="center" wrapText="1"/>
    </xf>
    <xf numFmtId="2" fontId="3" fillId="0" borderId="1" xfId="0" applyNumberFormat="1" applyFont="1" applyBorder="1" applyAlignment="1">
      <alignment horizontal="right" vertical="center" wrapText="1"/>
    </xf>
    <xf numFmtId="0" fontId="3" fillId="4" borderId="1" xfId="0" applyFont="1" applyFill="1" applyBorder="1" applyAlignment="1">
      <alignment horizontal="right" vertical="center"/>
    </xf>
    <xf numFmtId="2" fontId="14" fillId="0" borderId="2" xfId="0" applyNumberFormat="1" applyFont="1" applyBorder="1" applyAlignment="1">
      <alignment horizontal="center" vertical="center"/>
    </xf>
    <xf numFmtId="2" fontId="14" fillId="0" borderId="4" xfId="0" applyNumberFormat="1" applyFont="1" applyBorder="1" applyAlignment="1">
      <alignment horizontal="center" vertical="center"/>
    </xf>
    <xf numFmtId="2" fontId="14" fillId="0" borderId="3" xfId="0" applyNumberFormat="1" applyFont="1" applyBorder="1" applyAlignment="1">
      <alignment horizontal="center" vertical="center"/>
    </xf>
    <xf numFmtId="0" fontId="3" fillId="4" borderId="2" xfId="0" applyFont="1" applyFill="1" applyBorder="1" applyAlignment="1">
      <alignment vertical="center" wrapText="1"/>
    </xf>
    <xf numFmtId="0" fontId="3" fillId="4" borderId="4" xfId="0" applyFont="1" applyFill="1" applyBorder="1" applyAlignment="1">
      <alignment vertical="center" wrapText="1"/>
    </xf>
    <xf numFmtId="0" fontId="3" fillId="4" borderId="3" xfId="0" applyFont="1" applyFill="1" applyBorder="1" applyAlignment="1">
      <alignment vertical="center" wrapText="1"/>
    </xf>
    <xf numFmtId="2" fontId="12" fillId="4" borderId="2" xfId="0" applyNumberFormat="1" applyFont="1" applyFill="1" applyBorder="1" applyAlignment="1">
      <alignment horizontal="right" vertical="center" wrapText="1"/>
    </xf>
    <xf numFmtId="2" fontId="12" fillId="4" borderId="4" xfId="0" applyNumberFormat="1" applyFont="1" applyFill="1" applyBorder="1" applyAlignment="1">
      <alignment horizontal="right" vertical="center" wrapText="1"/>
    </xf>
    <xf numFmtId="2" fontId="12" fillId="4" borderId="3" xfId="0" applyNumberFormat="1" applyFont="1" applyFill="1" applyBorder="1" applyAlignment="1">
      <alignment horizontal="right" vertical="center" wrapText="1"/>
    </xf>
    <xf numFmtId="0" fontId="3" fillId="4" borderId="1" xfId="0" applyFont="1" applyFill="1" applyBorder="1" applyAlignment="1">
      <alignment vertical="center" wrapText="1"/>
    </xf>
    <xf numFmtId="2" fontId="3" fillId="4" borderId="1" xfId="0" applyNumberFormat="1" applyFont="1" applyFill="1" applyBorder="1" applyAlignment="1">
      <alignment vertical="center" wrapText="1"/>
    </xf>
    <xf numFmtId="0" fontId="3" fillId="0" borderId="2" xfId="0" applyFont="1" applyBorder="1" applyAlignment="1">
      <alignment vertical="center" wrapText="1"/>
    </xf>
    <xf numFmtId="0" fontId="3" fillId="0" borderId="4" xfId="0" applyFont="1" applyBorder="1" applyAlignment="1">
      <alignment vertical="center" wrapText="1"/>
    </xf>
    <xf numFmtId="0" fontId="3" fillId="0" borderId="3" xfId="0" applyFont="1" applyBorder="1" applyAlignment="1">
      <alignment vertical="center" wrapText="1"/>
    </xf>
    <xf numFmtId="2" fontId="3" fillId="0" borderId="2" xfId="0" applyNumberFormat="1" applyFont="1" applyBorder="1" applyAlignment="1">
      <alignment vertical="center" wrapText="1"/>
    </xf>
    <xf numFmtId="2" fontId="3" fillId="0" borderId="4" xfId="0" applyNumberFormat="1" applyFont="1" applyBorder="1" applyAlignment="1">
      <alignment vertical="center" wrapText="1"/>
    </xf>
    <xf numFmtId="2" fontId="3" fillId="0" borderId="3" xfId="0" applyNumberFormat="1" applyFont="1" applyBorder="1" applyAlignment="1">
      <alignment vertical="center" wrapText="1"/>
    </xf>
    <xf numFmtId="2" fontId="3" fillId="4" borderId="2" xfId="0" applyNumberFormat="1" applyFont="1" applyFill="1" applyBorder="1" applyAlignment="1">
      <alignment vertical="center" wrapText="1"/>
    </xf>
    <xf numFmtId="2" fontId="3" fillId="4" borderId="4" xfId="0" applyNumberFormat="1" applyFont="1" applyFill="1" applyBorder="1" applyAlignment="1">
      <alignment vertical="center" wrapText="1"/>
    </xf>
    <xf numFmtId="2" fontId="3" fillId="4" borderId="3" xfId="0" applyNumberFormat="1" applyFont="1" applyFill="1" applyBorder="1" applyAlignment="1">
      <alignment vertical="center" wrapText="1"/>
    </xf>
    <xf numFmtId="0" fontId="3" fillId="0" borderId="2" xfId="0" applyFont="1" applyBorder="1" applyAlignment="1">
      <alignment horizontal="justify" vertical="top" wrapText="1"/>
    </xf>
    <xf numFmtId="0" fontId="3" fillId="0" borderId="3" xfId="0" applyFont="1" applyBorder="1" applyAlignment="1">
      <alignment horizontal="justify" vertical="top" wrapText="1"/>
    </xf>
    <xf numFmtId="2" fontId="11" fillId="0" borderId="2" xfId="0" applyNumberFormat="1" applyFont="1" applyBorder="1" applyAlignment="1">
      <alignment horizontal="right" vertical="center" wrapText="1"/>
    </xf>
    <xf numFmtId="2" fontId="11" fillId="0" borderId="4" xfId="0" applyNumberFormat="1" applyFont="1" applyBorder="1" applyAlignment="1">
      <alignment horizontal="right" vertical="center" wrapText="1"/>
    </xf>
    <xf numFmtId="2" fontId="11" fillId="0" borderId="3" xfId="0" applyNumberFormat="1" applyFont="1" applyBorder="1" applyAlignment="1">
      <alignment horizontal="right" vertical="center" wrapText="1"/>
    </xf>
    <xf numFmtId="2" fontId="12" fillId="0" borderId="2" xfId="0" applyNumberFormat="1" applyFont="1" applyBorder="1" applyAlignment="1">
      <alignment horizontal="right" vertical="center" wrapText="1"/>
    </xf>
    <xf numFmtId="2" fontId="12" fillId="0" borderId="3" xfId="0" applyNumberFormat="1" applyFont="1" applyBorder="1" applyAlignment="1">
      <alignment horizontal="right" vertical="center" wrapText="1"/>
    </xf>
    <xf numFmtId="2" fontId="15" fillId="0" borderId="2" xfId="0" applyNumberFormat="1" applyFont="1" applyBorder="1" applyAlignment="1">
      <alignment horizontal="right" vertical="center" wrapText="1"/>
    </xf>
    <xf numFmtId="2" fontId="15" fillId="0" borderId="4" xfId="0" applyNumberFormat="1" applyFont="1" applyBorder="1" applyAlignment="1">
      <alignment horizontal="right" vertical="center" wrapText="1"/>
    </xf>
    <xf numFmtId="2" fontId="15" fillId="0" borderId="3" xfId="0" applyNumberFormat="1" applyFont="1" applyBorder="1" applyAlignment="1">
      <alignment horizontal="right" vertical="center" wrapText="1"/>
    </xf>
    <xf numFmtId="2" fontId="12" fillId="4" borderId="1" xfId="0" applyNumberFormat="1" applyFont="1" applyFill="1" applyBorder="1" applyAlignment="1">
      <alignment vertical="center" wrapText="1"/>
    </xf>
    <xf numFmtId="0" fontId="22" fillId="4" borderId="1" xfId="0" applyFont="1" applyFill="1" applyBorder="1" applyAlignment="1">
      <alignment horizontal="justify" vertical="center" wrapText="1"/>
    </xf>
    <xf numFmtId="0" fontId="22" fillId="0" borderId="4" xfId="0" applyFont="1" applyBorder="1" applyAlignment="1">
      <alignment horizontal="justify" vertical="center" wrapText="1"/>
    </xf>
    <xf numFmtId="2" fontId="9" fillId="4" borderId="2" xfId="0" applyNumberFormat="1" applyFont="1" applyFill="1" applyBorder="1" applyAlignment="1">
      <alignment horizontal="center" vertical="center"/>
    </xf>
    <xf numFmtId="2" fontId="9" fillId="4" borderId="3" xfId="0" applyNumberFormat="1" applyFont="1" applyFill="1" applyBorder="1" applyAlignment="1">
      <alignment horizontal="center" vertical="center"/>
    </xf>
    <xf numFmtId="0" fontId="11" fillId="0" borderId="1" xfId="0" applyFont="1" applyBorder="1" applyAlignment="1">
      <alignment horizontal="justify" vertical="center" wrapText="1"/>
    </xf>
    <xf numFmtId="0" fontId="11" fillId="0" borderId="2" xfId="0" applyFont="1" applyBorder="1" applyAlignment="1">
      <alignment horizontal="justify" vertical="center" wrapText="1"/>
    </xf>
    <xf numFmtId="0" fontId="11" fillId="0" borderId="3" xfId="0" applyFont="1" applyBorder="1" applyAlignment="1">
      <alignment horizontal="justify" vertical="center" wrapText="1"/>
    </xf>
    <xf numFmtId="0" fontId="8" fillId="0" borderId="2" xfId="0" applyFont="1" applyBorder="1" applyAlignment="1">
      <alignment horizontal="justify" vertical="center" wrapText="1"/>
    </xf>
    <xf numFmtId="0" fontId="8" fillId="0" borderId="3" xfId="0" applyFont="1" applyBorder="1" applyAlignment="1">
      <alignment horizontal="justify" vertical="center" wrapText="1"/>
    </xf>
    <xf numFmtId="0" fontId="3" fillId="4" borderId="2" xfId="0" applyFont="1" applyFill="1" applyBorder="1" applyAlignment="1">
      <alignment horizontal="justify" vertical="top" wrapText="1"/>
    </xf>
    <xf numFmtId="0" fontId="3" fillId="4" borderId="3" xfId="0" applyFont="1" applyFill="1" applyBorder="1" applyAlignment="1">
      <alignment horizontal="justify" vertical="top" wrapText="1"/>
    </xf>
    <xf numFmtId="2" fontId="15" fillId="0" borderId="1" xfId="0" applyNumberFormat="1" applyFont="1" applyBorder="1" applyAlignment="1">
      <alignment horizontal="right" vertical="center" wrapText="1"/>
    </xf>
    <xf numFmtId="0" fontId="11" fillId="0" borderId="1" xfId="0" applyFont="1" applyBorder="1" applyAlignment="1">
      <alignment horizontal="right" vertical="center" wrapText="1"/>
    </xf>
    <xf numFmtId="2" fontId="11" fillId="4" borderId="1" xfId="0" applyNumberFormat="1" applyFont="1" applyFill="1" applyBorder="1" applyAlignment="1">
      <alignment horizontal="right" vertical="center" wrapText="1"/>
    </xf>
    <xf numFmtId="0" fontId="8" fillId="2" borderId="2" xfId="0" applyFont="1" applyFill="1" applyBorder="1" applyAlignment="1">
      <alignment horizontal="justify" vertical="center" wrapText="1"/>
    </xf>
    <xf numFmtId="0" fontId="8" fillId="2" borderId="3" xfId="0" applyFont="1" applyFill="1" applyBorder="1" applyAlignment="1">
      <alignment horizontal="justify" vertical="center" wrapText="1"/>
    </xf>
    <xf numFmtId="0" fontId="3" fillId="4" borderId="1" xfId="0" applyFont="1" applyFill="1" applyBorder="1" applyAlignment="1">
      <alignment horizontal="justify"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93855-FFB1-4AF4-9A50-B93F41014F34}">
  <sheetPr>
    <tabColor rgb="FFFFC000"/>
  </sheetPr>
  <dimension ref="A1:AJ58"/>
  <sheetViews>
    <sheetView view="pageBreakPreview" zoomScale="70" zoomScaleNormal="70" zoomScaleSheetLayoutView="70" workbookViewId="0"/>
  </sheetViews>
  <sheetFormatPr baseColWidth="10" defaultColWidth="10.5703125" defaultRowHeight="15" x14ac:dyDescent="0.25"/>
  <cols>
    <col min="1" max="1" width="23.7109375" style="48" customWidth="1"/>
    <col min="2" max="2" width="20.140625" style="39" customWidth="1"/>
    <col min="3" max="3" width="10.42578125" style="1" customWidth="1"/>
    <col min="4" max="4" width="11" style="1" customWidth="1"/>
    <col min="5" max="5" width="7.140625" style="1" customWidth="1"/>
    <col min="6" max="6" width="11.42578125" style="1" customWidth="1"/>
    <col min="7" max="18" width="7" customWidth="1"/>
    <col min="19" max="19" width="9" customWidth="1"/>
    <col min="20" max="20" width="8.28515625" customWidth="1"/>
    <col min="21" max="21" width="11" customWidth="1"/>
    <col min="22" max="22" width="66.42578125" style="20" customWidth="1"/>
    <col min="23" max="23" width="60.28515625" style="20" customWidth="1"/>
    <col min="24" max="25" width="11.42578125" style="20" customWidth="1"/>
    <col min="26" max="26" width="10.5703125" style="20"/>
    <col min="27" max="27" width="48.85546875" style="20" customWidth="1"/>
    <col min="28" max="28" width="39.28515625" style="20" customWidth="1"/>
    <col min="29" max="32" width="0" style="20" hidden="1" customWidth="1"/>
    <col min="33" max="36" width="10.5703125" style="20"/>
  </cols>
  <sheetData>
    <row r="1" spans="1:36" ht="18.75" x14ac:dyDescent="0.3">
      <c r="A1" s="63" t="s">
        <v>0</v>
      </c>
    </row>
    <row r="2" spans="1:36" s="36" customFormat="1" ht="54.75" x14ac:dyDescent="0.3">
      <c r="A2" s="86" t="s">
        <v>210</v>
      </c>
      <c r="B2" s="86"/>
      <c r="C2" s="86"/>
      <c r="D2" s="86"/>
      <c r="E2" s="86"/>
      <c r="F2" s="111" t="s">
        <v>211</v>
      </c>
      <c r="G2" s="111"/>
      <c r="H2" s="111"/>
      <c r="I2" s="111"/>
      <c r="J2" s="111"/>
      <c r="K2" s="111"/>
      <c r="L2" s="111"/>
      <c r="M2" s="111"/>
      <c r="N2" s="111"/>
      <c r="O2" s="111"/>
      <c r="P2" s="111"/>
      <c r="Q2" s="111"/>
      <c r="R2" s="111"/>
      <c r="S2" s="111"/>
      <c r="T2" s="45" t="s">
        <v>212</v>
      </c>
      <c r="U2" s="45" t="s">
        <v>208</v>
      </c>
      <c r="V2" s="89" t="s">
        <v>206</v>
      </c>
      <c r="W2" s="89" t="s">
        <v>207</v>
      </c>
      <c r="X2" s="87" t="s">
        <v>210</v>
      </c>
      <c r="Y2" s="87"/>
      <c r="Z2" s="87"/>
      <c r="AA2" s="88" t="s">
        <v>113</v>
      </c>
      <c r="AB2" s="88" t="s">
        <v>120</v>
      </c>
      <c r="AC2" s="80"/>
      <c r="AD2" s="80"/>
      <c r="AE2" s="80"/>
      <c r="AF2" s="80"/>
      <c r="AG2" s="80"/>
      <c r="AH2" s="80"/>
      <c r="AI2" s="80"/>
      <c r="AJ2" s="80"/>
    </row>
    <row r="3" spans="1:36" s="41" customFormat="1" ht="16.5" customHeight="1" x14ac:dyDescent="0.25">
      <c r="A3" s="97" t="s">
        <v>1</v>
      </c>
      <c r="B3" s="97" t="s">
        <v>2</v>
      </c>
      <c r="C3" s="112" t="s">
        <v>131</v>
      </c>
      <c r="D3" s="113"/>
      <c r="E3" s="38" t="s">
        <v>90</v>
      </c>
      <c r="F3" s="94" t="s">
        <v>214</v>
      </c>
      <c r="G3" s="95"/>
      <c r="H3" s="95"/>
      <c r="I3" s="95"/>
      <c r="J3" s="95"/>
      <c r="K3" s="95"/>
      <c r="L3" s="95"/>
      <c r="M3" s="95"/>
      <c r="N3" s="95"/>
      <c r="O3" s="95"/>
      <c r="P3" s="95"/>
      <c r="Q3" s="95"/>
      <c r="R3" s="95"/>
      <c r="S3" s="96"/>
      <c r="T3" s="93" t="s">
        <v>193</v>
      </c>
      <c r="U3" s="93" t="s">
        <v>194</v>
      </c>
      <c r="V3" s="89"/>
      <c r="W3" s="89"/>
      <c r="X3" s="88" t="s">
        <v>134</v>
      </c>
      <c r="Y3" s="88"/>
      <c r="Z3" s="79" t="s">
        <v>90</v>
      </c>
      <c r="AA3" s="88"/>
      <c r="AB3" s="88"/>
      <c r="AC3" s="81"/>
      <c r="AD3" s="81"/>
      <c r="AE3" s="81"/>
      <c r="AF3" s="81"/>
      <c r="AG3" s="81"/>
      <c r="AH3" s="81"/>
      <c r="AI3" s="81"/>
      <c r="AJ3" s="81"/>
    </row>
    <row r="4" spans="1:36" s="41" customFormat="1" ht="30" customHeight="1" x14ac:dyDescent="0.25">
      <c r="A4" s="98"/>
      <c r="B4" s="98"/>
      <c r="C4" s="38" t="s">
        <v>132</v>
      </c>
      <c r="D4" s="44" t="s">
        <v>133</v>
      </c>
      <c r="E4" s="38" t="s">
        <v>110</v>
      </c>
      <c r="F4" s="4" t="s">
        <v>90</v>
      </c>
      <c r="G4" s="42" t="s">
        <v>98</v>
      </c>
      <c r="H4" s="42" t="s">
        <v>99</v>
      </c>
      <c r="I4" s="42" t="s">
        <v>100</v>
      </c>
      <c r="J4" s="42" t="s">
        <v>101</v>
      </c>
      <c r="K4" s="42" t="s">
        <v>102</v>
      </c>
      <c r="L4" s="42" t="s">
        <v>103</v>
      </c>
      <c r="M4" s="43" t="s">
        <v>104</v>
      </c>
      <c r="N4" s="43" t="s">
        <v>105</v>
      </c>
      <c r="O4" s="43" t="s">
        <v>106</v>
      </c>
      <c r="P4" s="43" t="s">
        <v>107</v>
      </c>
      <c r="Q4" s="43" t="s">
        <v>108</v>
      </c>
      <c r="R4" s="43" t="s">
        <v>109</v>
      </c>
      <c r="S4" s="38" t="s">
        <v>93</v>
      </c>
      <c r="T4" s="93"/>
      <c r="U4" s="93"/>
      <c r="V4" s="89"/>
      <c r="W4" s="89"/>
      <c r="X4" s="79" t="s">
        <v>117</v>
      </c>
      <c r="Y4" s="82" t="s">
        <v>118</v>
      </c>
      <c r="Z4" s="79" t="s">
        <v>110</v>
      </c>
      <c r="AA4" s="88"/>
      <c r="AB4" s="88"/>
      <c r="AC4" s="81"/>
      <c r="AD4" s="81" t="s">
        <v>204</v>
      </c>
      <c r="AE4" s="81"/>
      <c r="AF4" s="81"/>
      <c r="AG4" s="81"/>
      <c r="AH4" s="81"/>
      <c r="AI4" s="81"/>
      <c r="AJ4" s="81"/>
    </row>
    <row r="5" spans="1:36" ht="108.75" customHeight="1" x14ac:dyDescent="0.25">
      <c r="A5" s="119" t="s">
        <v>273</v>
      </c>
      <c r="B5" s="121" t="s">
        <v>94</v>
      </c>
      <c r="C5" s="138">
        <v>299</v>
      </c>
      <c r="D5" s="138">
        <v>97</v>
      </c>
      <c r="E5" s="144">
        <f>+D5/C5*100</f>
        <v>32.441471571906355</v>
      </c>
      <c r="F5" s="50" t="s">
        <v>91</v>
      </c>
      <c r="G5" s="52">
        <v>0</v>
      </c>
      <c r="H5" s="52">
        <v>0</v>
      </c>
      <c r="I5" s="52">
        <v>0</v>
      </c>
      <c r="J5" s="52">
        <v>10</v>
      </c>
      <c r="K5" s="52">
        <v>10</v>
      </c>
      <c r="L5" s="52">
        <v>20</v>
      </c>
      <c r="M5" s="53">
        <v>20</v>
      </c>
      <c r="N5" s="53">
        <v>10</v>
      </c>
      <c r="O5" s="53">
        <v>10</v>
      </c>
      <c r="P5" s="53">
        <v>10</v>
      </c>
      <c r="Q5" s="53">
        <v>10</v>
      </c>
      <c r="R5" s="53">
        <v>0</v>
      </c>
      <c r="S5" s="54">
        <f>+SUM(G5:R5)</f>
        <v>100</v>
      </c>
      <c r="T5" s="59">
        <v>100</v>
      </c>
      <c r="U5" s="117">
        <f>+T6</f>
        <v>32.44</v>
      </c>
      <c r="V5" s="99" t="s">
        <v>298</v>
      </c>
      <c r="W5" s="99" t="s">
        <v>299</v>
      </c>
      <c r="X5" s="101">
        <v>865</v>
      </c>
      <c r="Y5" s="101">
        <v>108</v>
      </c>
      <c r="Z5" s="103">
        <f>+Y5/X5*100</f>
        <v>12.485549132947977</v>
      </c>
      <c r="AA5" s="210" t="s">
        <v>300</v>
      </c>
      <c r="AB5" s="205" t="s">
        <v>119</v>
      </c>
      <c r="AC5" s="20">
        <v>1</v>
      </c>
      <c r="AD5" s="21">
        <f>+SUM(G5:L5)</f>
        <v>40</v>
      </c>
      <c r="AE5" s="20">
        <v>1</v>
      </c>
      <c r="AF5" s="21">
        <f>+SUM(M5:R5)</f>
        <v>60</v>
      </c>
    </row>
    <row r="6" spans="1:36" ht="108.75" customHeight="1" x14ac:dyDescent="0.25">
      <c r="A6" s="120"/>
      <c r="B6" s="122"/>
      <c r="C6" s="139"/>
      <c r="D6" s="139"/>
      <c r="E6" s="145"/>
      <c r="F6" s="50" t="s">
        <v>92</v>
      </c>
      <c r="G6" s="52">
        <v>0</v>
      </c>
      <c r="H6" s="52">
        <v>0</v>
      </c>
      <c r="I6" s="52">
        <v>0</v>
      </c>
      <c r="J6" s="52">
        <v>0</v>
      </c>
      <c r="K6" s="64">
        <v>15</v>
      </c>
      <c r="L6" s="64">
        <v>82</v>
      </c>
      <c r="M6" s="53">
        <v>0</v>
      </c>
      <c r="N6" s="53">
        <v>0</v>
      </c>
      <c r="O6" s="53">
        <v>0</v>
      </c>
      <c r="P6" s="53">
        <v>0</v>
      </c>
      <c r="Q6" s="53">
        <v>0</v>
      </c>
      <c r="R6" s="53">
        <v>0</v>
      </c>
      <c r="S6" s="54">
        <f t="shared" ref="S6:S56" si="0">+SUM(G6:R6)</f>
        <v>97</v>
      </c>
      <c r="T6" s="59">
        <v>32.44</v>
      </c>
      <c r="U6" s="118"/>
      <c r="V6" s="99"/>
      <c r="W6" s="176"/>
      <c r="X6" s="102"/>
      <c r="Y6" s="102"/>
      <c r="Z6" s="104"/>
      <c r="AA6" s="206"/>
      <c r="AB6" s="206"/>
      <c r="AD6" s="21">
        <f t="shared" ref="AD6:AD56" si="1">+SUM(G6:L6)</f>
        <v>97</v>
      </c>
      <c r="AF6" s="21">
        <f t="shared" ref="AF6:AF56" si="2">+SUM(M6:R6)</f>
        <v>0</v>
      </c>
    </row>
    <row r="7" spans="1:36" ht="83.25" customHeight="1" x14ac:dyDescent="0.25">
      <c r="A7" s="123" t="s">
        <v>3</v>
      </c>
      <c r="B7" s="123" t="s">
        <v>4</v>
      </c>
      <c r="C7" s="140">
        <v>30</v>
      </c>
      <c r="D7" s="164">
        <v>15</v>
      </c>
      <c r="E7" s="146">
        <f t="shared" ref="E7" si="3">+D7/C7*100</f>
        <v>50</v>
      </c>
      <c r="F7" s="51" t="s">
        <v>91</v>
      </c>
      <c r="G7" s="57">
        <v>0</v>
      </c>
      <c r="H7" s="57">
        <v>0</v>
      </c>
      <c r="I7" s="57">
        <v>50</v>
      </c>
      <c r="J7" s="57">
        <v>50</v>
      </c>
      <c r="K7" s="57">
        <v>0</v>
      </c>
      <c r="L7" s="57">
        <v>0</v>
      </c>
      <c r="M7" s="58">
        <v>0</v>
      </c>
      <c r="N7" s="58">
        <v>0</v>
      </c>
      <c r="O7" s="58">
        <v>0</v>
      </c>
      <c r="P7" s="58">
        <v>0</v>
      </c>
      <c r="Q7" s="58">
        <v>0</v>
      </c>
      <c r="R7" s="58">
        <v>0</v>
      </c>
      <c r="S7" s="59">
        <f t="shared" si="0"/>
        <v>100</v>
      </c>
      <c r="T7" s="59">
        <v>6</v>
      </c>
      <c r="U7" s="90">
        <f>+T8+T10+T12+T14+T16</f>
        <v>15</v>
      </c>
      <c r="V7" s="100" t="s">
        <v>301</v>
      </c>
      <c r="W7" s="100" t="s">
        <v>231</v>
      </c>
      <c r="X7" s="105">
        <v>131</v>
      </c>
      <c r="Y7" s="105">
        <v>131</v>
      </c>
      <c r="Z7" s="108">
        <f t="shared" ref="Z7" si="4">+Y7/X7*100</f>
        <v>100</v>
      </c>
      <c r="AA7" s="207" t="s">
        <v>121</v>
      </c>
      <c r="AB7" s="207" t="s">
        <v>122</v>
      </c>
      <c r="AC7" s="20">
        <v>2</v>
      </c>
      <c r="AD7" s="21">
        <f t="shared" si="1"/>
        <v>100</v>
      </c>
      <c r="AE7" s="20">
        <v>1</v>
      </c>
      <c r="AF7" s="21">
        <f t="shared" si="2"/>
        <v>0</v>
      </c>
    </row>
    <row r="8" spans="1:36" ht="83.25" customHeight="1" x14ac:dyDescent="0.25">
      <c r="A8" s="125"/>
      <c r="B8" s="124"/>
      <c r="C8" s="141"/>
      <c r="D8" s="165"/>
      <c r="E8" s="147"/>
      <c r="F8" s="51" t="s">
        <v>92</v>
      </c>
      <c r="G8" s="57">
        <v>0</v>
      </c>
      <c r="H8" s="57">
        <v>0</v>
      </c>
      <c r="I8" s="57">
        <v>50</v>
      </c>
      <c r="J8" s="57">
        <v>45</v>
      </c>
      <c r="K8" s="57">
        <v>5</v>
      </c>
      <c r="L8" s="57">
        <v>0</v>
      </c>
      <c r="M8" s="58">
        <v>0</v>
      </c>
      <c r="N8" s="58">
        <v>0</v>
      </c>
      <c r="O8" s="58">
        <v>0</v>
      </c>
      <c r="P8" s="58">
        <v>0</v>
      </c>
      <c r="Q8" s="58">
        <v>0</v>
      </c>
      <c r="R8" s="58">
        <v>0</v>
      </c>
      <c r="S8" s="59">
        <f t="shared" si="0"/>
        <v>100</v>
      </c>
      <c r="T8" s="59">
        <f>+(S8*T7)/S7</f>
        <v>6</v>
      </c>
      <c r="U8" s="91"/>
      <c r="V8" s="100"/>
      <c r="W8" s="100"/>
      <c r="X8" s="106"/>
      <c r="Y8" s="106"/>
      <c r="Z8" s="109"/>
      <c r="AA8" s="208"/>
      <c r="AB8" s="208"/>
      <c r="AD8" s="21">
        <f t="shared" si="1"/>
        <v>100</v>
      </c>
      <c r="AF8" s="21">
        <f t="shared" si="2"/>
        <v>0</v>
      </c>
    </row>
    <row r="9" spans="1:36" ht="32.25" customHeight="1" x14ac:dyDescent="0.25">
      <c r="A9" s="125"/>
      <c r="B9" s="123" t="s">
        <v>5</v>
      </c>
      <c r="C9" s="141"/>
      <c r="D9" s="165"/>
      <c r="E9" s="147" t="e">
        <f t="shared" ref="E9" si="5">+D9/C9*100</f>
        <v>#DIV/0!</v>
      </c>
      <c r="F9" s="51" t="s">
        <v>91</v>
      </c>
      <c r="G9" s="57">
        <v>0</v>
      </c>
      <c r="H9" s="57">
        <v>0</v>
      </c>
      <c r="I9" s="57">
        <v>100</v>
      </c>
      <c r="J9" s="57">
        <v>0</v>
      </c>
      <c r="K9" s="57">
        <v>0</v>
      </c>
      <c r="L9" s="57">
        <v>0</v>
      </c>
      <c r="M9" s="58">
        <v>0</v>
      </c>
      <c r="N9" s="58">
        <v>0</v>
      </c>
      <c r="O9" s="58">
        <v>0</v>
      </c>
      <c r="P9" s="58">
        <v>0</v>
      </c>
      <c r="Q9" s="58">
        <v>0</v>
      </c>
      <c r="R9" s="58">
        <v>0</v>
      </c>
      <c r="S9" s="59">
        <f t="shared" si="0"/>
        <v>100</v>
      </c>
      <c r="T9" s="59">
        <v>6</v>
      </c>
      <c r="U9" s="91"/>
      <c r="V9" s="100" t="s">
        <v>224</v>
      </c>
      <c r="W9" s="100"/>
      <c r="X9" s="106"/>
      <c r="Y9" s="106"/>
      <c r="Z9" s="109" t="e">
        <f t="shared" ref="Z9" si="6">+Y9/X9*100</f>
        <v>#DIV/0!</v>
      </c>
      <c r="AA9" s="208"/>
      <c r="AB9" s="208"/>
      <c r="AD9" s="21">
        <f t="shared" si="1"/>
        <v>100</v>
      </c>
      <c r="AE9" s="20">
        <v>2</v>
      </c>
      <c r="AF9" s="21">
        <f t="shared" si="2"/>
        <v>0</v>
      </c>
    </row>
    <row r="10" spans="1:36" ht="32.25" customHeight="1" x14ac:dyDescent="0.25">
      <c r="A10" s="125"/>
      <c r="B10" s="124"/>
      <c r="C10" s="141"/>
      <c r="D10" s="165"/>
      <c r="E10" s="147"/>
      <c r="F10" s="51" t="s">
        <v>92</v>
      </c>
      <c r="G10" s="57">
        <v>0</v>
      </c>
      <c r="H10" s="57">
        <v>0</v>
      </c>
      <c r="I10" s="57">
        <v>0</v>
      </c>
      <c r="J10" s="57">
        <v>0</v>
      </c>
      <c r="K10" s="57">
        <v>90</v>
      </c>
      <c r="L10" s="57">
        <v>10</v>
      </c>
      <c r="M10" s="58">
        <v>0</v>
      </c>
      <c r="N10" s="58">
        <v>0</v>
      </c>
      <c r="O10" s="58">
        <v>0</v>
      </c>
      <c r="P10" s="58">
        <v>0</v>
      </c>
      <c r="Q10" s="58">
        <v>0</v>
      </c>
      <c r="R10" s="58">
        <v>0</v>
      </c>
      <c r="S10" s="59">
        <f t="shared" si="0"/>
        <v>100</v>
      </c>
      <c r="T10" s="59">
        <f>+(S10*T9)/S9</f>
        <v>6</v>
      </c>
      <c r="U10" s="91"/>
      <c r="V10" s="100"/>
      <c r="W10" s="100"/>
      <c r="X10" s="106"/>
      <c r="Y10" s="106"/>
      <c r="Z10" s="109"/>
      <c r="AA10" s="208"/>
      <c r="AB10" s="208"/>
      <c r="AD10" s="21">
        <f t="shared" si="1"/>
        <v>100</v>
      </c>
      <c r="AF10" s="21">
        <f t="shared" si="2"/>
        <v>0</v>
      </c>
    </row>
    <row r="11" spans="1:36" ht="26.25" customHeight="1" x14ac:dyDescent="0.25">
      <c r="A11" s="125"/>
      <c r="B11" s="123" t="s">
        <v>6</v>
      </c>
      <c r="C11" s="141"/>
      <c r="D11" s="165"/>
      <c r="E11" s="147" t="e">
        <f t="shared" ref="E11" si="7">+D11/C11*100</f>
        <v>#DIV/0!</v>
      </c>
      <c r="F11" s="51" t="s">
        <v>91</v>
      </c>
      <c r="G11" s="57">
        <v>0</v>
      </c>
      <c r="H11" s="57">
        <v>0</v>
      </c>
      <c r="I11" s="57">
        <v>0</v>
      </c>
      <c r="J11" s="57">
        <v>0</v>
      </c>
      <c r="K11" s="57">
        <v>0</v>
      </c>
      <c r="L11" s="57">
        <v>0</v>
      </c>
      <c r="M11" s="58">
        <v>20</v>
      </c>
      <c r="N11" s="58">
        <v>20</v>
      </c>
      <c r="O11" s="58">
        <v>20</v>
      </c>
      <c r="P11" s="58">
        <v>20</v>
      </c>
      <c r="Q11" s="58">
        <v>20</v>
      </c>
      <c r="R11" s="58">
        <v>0</v>
      </c>
      <c r="S11" s="59">
        <f t="shared" si="0"/>
        <v>100</v>
      </c>
      <c r="T11" s="59">
        <v>6</v>
      </c>
      <c r="U11" s="91"/>
      <c r="V11" s="100" t="s">
        <v>111</v>
      </c>
      <c r="W11" s="100"/>
      <c r="X11" s="106"/>
      <c r="Y11" s="106"/>
      <c r="Z11" s="109" t="e">
        <f t="shared" ref="Z11" si="8">+Y11/X11*100</f>
        <v>#DIV/0!</v>
      </c>
      <c r="AA11" s="208"/>
      <c r="AB11" s="208"/>
      <c r="AD11" s="21">
        <f t="shared" si="1"/>
        <v>0</v>
      </c>
      <c r="AE11" s="20">
        <v>3</v>
      </c>
      <c r="AF11" s="21">
        <f t="shared" si="2"/>
        <v>100</v>
      </c>
    </row>
    <row r="12" spans="1:36" ht="26.25" customHeight="1" x14ac:dyDescent="0.25">
      <c r="A12" s="125"/>
      <c r="B12" s="124"/>
      <c r="C12" s="141"/>
      <c r="D12" s="165"/>
      <c r="E12" s="147"/>
      <c r="F12" s="51" t="s">
        <v>92</v>
      </c>
      <c r="G12" s="57">
        <v>0</v>
      </c>
      <c r="H12" s="57">
        <v>0</v>
      </c>
      <c r="I12" s="57">
        <v>0</v>
      </c>
      <c r="J12" s="57">
        <v>0</v>
      </c>
      <c r="K12" s="57">
        <v>0</v>
      </c>
      <c r="L12" s="57">
        <v>0</v>
      </c>
      <c r="M12" s="58">
        <v>0</v>
      </c>
      <c r="N12" s="58">
        <v>0</v>
      </c>
      <c r="O12" s="58">
        <v>0</v>
      </c>
      <c r="P12" s="58">
        <v>0</v>
      </c>
      <c r="Q12" s="58">
        <v>0</v>
      </c>
      <c r="R12" s="58">
        <v>0</v>
      </c>
      <c r="S12" s="59">
        <f t="shared" si="0"/>
        <v>0</v>
      </c>
      <c r="T12" s="59">
        <f>+(S12*T11)/S11</f>
        <v>0</v>
      </c>
      <c r="U12" s="91"/>
      <c r="V12" s="100"/>
      <c r="W12" s="100"/>
      <c r="X12" s="106"/>
      <c r="Y12" s="106"/>
      <c r="Z12" s="109"/>
      <c r="AA12" s="208"/>
      <c r="AB12" s="208"/>
      <c r="AD12" s="21">
        <f t="shared" si="1"/>
        <v>0</v>
      </c>
      <c r="AF12" s="21">
        <f t="shared" si="2"/>
        <v>0</v>
      </c>
    </row>
    <row r="13" spans="1:36" ht="26.25" customHeight="1" x14ac:dyDescent="0.25">
      <c r="A13" s="125"/>
      <c r="B13" s="123" t="s">
        <v>7</v>
      </c>
      <c r="C13" s="141"/>
      <c r="D13" s="165"/>
      <c r="E13" s="147" t="e">
        <f t="shared" ref="E13" si="9">+D13/C13*100</f>
        <v>#DIV/0!</v>
      </c>
      <c r="F13" s="51" t="s">
        <v>91</v>
      </c>
      <c r="G13" s="57">
        <v>0</v>
      </c>
      <c r="H13" s="57">
        <v>0</v>
      </c>
      <c r="I13" s="57">
        <v>0</v>
      </c>
      <c r="J13" s="57">
        <v>0</v>
      </c>
      <c r="K13" s="57">
        <v>0</v>
      </c>
      <c r="L13" s="57">
        <v>0</v>
      </c>
      <c r="M13" s="58">
        <v>0</v>
      </c>
      <c r="N13" s="58">
        <v>0</v>
      </c>
      <c r="O13" s="58">
        <v>0</v>
      </c>
      <c r="P13" s="58">
        <v>0</v>
      </c>
      <c r="Q13" s="58">
        <v>0</v>
      </c>
      <c r="R13" s="58">
        <v>100</v>
      </c>
      <c r="S13" s="59">
        <f t="shared" si="0"/>
        <v>100</v>
      </c>
      <c r="T13" s="59">
        <v>6</v>
      </c>
      <c r="U13" s="91"/>
      <c r="V13" s="100" t="s">
        <v>112</v>
      </c>
      <c r="W13" s="100"/>
      <c r="X13" s="106"/>
      <c r="Y13" s="106"/>
      <c r="Z13" s="109" t="e">
        <f t="shared" ref="Z13" si="10">+Y13/X13*100</f>
        <v>#DIV/0!</v>
      </c>
      <c r="AA13" s="208"/>
      <c r="AB13" s="208"/>
      <c r="AD13" s="21">
        <f t="shared" si="1"/>
        <v>0</v>
      </c>
      <c r="AE13" s="20">
        <v>4</v>
      </c>
      <c r="AF13" s="21">
        <f t="shared" si="2"/>
        <v>100</v>
      </c>
    </row>
    <row r="14" spans="1:36" ht="26.25" customHeight="1" x14ac:dyDescent="0.25">
      <c r="A14" s="125"/>
      <c r="B14" s="124"/>
      <c r="C14" s="141"/>
      <c r="D14" s="165"/>
      <c r="E14" s="147"/>
      <c r="F14" s="51" t="s">
        <v>92</v>
      </c>
      <c r="G14" s="57">
        <v>0</v>
      </c>
      <c r="H14" s="57">
        <v>0</v>
      </c>
      <c r="I14" s="57">
        <v>0</v>
      </c>
      <c r="J14" s="57">
        <v>0</v>
      </c>
      <c r="K14" s="57">
        <v>0</v>
      </c>
      <c r="L14" s="57">
        <v>0</v>
      </c>
      <c r="M14" s="58">
        <v>0</v>
      </c>
      <c r="N14" s="58">
        <v>0</v>
      </c>
      <c r="O14" s="58">
        <v>0</v>
      </c>
      <c r="P14" s="58">
        <v>0</v>
      </c>
      <c r="Q14" s="58">
        <v>0</v>
      </c>
      <c r="R14" s="58">
        <v>0</v>
      </c>
      <c r="S14" s="59">
        <f t="shared" si="0"/>
        <v>0</v>
      </c>
      <c r="T14" s="59">
        <f>+(S14*T13)/S13</f>
        <v>0</v>
      </c>
      <c r="U14" s="91"/>
      <c r="V14" s="100"/>
      <c r="W14" s="100"/>
      <c r="X14" s="106"/>
      <c r="Y14" s="106"/>
      <c r="Z14" s="109"/>
      <c r="AA14" s="208"/>
      <c r="AB14" s="208"/>
      <c r="AD14" s="21">
        <f t="shared" si="1"/>
        <v>0</v>
      </c>
      <c r="AF14" s="21">
        <f t="shared" si="2"/>
        <v>0</v>
      </c>
    </row>
    <row r="15" spans="1:36" ht="39.75" customHeight="1" x14ac:dyDescent="0.25">
      <c r="A15" s="125"/>
      <c r="B15" s="123" t="s">
        <v>8</v>
      </c>
      <c r="C15" s="141"/>
      <c r="D15" s="165"/>
      <c r="E15" s="147" t="e">
        <f t="shared" ref="E15" si="11">+D15/C15*100</f>
        <v>#DIV/0!</v>
      </c>
      <c r="F15" s="51" t="s">
        <v>91</v>
      </c>
      <c r="G15" s="57">
        <v>0</v>
      </c>
      <c r="H15" s="57">
        <v>10</v>
      </c>
      <c r="I15" s="57">
        <v>10</v>
      </c>
      <c r="J15" s="57">
        <v>10</v>
      </c>
      <c r="K15" s="57">
        <v>10</v>
      </c>
      <c r="L15" s="57">
        <v>10</v>
      </c>
      <c r="M15" s="58">
        <v>10</v>
      </c>
      <c r="N15" s="58">
        <v>10</v>
      </c>
      <c r="O15" s="58">
        <v>10</v>
      </c>
      <c r="P15" s="58">
        <v>10</v>
      </c>
      <c r="Q15" s="58">
        <v>10</v>
      </c>
      <c r="R15" s="58">
        <v>0</v>
      </c>
      <c r="S15" s="59">
        <f t="shared" si="0"/>
        <v>100</v>
      </c>
      <c r="T15" s="59">
        <v>6</v>
      </c>
      <c r="U15" s="91"/>
      <c r="V15" s="100" t="s">
        <v>232</v>
      </c>
      <c r="W15" s="100"/>
      <c r="X15" s="106"/>
      <c r="Y15" s="106"/>
      <c r="Z15" s="109" t="e">
        <f t="shared" ref="Z15" si="12">+Y15/X15*100</f>
        <v>#DIV/0!</v>
      </c>
      <c r="AA15" s="208"/>
      <c r="AB15" s="208"/>
      <c r="AD15" s="21">
        <f t="shared" si="1"/>
        <v>50</v>
      </c>
      <c r="AE15" s="20">
        <v>5</v>
      </c>
      <c r="AF15" s="21">
        <f t="shared" si="2"/>
        <v>50</v>
      </c>
    </row>
    <row r="16" spans="1:36" ht="39.75" customHeight="1" x14ac:dyDescent="0.25">
      <c r="A16" s="124"/>
      <c r="B16" s="124"/>
      <c r="C16" s="142"/>
      <c r="D16" s="166"/>
      <c r="E16" s="148"/>
      <c r="F16" s="51" t="s">
        <v>92</v>
      </c>
      <c r="G16" s="57">
        <v>0</v>
      </c>
      <c r="H16" s="57">
        <v>0</v>
      </c>
      <c r="I16" s="57">
        <v>20</v>
      </c>
      <c r="J16" s="57">
        <v>10</v>
      </c>
      <c r="K16" s="57">
        <v>10</v>
      </c>
      <c r="L16" s="57">
        <v>10</v>
      </c>
      <c r="M16" s="58">
        <v>0</v>
      </c>
      <c r="N16" s="58">
        <v>0</v>
      </c>
      <c r="O16" s="58">
        <v>0</v>
      </c>
      <c r="P16" s="58">
        <v>0</v>
      </c>
      <c r="Q16" s="58">
        <v>0</v>
      </c>
      <c r="R16" s="58">
        <v>0</v>
      </c>
      <c r="S16" s="59">
        <f t="shared" si="0"/>
        <v>50</v>
      </c>
      <c r="T16" s="59">
        <f>+(S16*T15)/S15</f>
        <v>3</v>
      </c>
      <c r="U16" s="92"/>
      <c r="V16" s="100"/>
      <c r="W16" s="100"/>
      <c r="X16" s="107"/>
      <c r="Y16" s="107"/>
      <c r="Z16" s="110"/>
      <c r="AA16" s="209"/>
      <c r="AB16" s="209"/>
      <c r="AD16" s="21">
        <f t="shared" si="1"/>
        <v>50</v>
      </c>
      <c r="AF16" s="21">
        <f t="shared" si="2"/>
        <v>0</v>
      </c>
    </row>
    <row r="17" spans="1:32" ht="43.5" customHeight="1" x14ac:dyDescent="0.25">
      <c r="A17" s="126" t="s">
        <v>9</v>
      </c>
      <c r="B17" s="126" t="s">
        <v>95</v>
      </c>
      <c r="C17" s="143">
        <v>1</v>
      </c>
      <c r="D17" s="167">
        <v>0.51</v>
      </c>
      <c r="E17" s="149">
        <f t="shared" ref="E17" si="13">+D17/C17*100</f>
        <v>51</v>
      </c>
      <c r="F17" s="50" t="s">
        <v>91</v>
      </c>
      <c r="G17" s="52">
        <v>0</v>
      </c>
      <c r="H17" s="52">
        <v>0</v>
      </c>
      <c r="I17" s="52">
        <v>0</v>
      </c>
      <c r="J17" s="52">
        <v>10</v>
      </c>
      <c r="K17" s="52">
        <v>10</v>
      </c>
      <c r="L17" s="52">
        <v>10</v>
      </c>
      <c r="M17" s="53">
        <v>20</v>
      </c>
      <c r="N17" s="53">
        <v>20</v>
      </c>
      <c r="O17" s="53">
        <v>10</v>
      </c>
      <c r="P17" s="53">
        <v>10</v>
      </c>
      <c r="Q17" s="53">
        <v>10</v>
      </c>
      <c r="R17" s="53">
        <v>0</v>
      </c>
      <c r="S17" s="54">
        <f>+SUM(G17:R17)</f>
        <v>100</v>
      </c>
      <c r="T17" s="59">
        <v>0.32</v>
      </c>
      <c r="U17" s="177">
        <f>+T18+T20+T22+T24</f>
        <v>0.62440000000000007</v>
      </c>
      <c r="V17" s="99" t="s">
        <v>233</v>
      </c>
      <c r="W17" s="99" t="s">
        <v>302</v>
      </c>
      <c r="X17" s="183">
        <v>176</v>
      </c>
      <c r="Y17" s="183">
        <v>176</v>
      </c>
      <c r="Z17" s="192">
        <f t="shared" ref="Z17" si="14">+Y17/X17*100</f>
        <v>100</v>
      </c>
      <c r="AA17" s="205" t="s">
        <v>123</v>
      </c>
      <c r="AB17" s="210" t="s">
        <v>234</v>
      </c>
      <c r="AC17" s="20">
        <v>3</v>
      </c>
      <c r="AD17" s="25">
        <f t="shared" si="1"/>
        <v>30</v>
      </c>
      <c r="AE17" s="20">
        <v>1</v>
      </c>
      <c r="AF17" s="21">
        <f t="shared" si="2"/>
        <v>70</v>
      </c>
    </row>
    <row r="18" spans="1:32" ht="43.5" customHeight="1" x14ac:dyDescent="0.25">
      <c r="A18" s="127"/>
      <c r="B18" s="120"/>
      <c r="C18" s="138"/>
      <c r="D18" s="168"/>
      <c r="E18" s="150"/>
      <c r="F18" s="50" t="s">
        <v>92</v>
      </c>
      <c r="G18" s="52">
        <v>0</v>
      </c>
      <c r="H18" s="52">
        <v>0</v>
      </c>
      <c r="I18" s="52">
        <v>0</v>
      </c>
      <c r="J18" s="52">
        <v>0</v>
      </c>
      <c r="K18" s="52">
        <v>0</v>
      </c>
      <c r="L18" s="52">
        <v>22</v>
      </c>
      <c r="M18" s="53">
        <v>0</v>
      </c>
      <c r="N18" s="53">
        <v>0</v>
      </c>
      <c r="O18" s="53">
        <v>0</v>
      </c>
      <c r="P18" s="53">
        <v>0</v>
      </c>
      <c r="Q18" s="53">
        <v>0</v>
      </c>
      <c r="R18" s="53">
        <v>0</v>
      </c>
      <c r="S18" s="54">
        <f t="shared" si="0"/>
        <v>22</v>
      </c>
      <c r="T18" s="59">
        <f>+(S18*T17)/S17</f>
        <v>7.0400000000000004E-2</v>
      </c>
      <c r="U18" s="178"/>
      <c r="V18" s="99"/>
      <c r="W18" s="99"/>
      <c r="X18" s="101"/>
      <c r="Y18" s="101"/>
      <c r="Z18" s="103"/>
      <c r="AA18" s="211"/>
      <c r="AB18" s="211"/>
      <c r="AD18" s="25">
        <f t="shared" si="1"/>
        <v>22</v>
      </c>
      <c r="AF18" s="21">
        <f t="shared" si="2"/>
        <v>0</v>
      </c>
    </row>
    <row r="19" spans="1:32" ht="49.5" customHeight="1" x14ac:dyDescent="0.25">
      <c r="A19" s="127"/>
      <c r="B19" s="126" t="s">
        <v>10</v>
      </c>
      <c r="C19" s="138"/>
      <c r="D19" s="168"/>
      <c r="E19" s="150" t="e">
        <f t="shared" ref="E19" si="15">+D19/C19*100</f>
        <v>#DIV/0!</v>
      </c>
      <c r="F19" s="50" t="s">
        <v>91</v>
      </c>
      <c r="G19" s="52">
        <v>0</v>
      </c>
      <c r="H19" s="52">
        <v>0</v>
      </c>
      <c r="I19" s="52">
        <v>0</v>
      </c>
      <c r="J19" s="52">
        <v>10</v>
      </c>
      <c r="K19" s="52">
        <v>10</v>
      </c>
      <c r="L19" s="52">
        <v>10</v>
      </c>
      <c r="M19" s="53">
        <v>20</v>
      </c>
      <c r="N19" s="53">
        <v>20</v>
      </c>
      <c r="O19" s="53">
        <v>10</v>
      </c>
      <c r="P19" s="53">
        <v>10</v>
      </c>
      <c r="Q19" s="53">
        <v>10</v>
      </c>
      <c r="R19" s="53">
        <v>0</v>
      </c>
      <c r="S19" s="54">
        <f t="shared" si="0"/>
        <v>100</v>
      </c>
      <c r="T19" s="59">
        <v>0.27</v>
      </c>
      <c r="U19" s="178"/>
      <c r="V19" s="99" t="s">
        <v>235</v>
      </c>
      <c r="W19" s="99"/>
      <c r="X19" s="101"/>
      <c r="Y19" s="101"/>
      <c r="Z19" s="103" t="e">
        <f t="shared" ref="Z19" si="16">+Y19/X19*100</f>
        <v>#DIV/0!</v>
      </c>
      <c r="AA19" s="211"/>
      <c r="AB19" s="211"/>
      <c r="AD19" s="21">
        <f t="shared" si="1"/>
        <v>30</v>
      </c>
      <c r="AE19" s="20">
        <v>2</v>
      </c>
      <c r="AF19" s="21">
        <f t="shared" si="2"/>
        <v>70</v>
      </c>
    </row>
    <row r="20" spans="1:32" ht="49.5" customHeight="1" x14ac:dyDescent="0.25">
      <c r="A20" s="127"/>
      <c r="B20" s="120"/>
      <c r="C20" s="138"/>
      <c r="D20" s="168"/>
      <c r="E20" s="150"/>
      <c r="F20" s="50" t="s">
        <v>92</v>
      </c>
      <c r="G20" s="52">
        <v>0</v>
      </c>
      <c r="H20" s="52">
        <v>0</v>
      </c>
      <c r="I20" s="52">
        <v>0</v>
      </c>
      <c r="J20" s="52">
        <v>25</v>
      </c>
      <c r="K20" s="52">
        <v>35</v>
      </c>
      <c r="L20" s="52">
        <v>20</v>
      </c>
      <c r="M20" s="53">
        <v>0</v>
      </c>
      <c r="N20" s="53">
        <v>0</v>
      </c>
      <c r="O20" s="53">
        <v>0</v>
      </c>
      <c r="P20" s="53">
        <v>0</v>
      </c>
      <c r="Q20" s="53">
        <v>0</v>
      </c>
      <c r="R20" s="53">
        <v>0</v>
      </c>
      <c r="S20" s="54">
        <f t="shared" si="0"/>
        <v>80</v>
      </c>
      <c r="T20" s="59">
        <f>+(S20*T19)/S19</f>
        <v>0.21600000000000003</v>
      </c>
      <c r="U20" s="178"/>
      <c r="V20" s="99"/>
      <c r="W20" s="99"/>
      <c r="X20" s="101"/>
      <c r="Y20" s="101"/>
      <c r="Z20" s="103"/>
      <c r="AA20" s="211"/>
      <c r="AB20" s="211"/>
      <c r="AD20" s="21">
        <f t="shared" si="1"/>
        <v>80</v>
      </c>
      <c r="AF20" s="21">
        <f t="shared" si="2"/>
        <v>0</v>
      </c>
    </row>
    <row r="21" spans="1:32" ht="52.5" customHeight="1" x14ac:dyDescent="0.25">
      <c r="A21" s="127"/>
      <c r="B21" s="126" t="s">
        <v>96</v>
      </c>
      <c r="C21" s="138"/>
      <c r="D21" s="168"/>
      <c r="E21" s="150" t="e">
        <f t="shared" ref="E21" si="17">+D21/C21*100</f>
        <v>#DIV/0!</v>
      </c>
      <c r="F21" s="50" t="s">
        <v>91</v>
      </c>
      <c r="G21" s="52">
        <v>0</v>
      </c>
      <c r="H21" s="52">
        <v>10</v>
      </c>
      <c r="I21" s="52">
        <v>10</v>
      </c>
      <c r="J21" s="52">
        <v>10</v>
      </c>
      <c r="K21" s="52">
        <v>10</v>
      </c>
      <c r="L21" s="52">
        <v>10</v>
      </c>
      <c r="M21" s="53">
        <v>10</v>
      </c>
      <c r="N21" s="53">
        <v>10</v>
      </c>
      <c r="O21" s="53">
        <v>10</v>
      </c>
      <c r="P21" s="53">
        <v>10</v>
      </c>
      <c r="Q21" s="53">
        <v>10</v>
      </c>
      <c r="R21" s="53">
        <v>0</v>
      </c>
      <c r="S21" s="54">
        <f t="shared" si="0"/>
        <v>100</v>
      </c>
      <c r="T21" s="59">
        <v>0.36</v>
      </c>
      <c r="U21" s="178"/>
      <c r="V21" s="100" t="s">
        <v>303</v>
      </c>
      <c r="W21" s="99"/>
      <c r="X21" s="101"/>
      <c r="Y21" s="101"/>
      <c r="Z21" s="103" t="e">
        <f t="shared" ref="Z21" si="18">+Y21/X21*100</f>
        <v>#DIV/0!</v>
      </c>
      <c r="AA21" s="211"/>
      <c r="AB21" s="211"/>
      <c r="AD21" s="21">
        <f t="shared" si="1"/>
        <v>50</v>
      </c>
      <c r="AE21" s="20">
        <v>3</v>
      </c>
      <c r="AF21" s="21">
        <f t="shared" si="2"/>
        <v>50</v>
      </c>
    </row>
    <row r="22" spans="1:32" ht="52.5" customHeight="1" x14ac:dyDescent="0.25">
      <c r="A22" s="127"/>
      <c r="B22" s="120"/>
      <c r="C22" s="138"/>
      <c r="D22" s="168"/>
      <c r="E22" s="150"/>
      <c r="F22" s="50" t="s">
        <v>92</v>
      </c>
      <c r="G22" s="52">
        <v>0</v>
      </c>
      <c r="H22" s="52">
        <v>0</v>
      </c>
      <c r="I22" s="52">
        <v>47</v>
      </c>
      <c r="J22" s="52">
        <v>13</v>
      </c>
      <c r="K22" s="52">
        <v>20</v>
      </c>
      <c r="L22" s="52">
        <v>0</v>
      </c>
      <c r="M22" s="53">
        <v>0</v>
      </c>
      <c r="N22" s="53">
        <v>0</v>
      </c>
      <c r="O22" s="53">
        <v>0</v>
      </c>
      <c r="P22" s="53">
        <v>0</v>
      </c>
      <c r="Q22" s="53">
        <v>0</v>
      </c>
      <c r="R22" s="53">
        <v>0</v>
      </c>
      <c r="S22" s="65">
        <f>+SUM(G22:R22)</f>
        <v>80</v>
      </c>
      <c r="T22" s="66">
        <f>+(S22*T21)/S21</f>
        <v>0.28799999999999998</v>
      </c>
      <c r="U22" s="178"/>
      <c r="V22" s="100"/>
      <c r="W22" s="99"/>
      <c r="X22" s="101"/>
      <c r="Y22" s="101"/>
      <c r="Z22" s="103"/>
      <c r="AA22" s="211"/>
      <c r="AB22" s="211"/>
      <c r="AD22" s="21">
        <f t="shared" si="1"/>
        <v>80</v>
      </c>
      <c r="AF22" s="21">
        <f t="shared" si="2"/>
        <v>0</v>
      </c>
    </row>
    <row r="23" spans="1:32" ht="30.75" customHeight="1" x14ac:dyDescent="0.25">
      <c r="A23" s="127"/>
      <c r="B23" s="126" t="s">
        <v>97</v>
      </c>
      <c r="C23" s="138"/>
      <c r="D23" s="168"/>
      <c r="E23" s="150" t="e">
        <f t="shared" ref="E23" si="19">+D23/C23*100</f>
        <v>#DIV/0!</v>
      </c>
      <c r="F23" s="50" t="s">
        <v>91</v>
      </c>
      <c r="G23" s="52">
        <v>100</v>
      </c>
      <c r="H23" s="52">
        <v>0</v>
      </c>
      <c r="I23" s="52">
        <v>0</v>
      </c>
      <c r="J23" s="52">
        <v>0</v>
      </c>
      <c r="K23" s="52">
        <v>0</v>
      </c>
      <c r="L23" s="52">
        <v>0</v>
      </c>
      <c r="M23" s="53">
        <v>0</v>
      </c>
      <c r="N23" s="53">
        <v>0</v>
      </c>
      <c r="O23" s="53">
        <v>0</v>
      </c>
      <c r="P23" s="53">
        <v>0</v>
      </c>
      <c r="Q23" s="53">
        <v>0</v>
      </c>
      <c r="R23" s="53">
        <v>0</v>
      </c>
      <c r="S23" s="54">
        <f t="shared" si="0"/>
        <v>100</v>
      </c>
      <c r="T23" s="59">
        <v>0.05</v>
      </c>
      <c r="U23" s="178"/>
      <c r="V23" s="99" t="s">
        <v>236</v>
      </c>
      <c r="W23" s="99"/>
      <c r="X23" s="101"/>
      <c r="Y23" s="101"/>
      <c r="Z23" s="103" t="e">
        <f t="shared" ref="Z23" si="20">+Y23/X23*100</f>
        <v>#DIV/0!</v>
      </c>
      <c r="AA23" s="211"/>
      <c r="AB23" s="211"/>
      <c r="AD23" s="21">
        <f t="shared" si="1"/>
        <v>100</v>
      </c>
      <c r="AE23" s="20">
        <v>4</v>
      </c>
      <c r="AF23" s="21">
        <f t="shared" si="2"/>
        <v>0</v>
      </c>
    </row>
    <row r="24" spans="1:32" ht="30.75" customHeight="1" x14ac:dyDescent="0.25">
      <c r="A24" s="120"/>
      <c r="B24" s="120"/>
      <c r="C24" s="139"/>
      <c r="D24" s="169"/>
      <c r="E24" s="151"/>
      <c r="F24" s="50" t="s">
        <v>92</v>
      </c>
      <c r="G24" s="52">
        <v>0</v>
      </c>
      <c r="H24" s="52">
        <v>0</v>
      </c>
      <c r="I24" s="52">
        <v>100</v>
      </c>
      <c r="J24" s="52">
        <v>0</v>
      </c>
      <c r="K24" s="52">
        <v>0</v>
      </c>
      <c r="L24" s="52">
        <v>0</v>
      </c>
      <c r="M24" s="53">
        <v>0</v>
      </c>
      <c r="N24" s="53">
        <v>0</v>
      </c>
      <c r="O24" s="53">
        <v>0</v>
      </c>
      <c r="P24" s="53">
        <v>0</v>
      </c>
      <c r="Q24" s="53">
        <v>0</v>
      </c>
      <c r="R24" s="53">
        <v>0</v>
      </c>
      <c r="S24" s="54">
        <f t="shared" si="0"/>
        <v>100</v>
      </c>
      <c r="T24" s="59">
        <f>+(S24*T23)/S23</f>
        <v>0.05</v>
      </c>
      <c r="U24" s="179"/>
      <c r="V24" s="99"/>
      <c r="W24" s="99"/>
      <c r="X24" s="102"/>
      <c r="Y24" s="102"/>
      <c r="Z24" s="104"/>
      <c r="AA24" s="206"/>
      <c r="AB24" s="206"/>
      <c r="AD24" s="21">
        <f t="shared" si="1"/>
        <v>100</v>
      </c>
      <c r="AF24" s="21">
        <f t="shared" si="2"/>
        <v>0</v>
      </c>
    </row>
    <row r="25" spans="1:32" ht="72" customHeight="1" x14ac:dyDescent="0.25">
      <c r="A25" s="123" t="s">
        <v>11</v>
      </c>
      <c r="B25" s="123" t="s">
        <v>221</v>
      </c>
      <c r="C25" s="135">
        <v>1</v>
      </c>
      <c r="D25" s="170">
        <v>0.53</v>
      </c>
      <c r="E25" s="152">
        <f t="shared" ref="E25" si="21">+D25/C25*100</f>
        <v>53</v>
      </c>
      <c r="F25" s="51" t="s">
        <v>91</v>
      </c>
      <c r="G25" s="57">
        <v>0</v>
      </c>
      <c r="H25" s="57">
        <v>10</v>
      </c>
      <c r="I25" s="57">
        <v>10</v>
      </c>
      <c r="J25" s="57">
        <v>10</v>
      </c>
      <c r="K25" s="57">
        <v>10</v>
      </c>
      <c r="L25" s="57">
        <v>10</v>
      </c>
      <c r="M25" s="58">
        <v>10</v>
      </c>
      <c r="N25" s="58">
        <v>10</v>
      </c>
      <c r="O25" s="58">
        <v>10</v>
      </c>
      <c r="P25" s="58">
        <v>10</v>
      </c>
      <c r="Q25" s="58">
        <v>10</v>
      </c>
      <c r="R25" s="58">
        <v>0</v>
      </c>
      <c r="S25" s="59">
        <f t="shared" si="0"/>
        <v>100</v>
      </c>
      <c r="T25" s="59">
        <v>0.32</v>
      </c>
      <c r="U25" s="114">
        <f>+T26+T28+T30</f>
        <v>0.41659999999999997</v>
      </c>
      <c r="V25" s="100" t="s">
        <v>304</v>
      </c>
      <c r="W25" s="100" t="s">
        <v>305</v>
      </c>
      <c r="X25" s="193">
        <v>86</v>
      </c>
      <c r="Y25" s="193">
        <v>65</v>
      </c>
      <c r="Z25" s="180">
        <f t="shared" ref="Z25" si="22">+Y25/X25*100</f>
        <v>75.581395348837205</v>
      </c>
      <c r="AA25" s="202" t="s">
        <v>124</v>
      </c>
      <c r="AB25" s="207" t="s">
        <v>125</v>
      </c>
      <c r="AC25" s="20">
        <v>4</v>
      </c>
      <c r="AD25" s="21">
        <f t="shared" si="1"/>
        <v>50</v>
      </c>
      <c r="AE25" s="20">
        <v>1</v>
      </c>
      <c r="AF25" s="21">
        <f t="shared" si="2"/>
        <v>50</v>
      </c>
    </row>
    <row r="26" spans="1:32" ht="72" customHeight="1" x14ac:dyDescent="0.25">
      <c r="A26" s="125"/>
      <c r="B26" s="124"/>
      <c r="C26" s="136"/>
      <c r="D26" s="171"/>
      <c r="E26" s="153"/>
      <c r="F26" s="51" t="s">
        <v>92</v>
      </c>
      <c r="G26" s="57">
        <v>0</v>
      </c>
      <c r="H26" s="57">
        <v>0</v>
      </c>
      <c r="I26" s="57">
        <v>9</v>
      </c>
      <c r="J26" s="57">
        <v>30</v>
      </c>
      <c r="K26" s="57">
        <v>22</v>
      </c>
      <c r="L26" s="57">
        <v>0</v>
      </c>
      <c r="M26" s="58">
        <v>0</v>
      </c>
      <c r="N26" s="58">
        <v>0</v>
      </c>
      <c r="O26" s="58">
        <v>0</v>
      </c>
      <c r="P26" s="58">
        <v>0</v>
      </c>
      <c r="Q26" s="58">
        <v>0</v>
      </c>
      <c r="R26" s="58">
        <v>0</v>
      </c>
      <c r="S26" s="66">
        <f t="shared" si="0"/>
        <v>61</v>
      </c>
      <c r="T26" s="66">
        <f>+(S26*T25)/S25</f>
        <v>0.19519999999999998</v>
      </c>
      <c r="U26" s="115"/>
      <c r="V26" s="100"/>
      <c r="W26" s="100"/>
      <c r="X26" s="194"/>
      <c r="Y26" s="194"/>
      <c r="Z26" s="181"/>
      <c r="AA26" s="203"/>
      <c r="AB26" s="203"/>
      <c r="AD26" s="21">
        <f t="shared" si="1"/>
        <v>61</v>
      </c>
      <c r="AF26" s="21">
        <f t="shared" si="2"/>
        <v>0</v>
      </c>
    </row>
    <row r="27" spans="1:32" ht="30.75" customHeight="1" x14ac:dyDescent="0.25">
      <c r="A27" s="125"/>
      <c r="B27" s="123" t="s">
        <v>135</v>
      </c>
      <c r="C27" s="136"/>
      <c r="D27" s="171"/>
      <c r="E27" s="153" t="e">
        <f t="shared" ref="E27" si="23">+D27/C27*100</f>
        <v>#DIV/0!</v>
      </c>
      <c r="F27" s="51" t="s">
        <v>91</v>
      </c>
      <c r="G27" s="57">
        <v>0</v>
      </c>
      <c r="H27" s="57">
        <v>10</v>
      </c>
      <c r="I27" s="57">
        <v>10</v>
      </c>
      <c r="J27" s="57">
        <v>10</v>
      </c>
      <c r="K27" s="57">
        <v>10</v>
      </c>
      <c r="L27" s="57">
        <v>50</v>
      </c>
      <c r="M27" s="58">
        <v>10</v>
      </c>
      <c r="N27" s="58">
        <v>0</v>
      </c>
      <c r="O27" s="58">
        <v>0</v>
      </c>
      <c r="P27" s="58">
        <v>0</v>
      </c>
      <c r="Q27" s="58">
        <v>0</v>
      </c>
      <c r="R27" s="58">
        <v>0</v>
      </c>
      <c r="S27" s="59">
        <f t="shared" si="0"/>
        <v>100</v>
      </c>
      <c r="T27" s="59">
        <v>0.27</v>
      </c>
      <c r="U27" s="115"/>
      <c r="V27" s="100" t="s">
        <v>237</v>
      </c>
      <c r="W27" s="100"/>
      <c r="X27" s="194"/>
      <c r="Y27" s="194"/>
      <c r="Z27" s="181" t="e">
        <f t="shared" ref="Z27" si="24">+Y27/X27*100</f>
        <v>#DIV/0!</v>
      </c>
      <c r="AA27" s="203"/>
      <c r="AB27" s="203"/>
      <c r="AD27" s="21">
        <f t="shared" si="1"/>
        <v>90</v>
      </c>
      <c r="AE27" s="20">
        <v>2</v>
      </c>
      <c r="AF27" s="21">
        <f t="shared" si="2"/>
        <v>10</v>
      </c>
    </row>
    <row r="28" spans="1:32" ht="30.75" customHeight="1" x14ac:dyDescent="0.25">
      <c r="A28" s="125"/>
      <c r="B28" s="124"/>
      <c r="C28" s="136"/>
      <c r="D28" s="171"/>
      <c r="E28" s="153"/>
      <c r="F28" s="51" t="s">
        <v>92</v>
      </c>
      <c r="G28" s="57">
        <v>0</v>
      </c>
      <c r="H28" s="57">
        <v>0</v>
      </c>
      <c r="I28" s="57">
        <v>25</v>
      </c>
      <c r="J28" s="57">
        <v>15</v>
      </c>
      <c r="K28" s="57">
        <v>5</v>
      </c>
      <c r="L28" s="57">
        <v>37</v>
      </c>
      <c r="M28" s="58">
        <v>0</v>
      </c>
      <c r="N28" s="58">
        <v>0</v>
      </c>
      <c r="O28" s="58">
        <v>0</v>
      </c>
      <c r="P28" s="58">
        <v>0</v>
      </c>
      <c r="Q28" s="58">
        <v>0</v>
      </c>
      <c r="R28" s="58">
        <v>0</v>
      </c>
      <c r="S28" s="59">
        <f t="shared" si="0"/>
        <v>82</v>
      </c>
      <c r="T28" s="59">
        <f>+(S28*T27)/S27</f>
        <v>0.22140000000000001</v>
      </c>
      <c r="U28" s="115"/>
      <c r="V28" s="100"/>
      <c r="W28" s="100"/>
      <c r="X28" s="194"/>
      <c r="Y28" s="194"/>
      <c r="Z28" s="181"/>
      <c r="AA28" s="203"/>
      <c r="AB28" s="203"/>
      <c r="AD28" s="21">
        <f t="shared" si="1"/>
        <v>82</v>
      </c>
      <c r="AF28" s="21">
        <f t="shared" si="2"/>
        <v>0</v>
      </c>
    </row>
    <row r="29" spans="1:32" ht="30.75" customHeight="1" x14ac:dyDescent="0.25">
      <c r="A29" s="125"/>
      <c r="B29" s="123" t="s">
        <v>12</v>
      </c>
      <c r="C29" s="136"/>
      <c r="D29" s="171"/>
      <c r="E29" s="153" t="e">
        <f t="shared" ref="E29" si="25">+D29/C29*100</f>
        <v>#DIV/0!</v>
      </c>
      <c r="F29" s="51" t="s">
        <v>91</v>
      </c>
      <c r="G29" s="57">
        <v>0</v>
      </c>
      <c r="H29" s="57">
        <v>0</v>
      </c>
      <c r="I29" s="57">
        <v>0</v>
      </c>
      <c r="J29" s="57">
        <v>0</v>
      </c>
      <c r="K29" s="57">
        <v>0</v>
      </c>
      <c r="L29" s="57">
        <v>0</v>
      </c>
      <c r="M29" s="58">
        <v>20</v>
      </c>
      <c r="N29" s="58">
        <v>20</v>
      </c>
      <c r="O29" s="58">
        <v>20</v>
      </c>
      <c r="P29" s="58">
        <v>20</v>
      </c>
      <c r="Q29" s="58">
        <v>20</v>
      </c>
      <c r="R29" s="58">
        <v>0</v>
      </c>
      <c r="S29" s="59">
        <f t="shared" si="0"/>
        <v>100</v>
      </c>
      <c r="T29" s="59">
        <v>0.36</v>
      </c>
      <c r="U29" s="115"/>
      <c r="V29" s="100" t="s">
        <v>226</v>
      </c>
      <c r="W29" s="100"/>
      <c r="X29" s="194"/>
      <c r="Y29" s="194"/>
      <c r="Z29" s="181" t="e">
        <f t="shared" ref="Z29" si="26">+Y29/X29*100</f>
        <v>#DIV/0!</v>
      </c>
      <c r="AA29" s="203"/>
      <c r="AB29" s="203"/>
      <c r="AD29" s="21">
        <f t="shared" si="1"/>
        <v>0</v>
      </c>
      <c r="AE29" s="20">
        <v>3</v>
      </c>
      <c r="AF29" s="21">
        <f t="shared" si="2"/>
        <v>100</v>
      </c>
    </row>
    <row r="30" spans="1:32" ht="30.75" customHeight="1" x14ac:dyDescent="0.25">
      <c r="A30" s="124"/>
      <c r="B30" s="124"/>
      <c r="C30" s="137"/>
      <c r="D30" s="172"/>
      <c r="E30" s="154"/>
      <c r="F30" s="51" t="s">
        <v>92</v>
      </c>
      <c r="G30" s="57">
        <v>0</v>
      </c>
      <c r="H30" s="57">
        <v>0</v>
      </c>
      <c r="I30" s="57">
        <v>0</v>
      </c>
      <c r="J30" s="57">
        <v>0</v>
      </c>
      <c r="K30" s="57">
        <v>0</v>
      </c>
      <c r="L30" s="57">
        <v>0</v>
      </c>
      <c r="M30" s="58">
        <v>0</v>
      </c>
      <c r="N30" s="58">
        <v>0</v>
      </c>
      <c r="O30" s="58">
        <v>0</v>
      </c>
      <c r="P30" s="58">
        <v>0</v>
      </c>
      <c r="Q30" s="58">
        <v>0</v>
      </c>
      <c r="R30" s="58">
        <v>0</v>
      </c>
      <c r="S30" s="59">
        <f t="shared" si="0"/>
        <v>0</v>
      </c>
      <c r="T30" s="59">
        <f>+(S30*T29)/S29</f>
        <v>0</v>
      </c>
      <c r="U30" s="116"/>
      <c r="V30" s="100"/>
      <c r="W30" s="100"/>
      <c r="X30" s="195"/>
      <c r="Y30" s="195"/>
      <c r="Z30" s="182"/>
      <c r="AA30" s="204"/>
      <c r="AB30" s="204"/>
      <c r="AD30" s="21">
        <f t="shared" si="1"/>
        <v>0</v>
      </c>
      <c r="AF30" s="21">
        <f t="shared" si="2"/>
        <v>0</v>
      </c>
    </row>
    <row r="31" spans="1:32" ht="36.75" customHeight="1" x14ac:dyDescent="0.25">
      <c r="A31" s="128" t="s">
        <v>13</v>
      </c>
      <c r="B31" s="128" t="s">
        <v>14</v>
      </c>
      <c r="C31" s="132">
        <v>1</v>
      </c>
      <c r="D31" s="173">
        <v>0.56000000000000005</v>
      </c>
      <c r="E31" s="155">
        <f t="shared" ref="E31" si="27">+D31/C31*100</f>
        <v>56.000000000000007</v>
      </c>
      <c r="F31" s="67" t="s">
        <v>91</v>
      </c>
      <c r="G31" s="68">
        <v>100</v>
      </c>
      <c r="H31" s="68">
        <v>0</v>
      </c>
      <c r="I31" s="68">
        <v>0</v>
      </c>
      <c r="J31" s="68">
        <v>0</v>
      </c>
      <c r="K31" s="68">
        <v>0</v>
      </c>
      <c r="L31" s="68">
        <v>0</v>
      </c>
      <c r="M31" s="69">
        <v>0</v>
      </c>
      <c r="N31" s="69">
        <v>0</v>
      </c>
      <c r="O31" s="69">
        <v>0</v>
      </c>
      <c r="P31" s="69">
        <v>0</v>
      </c>
      <c r="Q31" s="69">
        <v>0</v>
      </c>
      <c r="R31" s="69">
        <v>0</v>
      </c>
      <c r="S31" s="55">
        <f t="shared" si="0"/>
        <v>100</v>
      </c>
      <c r="T31" s="59">
        <v>0.5</v>
      </c>
      <c r="U31" s="114">
        <f>+T32+T34+T36</f>
        <v>0.50026999999999999</v>
      </c>
      <c r="V31" s="184" t="s">
        <v>225</v>
      </c>
      <c r="W31" s="188" t="s">
        <v>209</v>
      </c>
      <c r="X31" s="196">
        <v>965</v>
      </c>
      <c r="Y31" s="196">
        <v>941</v>
      </c>
      <c r="Z31" s="199">
        <f t="shared" ref="Z31" si="28">+Y31/X31*100</f>
        <v>97.512953367875639</v>
      </c>
      <c r="AA31" s="215" t="s">
        <v>126</v>
      </c>
      <c r="AB31" s="212" t="s">
        <v>238</v>
      </c>
      <c r="AC31" s="20">
        <v>5</v>
      </c>
      <c r="AD31" s="21">
        <f t="shared" si="1"/>
        <v>100</v>
      </c>
      <c r="AE31" s="20">
        <v>1</v>
      </c>
      <c r="AF31" s="21">
        <f t="shared" si="2"/>
        <v>0</v>
      </c>
    </row>
    <row r="32" spans="1:32" ht="36.75" customHeight="1" x14ac:dyDescent="0.25">
      <c r="A32" s="129"/>
      <c r="B32" s="130"/>
      <c r="C32" s="133"/>
      <c r="D32" s="174"/>
      <c r="E32" s="156"/>
      <c r="F32" s="67" t="s">
        <v>92</v>
      </c>
      <c r="G32" s="68">
        <v>0</v>
      </c>
      <c r="H32" s="68">
        <v>0</v>
      </c>
      <c r="I32" s="68">
        <v>100</v>
      </c>
      <c r="J32" s="68">
        <v>0</v>
      </c>
      <c r="K32" s="68">
        <v>0</v>
      </c>
      <c r="L32" s="68">
        <v>0</v>
      </c>
      <c r="M32" s="69">
        <v>0</v>
      </c>
      <c r="N32" s="69">
        <v>0</v>
      </c>
      <c r="O32" s="69">
        <v>0</v>
      </c>
      <c r="P32" s="69">
        <v>0</v>
      </c>
      <c r="Q32" s="69">
        <v>0</v>
      </c>
      <c r="R32" s="69">
        <v>0</v>
      </c>
      <c r="S32" s="55">
        <f t="shared" si="0"/>
        <v>100</v>
      </c>
      <c r="T32" s="59">
        <f>+(S32*T31)/S31</f>
        <v>0.5</v>
      </c>
      <c r="U32" s="115"/>
      <c r="V32" s="184"/>
      <c r="W32" s="188"/>
      <c r="X32" s="197"/>
      <c r="Y32" s="197"/>
      <c r="Z32" s="200"/>
      <c r="AA32" s="213"/>
      <c r="AB32" s="213"/>
      <c r="AD32" s="21">
        <f t="shared" si="1"/>
        <v>100</v>
      </c>
      <c r="AF32" s="21">
        <f t="shared" si="2"/>
        <v>0</v>
      </c>
    </row>
    <row r="33" spans="1:32" ht="42" customHeight="1" x14ac:dyDescent="0.25">
      <c r="A33" s="129"/>
      <c r="B33" s="128" t="s">
        <v>15</v>
      </c>
      <c r="C33" s="133"/>
      <c r="D33" s="174"/>
      <c r="E33" s="156" t="e">
        <f t="shared" ref="E33" si="29">+D33/C33*100</f>
        <v>#DIV/0!</v>
      </c>
      <c r="F33" s="67" t="s">
        <v>91</v>
      </c>
      <c r="G33" s="68">
        <v>0</v>
      </c>
      <c r="H33" s="68">
        <v>0</v>
      </c>
      <c r="I33" s="68">
        <v>0</v>
      </c>
      <c r="J33" s="68">
        <v>50</v>
      </c>
      <c r="K33" s="68">
        <v>50</v>
      </c>
      <c r="L33" s="68">
        <v>0</v>
      </c>
      <c r="M33" s="69">
        <v>0</v>
      </c>
      <c r="N33" s="69">
        <v>0</v>
      </c>
      <c r="O33" s="69">
        <v>0</v>
      </c>
      <c r="P33" s="69">
        <v>0</v>
      </c>
      <c r="Q33" s="69">
        <v>0</v>
      </c>
      <c r="R33" s="69">
        <v>0</v>
      </c>
      <c r="S33" s="55">
        <f t="shared" si="0"/>
        <v>100</v>
      </c>
      <c r="T33" s="59">
        <v>0.05</v>
      </c>
      <c r="U33" s="115"/>
      <c r="V33" s="184" t="s">
        <v>306</v>
      </c>
      <c r="W33" s="188"/>
      <c r="X33" s="197"/>
      <c r="Y33" s="197"/>
      <c r="Z33" s="200" t="e">
        <f t="shared" ref="Z33" si="30">+Y33/X33*100</f>
        <v>#DIV/0!</v>
      </c>
      <c r="AA33" s="213"/>
      <c r="AB33" s="213"/>
      <c r="AD33" s="83">
        <f t="shared" si="1"/>
        <v>100</v>
      </c>
      <c r="AE33" s="20">
        <v>2</v>
      </c>
      <c r="AF33" s="21">
        <f t="shared" si="2"/>
        <v>0</v>
      </c>
    </row>
    <row r="34" spans="1:32" ht="42" customHeight="1" x14ac:dyDescent="0.25">
      <c r="A34" s="129"/>
      <c r="B34" s="130"/>
      <c r="C34" s="133"/>
      <c r="D34" s="174"/>
      <c r="E34" s="156"/>
      <c r="F34" s="67" t="s">
        <v>92</v>
      </c>
      <c r="G34" s="68">
        <v>0</v>
      </c>
      <c r="H34" s="68">
        <v>0</v>
      </c>
      <c r="I34" s="68">
        <v>0</v>
      </c>
      <c r="J34" s="68">
        <v>0</v>
      </c>
      <c r="K34" s="68">
        <v>0</v>
      </c>
      <c r="L34" s="68">
        <v>0</v>
      </c>
      <c r="M34" s="69">
        <v>0</v>
      </c>
      <c r="N34" s="69">
        <v>0</v>
      </c>
      <c r="O34" s="69">
        <v>0</v>
      </c>
      <c r="P34" s="69">
        <v>0</v>
      </c>
      <c r="Q34" s="69">
        <v>0</v>
      </c>
      <c r="R34" s="69">
        <v>0</v>
      </c>
      <c r="S34" s="55">
        <f t="shared" si="0"/>
        <v>0</v>
      </c>
      <c r="T34" s="59">
        <f>+(S34*T33)/S33</f>
        <v>0</v>
      </c>
      <c r="U34" s="115"/>
      <c r="V34" s="184"/>
      <c r="W34" s="188"/>
      <c r="X34" s="197"/>
      <c r="Y34" s="197"/>
      <c r="Z34" s="200"/>
      <c r="AA34" s="213"/>
      <c r="AB34" s="213"/>
      <c r="AD34" s="21">
        <f t="shared" si="1"/>
        <v>0</v>
      </c>
      <c r="AF34" s="21">
        <f t="shared" si="2"/>
        <v>0</v>
      </c>
    </row>
    <row r="35" spans="1:32" ht="39" customHeight="1" x14ac:dyDescent="0.25">
      <c r="A35" s="129"/>
      <c r="B35" s="128" t="s">
        <v>16</v>
      </c>
      <c r="C35" s="133"/>
      <c r="D35" s="174"/>
      <c r="E35" s="156" t="e">
        <f t="shared" ref="E35" si="31">+D35/C35*100</f>
        <v>#DIV/0!</v>
      </c>
      <c r="F35" s="67" t="s">
        <v>91</v>
      </c>
      <c r="G35" s="68">
        <v>0</v>
      </c>
      <c r="H35" s="68">
        <v>0</v>
      </c>
      <c r="I35" s="68">
        <v>0</v>
      </c>
      <c r="J35" s="68">
        <v>0</v>
      </c>
      <c r="K35" s="68">
        <v>0</v>
      </c>
      <c r="L35" s="68">
        <v>0</v>
      </c>
      <c r="M35" s="69">
        <v>5</v>
      </c>
      <c r="N35" s="69">
        <v>10</v>
      </c>
      <c r="O35" s="69">
        <v>20</v>
      </c>
      <c r="P35" s="69">
        <v>20</v>
      </c>
      <c r="Q35" s="69">
        <v>20</v>
      </c>
      <c r="R35" s="69">
        <v>25</v>
      </c>
      <c r="S35" s="55">
        <f t="shared" si="0"/>
        <v>100</v>
      </c>
      <c r="T35" s="59">
        <v>0.45</v>
      </c>
      <c r="U35" s="115"/>
      <c r="V35" s="184" t="s">
        <v>239</v>
      </c>
      <c r="W35" s="188"/>
      <c r="X35" s="197"/>
      <c r="Y35" s="197"/>
      <c r="Z35" s="200" t="e">
        <f t="shared" ref="Z35" si="32">+Y35/X35*100</f>
        <v>#DIV/0!</v>
      </c>
      <c r="AA35" s="213"/>
      <c r="AB35" s="213"/>
      <c r="AD35" s="21">
        <f t="shared" si="1"/>
        <v>0</v>
      </c>
      <c r="AE35" s="20">
        <v>3</v>
      </c>
      <c r="AF35" s="21">
        <f t="shared" si="2"/>
        <v>100</v>
      </c>
    </row>
    <row r="36" spans="1:32" ht="39" customHeight="1" x14ac:dyDescent="0.25">
      <c r="A36" s="130"/>
      <c r="B36" s="130"/>
      <c r="C36" s="134"/>
      <c r="D36" s="175"/>
      <c r="E36" s="157"/>
      <c r="F36" s="67" t="s">
        <v>92</v>
      </c>
      <c r="G36" s="68">
        <v>0</v>
      </c>
      <c r="H36" s="68">
        <v>0</v>
      </c>
      <c r="I36" s="68">
        <v>0</v>
      </c>
      <c r="J36" s="68">
        <v>0</v>
      </c>
      <c r="K36" s="68">
        <v>0</v>
      </c>
      <c r="L36" s="68">
        <v>0.06</v>
      </c>
      <c r="M36" s="69">
        <v>0</v>
      </c>
      <c r="N36" s="69">
        <v>0</v>
      </c>
      <c r="O36" s="69">
        <v>0</v>
      </c>
      <c r="P36" s="69">
        <v>0</v>
      </c>
      <c r="Q36" s="69">
        <v>0</v>
      </c>
      <c r="R36" s="69">
        <v>0</v>
      </c>
      <c r="S36" s="70">
        <f t="shared" si="0"/>
        <v>0.06</v>
      </c>
      <c r="T36" s="59">
        <f>+(S36*T35)/S35</f>
        <v>2.7E-4</v>
      </c>
      <c r="U36" s="116"/>
      <c r="V36" s="184"/>
      <c r="W36" s="188"/>
      <c r="X36" s="198"/>
      <c r="Y36" s="198"/>
      <c r="Z36" s="201"/>
      <c r="AA36" s="214"/>
      <c r="AB36" s="214"/>
      <c r="AD36" s="21">
        <f t="shared" si="1"/>
        <v>0.06</v>
      </c>
      <c r="AF36" s="21">
        <f t="shared" si="2"/>
        <v>0</v>
      </c>
    </row>
    <row r="37" spans="1:32" ht="48" customHeight="1" x14ac:dyDescent="0.25">
      <c r="A37" s="123" t="s">
        <v>17</v>
      </c>
      <c r="B37" s="123" t="s">
        <v>136</v>
      </c>
      <c r="C37" s="135">
        <v>120</v>
      </c>
      <c r="D37" s="170">
        <v>55</v>
      </c>
      <c r="E37" s="152">
        <f t="shared" ref="E37" si="33">+D37/C37*100</f>
        <v>45.833333333333329</v>
      </c>
      <c r="F37" s="51" t="s">
        <v>91</v>
      </c>
      <c r="G37" s="57">
        <v>61.7</v>
      </c>
      <c r="H37" s="57">
        <v>0</v>
      </c>
      <c r="I37" s="57">
        <v>2</v>
      </c>
      <c r="J37" s="57">
        <v>2</v>
      </c>
      <c r="K37" s="57">
        <v>2</v>
      </c>
      <c r="L37" s="57">
        <v>2.2999999999999998</v>
      </c>
      <c r="M37" s="58">
        <v>5</v>
      </c>
      <c r="N37" s="58">
        <v>5</v>
      </c>
      <c r="O37" s="58">
        <v>5</v>
      </c>
      <c r="P37" s="58">
        <v>5</v>
      </c>
      <c r="Q37" s="58">
        <v>5</v>
      </c>
      <c r="R37" s="58">
        <v>5</v>
      </c>
      <c r="S37" s="61">
        <f>+SUM(G37:R37)</f>
        <v>100</v>
      </c>
      <c r="T37" s="59">
        <v>61</v>
      </c>
      <c r="U37" s="114">
        <f>+T38+T40+T42</f>
        <v>79.34</v>
      </c>
      <c r="V37" s="100" t="s">
        <v>307</v>
      </c>
      <c r="W37" s="186" t="s">
        <v>308</v>
      </c>
      <c r="X37" s="193">
        <v>1265</v>
      </c>
      <c r="Y37" s="193">
        <v>1203</v>
      </c>
      <c r="Z37" s="180">
        <f t="shared" ref="Z37" si="34">+Y37/X37*100</f>
        <v>95.098814229249001</v>
      </c>
      <c r="AA37" s="202" t="s">
        <v>127</v>
      </c>
      <c r="AB37" s="207" t="s">
        <v>240</v>
      </c>
      <c r="AC37" s="20">
        <v>6</v>
      </c>
      <c r="AD37" s="21">
        <f t="shared" si="1"/>
        <v>70</v>
      </c>
      <c r="AE37" s="20">
        <v>1</v>
      </c>
      <c r="AF37" s="21">
        <f t="shared" si="2"/>
        <v>30</v>
      </c>
    </row>
    <row r="38" spans="1:32" ht="48" customHeight="1" x14ac:dyDescent="0.25">
      <c r="A38" s="125"/>
      <c r="B38" s="124"/>
      <c r="C38" s="136"/>
      <c r="D38" s="171"/>
      <c r="E38" s="153"/>
      <c r="F38" s="51" t="s">
        <v>92</v>
      </c>
      <c r="G38" s="57">
        <v>0</v>
      </c>
      <c r="H38" s="57">
        <v>0</v>
      </c>
      <c r="I38" s="57">
        <v>68</v>
      </c>
      <c r="J38" s="57">
        <v>2</v>
      </c>
      <c r="K38" s="57">
        <v>2</v>
      </c>
      <c r="L38" s="57">
        <v>0</v>
      </c>
      <c r="M38" s="58">
        <v>0</v>
      </c>
      <c r="N38" s="58">
        <v>0</v>
      </c>
      <c r="O38" s="58">
        <v>0</v>
      </c>
      <c r="P38" s="58">
        <v>0</v>
      </c>
      <c r="Q38" s="58">
        <v>0</v>
      </c>
      <c r="R38" s="58">
        <v>0</v>
      </c>
      <c r="S38" s="66">
        <f t="shared" si="0"/>
        <v>72</v>
      </c>
      <c r="T38" s="66">
        <f>+(S38*T37)/S37</f>
        <v>43.92</v>
      </c>
      <c r="U38" s="115"/>
      <c r="V38" s="100"/>
      <c r="W38" s="187"/>
      <c r="X38" s="194"/>
      <c r="Y38" s="194"/>
      <c r="Z38" s="181"/>
      <c r="AA38" s="203"/>
      <c r="AB38" s="203"/>
      <c r="AD38" s="21">
        <f t="shared" si="1"/>
        <v>72</v>
      </c>
      <c r="AF38" s="21">
        <f t="shared" si="2"/>
        <v>0</v>
      </c>
    </row>
    <row r="39" spans="1:32" ht="48" customHeight="1" x14ac:dyDescent="0.25">
      <c r="A39" s="125"/>
      <c r="B39" s="123" t="s">
        <v>137</v>
      </c>
      <c r="C39" s="136"/>
      <c r="D39" s="171"/>
      <c r="E39" s="153" t="e">
        <f t="shared" ref="E39" si="35">+D39/C39*100</f>
        <v>#DIV/0!</v>
      </c>
      <c r="F39" s="51" t="s">
        <v>91</v>
      </c>
      <c r="G39" s="57">
        <v>4.6500000000000004</v>
      </c>
      <c r="H39" s="57">
        <v>4</v>
      </c>
      <c r="I39" s="57">
        <v>4</v>
      </c>
      <c r="J39" s="57">
        <v>4</v>
      </c>
      <c r="K39" s="57">
        <v>4</v>
      </c>
      <c r="L39" s="57">
        <v>4</v>
      </c>
      <c r="M39" s="58">
        <v>15</v>
      </c>
      <c r="N39" s="58">
        <v>15</v>
      </c>
      <c r="O39" s="58">
        <v>15</v>
      </c>
      <c r="P39" s="58">
        <v>15</v>
      </c>
      <c r="Q39" s="58">
        <v>15</v>
      </c>
      <c r="R39" s="58">
        <v>0.35</v>
      </c>
      <c r="S39" s="61">
        <f t="shared" si="0"/>
        <v>100</v>
      </c>
      <c r="T39" s="59">
        <v>66</v>
      </c>
      <c r="U39" s="115"/>
      <c r="V39" s="100" t="s">
        <v>309</v>
      </c>
      <c r="W39" s="187"/>
      <c r="X39" s="194"/>
      <c r="Y39" s="194"/>
      <c r="Z39" s="181" t="e">
        <f t="shared" ref="Z39" si="36">+Y39/X39*100</f>
        <v>#DIV/0!</v>
      </c>
      <c r="AA39" s="203"/>
      <c r="AB39" s="203"/>
      <c r="AD39" s="21">
        <f t="shared" si="1"/>
        <v>24.65</v>
      </c>
      <c r="AE39" s="20">
        <v>2</v>
      </c>
      <c r="AF39" s="21">
        <f t="shared" si="2"/>
        <v>75.349999999999994</v>
      </c>
    </row>
    <row r="40" spans="1:32" ht="48" customHeight="1" x14ac:dyDescent="0.25">
      <c r="A40" s="125"/>
      <c r="B40" s="124"/>
      <c r="C40" s="136"/>
      <c r="D40" s="171"/>
      <c r="E40" s="153"/>
      <c r="F40" s="51" t="s">
        <v>92</v>
      </c>
      <c r="G40" s="57">
        <v>0</v>
      </c>
      <c r="H40" s="57">
        <v>0</v>
      </c>
      <c r="I40" s="57">
        <v>16</v>
      </c>
      <c r="J40" s="57">
        <v>5</v>
      </c>
      <c r="K40" s="57">
        <v>7</v>
      </c>
      <c r="L40" s="57">
        <v>17</v>
      </c>
      <c r="M40" s="58">
        <v>0</v>
      </c>
      <c r="N40" s="58">
        <v>0</v>
      </c>
      <c r="O40" s="58">
        <v>0</v>
      </c>
      <c r="P40" s="58">
        <v>0</v>
      </c>
      <c r="Q40" s="58">
        <v>0</v>
      </c>
      <c r="R40" s="58">
        <v>0</v>
      </c>
      <c r="S40" s="66">
        <f t="shared" si="0"/>
        <v>45</v>
      </c>
      <c r="T40" s="66">
        <f>+(S40*T39)/S39</f>
        <v>29.7</v>
      </c>
      <c r="U40" s="115"/>
      <c r="V40" s="100"/>
      <c r="W40" s="187"/>
      <c r="X40" s="194"/>
      <c r="Y40" s="194"/>
      <c r="Z40" s="181"/>
      <c r="AA40" s="203"/>
      <c r="AB40" s="203"/>
      <c r="AD40" s="21">
        <f t="shared" si="1"/>
        <v>45</v>
      </c>
      <c r="AF40" s="21">
        <f t="shared" si="2"/>
        <v>0</v>
      </c>
    </row>
    <row r="41" spans="1:32" ht="42" customHeight="1" x14ac:dyDescent="0.25">
      <c r="A41" s="125"/>
      <c r="B41" s="123" t="s">
        <v>138</v>
      </c>
      <c r="C41" s="136"/>
      <c r="D41" s="171"/>
      <c r="E41" s="153" t="e">
        <f t="shared" ref="E41" si="37">+D41/C41*100</f>
        <v>#DIV/0!</v>
      </c>
      <c r="F41" s="51" t="s">
        <v>91</v>
      </c>
      <c r="G41" s="57">
        <v>0</v>
      </c>
      <c r="H41" s="57">
        <v>0</v>
      </c>
      <c r="I41" s="57">
        <v>3</v>
      </c>
      <c r="J41" s="57">
        <v>0</v>
      </c>
      <c r="K41" s="57">
        <v>0</v>
      </c>
      <c r="L41" s="57">
        <v>10</v>
      </c>
      <c r="M41" s="58">
        <v>15</v>
      </c>
      <c r="N41" s="58">
        <v>15</v>
      </c>
      <c r="O41" s="58">
        <v>20</v>
      </c>
      <c r="P41" s="58">
        <v>20</v>
      </c>
      <c r="Q41" s="58">
        <v>17</v>
      </c>
      <c r="R41" s="58">
        <v>0</v>
      </c>
      <c r="S41" s="59">
        <f t="shared" si="0"/>
        <v>100</v>
      </c>
      <c r="T41" s="59">
        <v>26</v>
      </c>
      <c r="U41" s="115"/>
      <c r="V41" s="100" t="s">
        <v>310</v>
      </c>
      <c r="W41" s="187"/>
      <c r="X41" s="194"/>
      <c r="Y41" s="194"/>
      <c r="Z41" s="181" t="e">
        <f t="shared" ref="Z41" si="38">+Y41/X41*100</f>
        <v>#DIV/0!</v>
      </c>
      <c r="AA41" s="203"/>
      <c r="AB41" s="203"/>
      <c r="AD41" s="21">
        <f t="shared" si="1"/>
        <v>13</v>
      </c>
      <c r="AE41" s="20">
        <v>3</v>
      </c>
      <c r="AF41" s="21">
        <f t="shared" si="2"/>
        <v>87</v>
      </c>
    </row>
    <row r="42" spans="1:32" ht="57.75" customHeight="1" x14ac:dyDescent="0.25">
      <c r="A42" s="124"/>
      <c r="B42" s="124"/>
      <c r="C42" s="137"/>
      <c r="D42" s="172"/>
      <c r="E42" s="154"/>
      <c r="F42" s="51" t="s">
        <v>92</v>
      </c>
      <c r="G42" s="57">
        <v>0</v>
      </c>
      <c r="H42" s="57">
        <v>0</v>
      </c>
      <c r="I42" s="57">
        <v>3</v>
      </c>
      <c r="J42" s="57">
        <v>9</v>
      </c>
      <c r="K42" s="57">
        <v>4</v>
      </c>
      <c r="L42" s="57">
        <v>6</v>
      </c>
      <c r="M42" s="58">
        <v>0</v>
      </c>
      <c r="N42" s="58">
        <v>0</v>
      </c>
      <c r="O42" s="58">
        <v>0</v>
      </c>
      <c r="P42" s="58">
        <v>0</v>
      </c>
      <c r="Q42" s="58">
        <v>0</v>
      </c>
      <c r="R42" s="58">
        <v>0</v>
      </c>
      <c r="S42" s="66">
        <f t="shared" si="0"/>
        <v>22</v>
      </c>
      <c r="T42" s="71">
        <f>+(S42*T41)/S41</f>
        <v>5.72</v>
      </c>
      <c r="U42" s="116"/>
      <c r="V42" s="185"/>
      <c r="W42" s="187"/>
      <c r="X42" s="195"/>
      <c r="Y42" s="195"/>
      <c r="Z42" s="182"/>
      <c r="AA42" s="204"/>
      <c r="AB42" s="204"/>
      <c r="AD42" s="21">
        <f t="shared" si="1"/>
        <v>22</v>
      </c>
      <c r="AF42" s="21">
        <f t="shared" si="2"/>
        <v>0</v>
      </c>
    </row>
    <row r="43" spans="1:32" ht="36.75" customHeight="1" x14ac:dyDescent="0.25">
      <c r="A43" s="131" t="s">
        <v>274</v>
      </c>
      <c r="B43" s="128" t="s">
        <v>139</v>
      </c>
      <c r="C43" s="132">
        <v>73</v>
      </c>
      <c r="D43" s="132">
        <v>26</v>
      </c>
      <c r="E43" s="158">
        <f t="shared" ref="E43" si="39">+D43/C43*100</f>
        <v>35.61643835616438</v>
      </c>
      <c r="F43" s="67" t="s">
        <v>91</v>
      </c>
      <c r="G43" s="68">
        <v>0</v>
      </c>
      <c r="H43" s="68">
        <v>10</v>
      </c>
      <c r="I43" s="68">
        <v>10</v>
      </c>
      <c r="J43" s="68">
        <v>10</v>
      </c>
      <c r="K43" s="68">
        <v>10</v>
      </c>
      <c r="L43" s="68">
        <v>10</v>
      </c>
      <c r="M43" s="69">
        <v>10</v>
      </c>
      <c r="N43" s="69">
        <v>10</v>
      </c>
      <c r="O43" s="69">
        <v>10</v>
      </c>
      <c r="P43" s="69">
        <v>10</v>
      </c>
      <c r="Q43" s="69">
        <v>10</v>
      </c>
      <c r="R43" s="69">
        <v>0</v>
      </c>
      <c r="S43" s="55">
        <f t="shared" si="0"/>
        <v>100</v>
      </c>
      <c r="T43" s="59">
        <v>12</v>
      </c>
      <c r="U43" s="114">
        <f>+T44+T46+T48+T50+T52</f>
        <v>38.24</v>
      </c>
      <c r="V43" s="184" t="s">
        <v>115</v>
      </c>
      <c r="W43" s="184" t="s">
        <v>311</v>
      </c>
      <c r="X43" s="196">
        <v>167</v>
      </c>
      <c r="Y43" s="196">
        <v>131</v>
      </c>
      <c r="Z43" s="199">
        <f t="shared" ref="Z43" si="40">+Y43/X43*100</f>
        <v>78.443113772455092</v>
      </c>
      <c r="AA43" s="215" t="s">
        <v>128</v>
      </c>
      <c r="AB43" s="212" t="s">
        <v>241</v>
      </c>
      <c r="AC43" s="20">
        <v>7</v>
      </c>
      <c r="AD43" s="25">
        <f t="shared" si="1"/>
        <v>50</v>
      </c>
      <c r="AE43" s="20">
        <v>1</v>
      </c>
      <c r="AF43" s="21">
        <f t="shared" si="2"/>
        <v>50</v>
      </c>
    </row>
    <row r="44" spans="1:32" ht="36.75" customHeight="1" x14ac:dyDescent="0.25">
      <c r="A44" s="129"/>
      <c r="B44" s="130"/>
      <c r="C44" s="133"/>
      <c r="D44" s="133"/>
      <c r="E44" s="159"/>
      <c r="F44" s="67" t="s">
        <v>92</v>
      </c>
      <c r="G44" s="68">
        <v>0</v>
      </c>
      <c r="H44" s="68">
        <v>0</v>
      </c>
      <c r="I44" s="68">
        <v>0</v>
      </c>
      <c r="J44" s="68">
        <v>0</v>
      </c>
      <c r="K44" s="68">
        <v>10</v>
      </c>
      <c r="L44" s="68">
        <v>23</v>
      </c>
      <c r="M44" s="69">
        <v>0</v>
      </c>
      <c r="N44" s="69">
        <v>0</v>
      </c>
      <c r="O44" s="69">
        <v>0</v>
      </c>
      <c r="P44" s="69">
        <v>0</v>
      </c>
      <c r="Q44" s="69">
        <v>0</v>
      </c>
      <c r="R44" s="69">
        <v>0</v>
      </c>
      <c r="S44" s="55">
        <f t="shared" si="0"/>
        <v>33</v>
      </c>
      <c r="T44" s="59">
        <f>+(S44*T43)/S43</f>
        <v>3.96</v>
      </c>
      <c r="U44" s="115"/>
      <c r="V44" s="184"/>
      <c r="W44" s="184"/>
      <c r="X44" s="197"/>
      <c r="Y44" s="197"/>
      <c r="Z44" s="200"/>
      <c r="AA44" s="213"/>
      <c r="AB44" s="213"/>
      <c r="AD44" s="25">
        <f t="shared" si="1"/>
        <v>33</v>
      </c>
      <c r="AF44" s="21">
        <f t="shared" si="2"/>
        <v>0</v>
      </c>
    </row>
    <row r="45" spans="1:32" ht="42" customHeight="1" x14ac:dyDescent="0.25">
      <c r="A45" s="129"/>
      <c r="B45" s="128" t="s">
        <v>140</v>
      </c>
      <c r="C45" s="133"/>
      <c r="D45" s="133"/>
      <c r="E45" s="159" t="e">
        <f t="shared" ref="E45" si="41">+D45/C45*100</f>
        <v>#DIV/0!</v>
      </c>
      <c r="F45" s="67" t="s">
        <v>91</v>
      </c>
      <c r="G45" s="68">
        <v>0</v>
      </c>
      <c r="H45" s="68">
        <v>0</v>
      </c>
      <c r="I45" s="68">
        <v>0</v>
      </c>
      <c r="J45" s="68">
        <v>0</v>
      </c>
      <c r="K45" s="68">
        <v>20</v>
      </c>
      <c r="L45" s="68">
        <v>15</v>
      </c>
      <c r="M45" s="69">
        <v>15</v>
      </c>
      <c r="N45" s="69">
        <v>10</v>
      </c>
      <c r="O45" s="69">
        <v>10</v>
      </c>
      <c r="P45" s="69">
        <v>10</v>
      </c>
      <c r="Q45" s="69">
        <v>10</v>
      </c>
      <c r="R45" s="69">
        <v>10</v>
      </c>
      <c r="S45" s="55">
        <f t="shared" si="0"/>
        <v>100</v>
      </c>
      <c r="T45" s="59">
        <v>27</v>
      </c>
      <c r="U45" s="115"/>
      <c r="V45" s="184" t="s">
        <v>312</v>
      </c>
      <c r="W45" s="184"/>
      <c r="X45" s="197"/>
      <c r="Y45" s="197"/>
      <c r="Z45" s="200" t="e">
        <f t="shared" ref="Z45" si="42">+Y45/X45*100</f>
        <v>#DIV/0!</v>
      </c>
      <c r="AA45" s="213"/>
      <c r="AB45" s="213"/>
      <c r="AD45" s="21">
        <f t="shared" si="1"/>
        <v>35</v>
      </c>
      <c r="AE45" s="20">
        <v>2</v>
      </c>
      <c r="AF45" s="21">
        <f t="shared" si="2"/>
        <v>65</v>
      </c>
    </row>
    <row r="46" spans="1:32" ht="41.25" customHeight="1" x14ac:dyDescent="0.25">
      <c r="A46" s="129"/>
      <c r="B46" s="130"/>
      <c r="C46" s="133"/>
      <c r="D46" s="133"/>
      <c r="E46" s="159"/>
      <c r="F46" s="67" t="s">
        <v>92</v>
      </c>
      <c r="G46" s="68">
        <v>0</v>
      </c>
      <c r="H46" s="68">
        <v>0</v>
      </c>
      <c r="I46" s="68">
        <v>0</v>
      </c>
      <c r="J46" s="68">
        <v>30</v>
      </c>
      <c r="K46" s="68">
        <v>60</v>
      </c>
      <c r="L46" s="68">
        <v>0</v>
      </c>
      <c r="M46" s="69">
        <v>0</v>
      </c>
      <c r="N46" s="69">
        <v>0</v>
      </c>
      <c r="O46" s="69">
        <v>0</v>
      </c>
      <c r="P46" s="69">
        <v>0</v>
      </c>
      <c r="Q46" s="69">
        <v>0</v>
      </c>
      <c r="R46" s="69">
        <v>0</v>
      </c>
      <c r="S46" s="70">
        <f t="shared" si="0"/>
        <v>90</v>
      </c>
      <c r="T46" s="66">
        <f>+(S46*T45)/S45</f>
        <v>24.3</v>
      </c>
      <c r="U46" s="115"/>
      <c r="V46" s="184"/>
      <c r="W46" s="184"/>
      <c r="X46" s="197"/>
      <c r="Y46" s="197"/>
      <c r="Z46" s="200"/>
      <c r="AA46" s="213"/>
      <c r="AB46" s="213"/>
      <c r="AD46" s="21">
        <f t="shared" si="1"/>
        <v>90</v>
      </c>
      <c r="AF46" s="21">
        <f t="shared" si="2"/>
        <v>0</v>
      </c>
    </row>
    <row r="47" spans="1:32" ht="42" customHeight="1" x14ac:dyDescent="0.25">
      <c r="A47" s="129"/>
      <c r="B47" s="128" t="s">
        <v>141</v>
      </c>
      <c r="C47" s="133"/>
      <c r="D47" s="133"/>
      <c r="E47" s="159" t="e">
        <f t="shared" ref="E47" si="43">+D47/C47*100</f>
        <v>#DIV/0!</v>
      </c>
      <c r="F47" s="67" t="s">
        <v>91</v>
      </c>
      <c r="G47" s="68">
        <v>0</v>
      </c>
      <c r="H47" s="68">
        <v>10</v>
      </c>
      <c r="I47" s="68">
        <v>10</v>
      </c>
      <c r="J47" s="68">
        <v>10</v>
      </c>
      <c r="K47" s="68">
        <v>10</v>
      </c>
      <c r="L47" s="68">
        <v>10</v>
      </c>
      <c r="M47" s="69">
        <v>10</v>
      </c>
      <c r="N47" s="69">
        <v>10</v>
      </c>
      <c r="O47" s="69">
        <v>10</v>
      </c>
      <c r="P47" s="69">
        <v>10</v>
      </c>
      <c r="Q47" s="69">
        <v>10</v>
      </c>
      <c r="R47" s="69">
        <v>0</v>
      </c>
      <c r="S47" s="55">
        <f t="shared" si="0"/>
        <v>100</v>
      </c>
      <c r="T47" s="59">
        <v>20</v>
      </c>
      <c r="U47" s="115"/>
      <c r="V47" s="184" t="s">
        <v>242</v>
      </c>
      <c r="W47" s="184"/>
      <c r="X47" s="197"/>
      <c r="Y47" s="197"/>
      <c r="Z47" s="200" t="e">
        <f t="shared" ref="Z47" si="44">+Y47/X47*100</f>
        <v>#DIV/0!</v>
      </c>
      <c r="AA47" s="213"/>
      <c r="AB47" s="213"/>
      <c r="AD47" s="25">
        <f t="shared" si="1"/>
        <v>50</v>
      </c>
      <c r="AE47" s="20">
        <v>3</v>
      </c>
      <c r="AF47" s="21">
        <f t="shared" si="2"/>
        <v>50</v>
      </c>
    </row>
    <row r="48" spans="1:32" ht="42" customHeight="1" x14ac:dyDescent="0.25">
      <c r="A48" s="129"/>
      <c r="B48" s="130"/>
      <c r="C48" s="133"/>
      <c r="D48" s="133"/>
      <c r="E48" s="159"/>
      <c r="F48" s="67" t="s">
        <v>92</v>
      </c>
      <c r="G48" s="68">
        <v>0</v>
      </c>
      <c r="H48" s="68">
        <v>0</v>
      </c>
      <c r="I48" s="68">
        <v>10</v>
      </c>
      <c r="J48" s="68">
        <v>0</v>
      </c>
      <c r="K48" s="68">
        <v>7</v>
      </c>
      <c r="L48" s="68">
        <v>8</v>
      </c>
      <c r="M48" s="69">
        <v>0</v>
      </c>
      <c r="N48" s="69">
        <v>0</v>
      </c>
      <c r="O48" s="69">
        <v>0</v>
      </c>
      <c r="P48" s="69">
        <v>0</v>
      </c>
      <c r="Q48" s="69">
        <v>0</v>
      </c>
      <c r="R48" s="69">
        <v>0</v>
      </c>
      <c r="S48" s="55">
        <f t="shared" si="0"/>
        <v>25</v>
      </c>
      <c r="T48" s="59">
        <f>+(S48*T47)/S47</f>
        <v>5</v>
      </c>
      <c r="U48" s="115"/>
      <c r="V48" s="184"/>
      <c r="W48" s="184"/>
      <c r="X48" s="197"/>
      <c r="Y48" s="197"/>
      <c r="Z48" s="200"/>
      <c r="AA48" s="213"/>
      <c r="AB48" s="213"/>
      <c r="AD48" s="25">
        <f t="shared" si="1"/>
        <v>25</v>
      </c>
      <c r="AF48" s="21">
        <f t="shared" si="2"/>
        <v>0</v>
      </c>
    </row>
    <row r="49" spans="1:32" ht="42" customHeight="1" x14ac:dyDescent="0.25">
      <c r="A49" s="129"/>
      <c r="B49" s="128" t="s">
        <v>18</v>
      </c>
      <c r="C49" s="133"/>
      <c r="D49" s="133"/>
      <c r="E49" s="159" t="e">
        <f t="shared" ref="E49" si="45">+D49/C49*100</f>
        <v>#DIV/0!</v>
      </c>
      <c r="F49" s="67" t="s">
        <v>91</v>
      </c>
      <c r="G49" s="68">
        <v>0</v>
      </c>
      <c r="H49" s="68">
        <v>0</v>
      </c>
      <c r="I49" s="68">
        <v>0</v>
      </c>
      <c r="J49" s="68">
        <v>20</v>
      </c>
      <c r="K49" s="68">
        <v>0</v>
      </c>
      <c r="L49" s="68">
        <v>20</v>
      </c>
      <c r="M49" s="69">
        <v>0</v>
      </c>
      <c r="N49" s="69">
        <v>20</v>
      </c>
      <c r="O49" s="69">
        <v>0</v>
      </c>
      <c r="P49" s="69">
        <v>20</v>
      </c>
      <c r="Q49" s="69">
        <v>20</v>
      </c>
      <c r="R49" s="69">
        <v>0</v>
      </c>
      <c r="S49" s="55">
        <f t="shared" si="0"/>
        <v>100</v>
      </c>
      <c r="T49" s="59">
        <v>5</v>
      </c>
      <c r="U49" s="115"/>
      <c r="V49" s="184" t="s">
        <v>116</v>
      </c>
      <c r="W49" s="184"/>
      <c r="X49" s="197"/>
      <c r="Y49" s="197"/>
      <c r="Z49" s="200" t="e">
        <f t="shared" ref="Z49" si="46">+Y49/X49*100</f>
        <v>#DIV/0!</v>
      </c>
      <c r="AA49" s="213"/>
      <c r="AB49" s="213"/>
      <c r="AD49" s="21">
        <f t="shared" si="1"/>
        <v>40</v>
      </c>
      <c r="AE49" s="20">
        <v>4</v>
      </c>
      <c r="AF49" s="21">
        <f t="shared" si="2"/>
        <v>60</v>
      </c>
    </row>
    <row r="50" spans="1:32" ht="42" customHeight="1" x14ac:dyDescent="0.25">
      <c r="A50" s="129"/>
      <c r="B50" s="130"/>
      <c r="C50" s="133"/>
      <c r="D50" s="133"/>
      <c r="E50" s="159"/>
      <c r="F50" s="67" t="s">
        <v>92</v>
      </c>
      <c r="G50" s="68">
        <v>0</v>
      </c>
      <c r="H50" s="68">
        <v>0</v>
      </c>
      <c r="I50" s="68">
        <v>0</v>
      </c>
      <c r="J50" s="68">
        <v>20</v>
      </c>
      <c r="K50" s="68">
        <v>40</v>
      </c>
      <c r="L50" s="68">
        <v>0</v>
      </c>
      <c r="M50" s="69">
        <v>0</v>
      </c>
      <c r="N50" s="69">
        <v>0</v>
      </c>
      <c r="O50" s="69">
        <v>0</v>
      </c>
      <c r="P50" s="69">
        <v>0</v>
      </c>
      <c r="Q50" s="69">
        <v>0</v>
      </c>
      <c r="R50" s="69">
        <v>0</v>
      </c>
      <c r="S50" s="55">
        <f t="shared" si="0"/>
        <v>60</v>
      </c>
      <c r="T50" s="59">
        <f>+(S50*T49)/S49</f>
        <v>3</v>
      </c>
      <c r="U50" s="115"/>
      <c r="V50" s="184"/>
      <c r="W50" s="184"/>
      <c r="X50" s="197"/>
      <c r="Y50" s="197"/>
      <c r="Z50" s="200"/>
      <c r="AA50" s="213"/>
      <c r="AB50" s="213"/>
      <c r="AD50" s="21">
        <f t="shared" si="1"/>
        <v>60</v>
      </c>
      <c r="AF50" s="21">
        <f t="shared" si="2"/>
        <v>0</v>
      </c>
    </row>
    <row r="51" spans="1:32" ht="42" customHeight="1" x14ac:dyDescent="0.25">
      <c r="A51" s="129"/>
      <c r="B51" s="128" t="s">
        <v>142</v>
      </c>
      <c r="C51" s="133"/>
      <c r="D51" s="133"/>
      <c r="E51" s="159" t="e">
        <f t="shared" ref="E51" si="47">+D51/C51*100</f>
        <v>#DIV/0!</v>
      </c>
      <c r="F51" s="67" t="s">
        <v>91</v>
      </c>
      <c r="G51" s="68">
        <v>0</v>
      </c>
      <c r="H51" s="68">
        <v>0</v>
      </c>
      <c r="I51" s="68">
        <v>10</v>
      </c>
      <c r="J51" s="68">
        <v>10</v>
      </c>
      <c r="K51" s="68">
        <v>10</v>
      </c>
      <c r="L51" s="68">
        <v>10</v>
      </c>
      <c r="M51" s="69">
        <v>10</v>
      </c>
      <c r="N51" s="69">
        <v>10</v>
      </c>
      <c r="O51" s="69">
        <v>10</v>
      </c>
      <c r="P51" s="69">
        <v>10</v>
      </c>
      <c r="Q51" s="69">
        <v>10</v>
      </c>
      <c r="R51" s="69">
        <v>10</v>
      </c>
      <c r="S51" s="55">
        <f t="shared" si="0"/>
        <v>100</v>
      </c>
      <c r="T51" s="59">
        <v>9</v>
      </c>
      <c r="U51" s="115"/>
      <c r="V51" s="184" t="s">
        <v>195</v>
      </c>
      <c r="W51" s="184"/>
      <c r="X51" s="197"/>
      <c r="Y51" s="197"/>
      <c r="Z51" s="200" t="e">
        <f t="shared" ref="Z51" si="48">+Y51/X51*100</f>
        <v>#DIV/0!</v>
      </c>
      <c r="AA51" s="213"/>
      <c r="AB51" s="213"/>
      <c r="AD51" s="25">
        <f t="shared" si="1"/>
        <v>40</v>
      </c>
      <c r="AE51" s="20">
        <v>5</v>
      </c>
      <c r="AF51" s="21">
        <f t="shared" si="2"/>
        <v>60</v>
      </c>
    </row>
    <row r="52" spans="1:32" ht="42" customHeight="1" x14ac:dyDescent="0.25">
      <c r="A52" s="130"/>
      <c r="B52" s="130"/>
      <c r="C52" s="134"/>
      <c r="D52" s="134"/>
      <c r="E52" s="160"/>
      <c r="F52" s="67" t="s">
        <v>92</v>
      </c>
      <c r="G52" s="68">
        <v>0</v>
      </c>
      <c r="H52" s="68">
        <v>0</v>
      </c>
      <c r="I52" s="68">
        <v>10</v>
      </c>
      <c r="J52" s="68">
        <v>10</v>
      </c>
      <c r="K52" s="68">
        <v>0</v>
      </c>
      <c r="L52" s="68">
        <v>2</v>
      </c>
      <c r="M52" s="69">
        <v>0</v>
      </c>
      <c r="N52" s="69">
        <v>0</v>
      </c>
      <c r="O52" s="69">
        <v>0</v>
      </c>
      <c r="P52" s="69">
        <v>0</v>
      </c>
      <c r="Q52" s="69">
        <v>0</v>
      </c>
      <c r="R52" s="69">
        <v>0</v>
      </c>
      <c r="S52" s="55">
        <f t="shared" si="0"/>
        <v>22</v>
      </c>
      <c r="T52" s="59">
        <f>+(S52*T51)/S51</f>
        <v>1.98</v>
      </c>
      <c r="U52" s="116"/>
      <c r="V52" s="184"/>
      <c r="W52" s="184"/>
      <c r="X52" s="198"/>
      <c r="Y52" s="198"/>
      <c r="Z52" s="201"/>
      <c r="AA52" s="214"/>
      <c r="AB52" s="214"/>
      <c r="AD52" s="25">
        <f t="shared" si="1"/>
        <v>22</v>
      </c>
      <c r="AF52" s="21">
        <f t="shared" si="2"/>
        <v>0</v>
      </c>
    </row>
    <row r="53" spans="1:32" ht="39.75" customHeight="1" x14ac:dyDescent="0.25">
      <c r="A53" s="123" t="s">
        <v>19</v>
      </c>
      <c r="B53" s="123" t="s">
        <v>20</v>
      </c>
      <c r="C53" s="135">
        <v>2</v>
      </c>
      <c r="D53" s="135">
        <v>0.84</v>
      </c>
      <c r="E53" s="161">
        <f t="shared" ref="E53" si="49">+D53/C53*100</f>
        <v>42</v>
      </c>
      <c r="F53" s="51" t="s">
        <v>91</v>
      </c>
      <c r="G53" s="57">
        <v>0</v>
      </c>
      <c r="H53" s="57">
        <v>0</v>
      </c>
      <c r="I53" s="57">
        <v>0</v>
      </c>
      <c r="J53" s="57">
        <v>0</v>
      </c>
      <c r="K53" s="57">
        <v>0</v>
      </c>
      <c r="L53" s="57">
        <v>30</v>
      </c>
      <c r="M53" s="58">
        <v>30</v>
      </c>
      <c r="N53" s="58">
        <v>0</v>
      </c>
      <c r="O53" s="58">
        <v>0</v>
      </c>
      <c r="P53" s="58">
        <v>20</v>
      </c>
      <c r="Q53" s="58">
        <v>20</v>
      </c>
      <c r="R53" s="58">
        <v>0</v>
      </c>
      <c r="S53" s="59">
        <f t="shared" si="0"/>
        <v>100</v>
      </c>
      <c r="T53" s="59">
        <v>50</v>
      </c>
      <c r="U53" s="90">
        <f>+T54+T56</f>
        <v>42</v>
      </c>
      <c r="V53" s="100" t="s">
        <v>275</v>
      </c>
      <c r="W53" s="189"/>
      <c r="X53" s="193">
        <v>27</v>
      </c>
      <c r="Y53" s="193">
        <v>26</v>
      </c>
      <c r="Z53" s="180">
        <f t="shared" ref="Z53" si="50">+Y53/X53*100</f>
        <v>96.296296296296291</v>
      </c>
      <c r="AA53" s="202" t="s">
        <v>129</v>
      </c>
      <c r="AB53" s="207" t="s">
        <v>130</v>
      </c>
      <c r="AC53" s="20">
        <v>8</v>
      </c>
      <c r="AD53" s="21">
        <f t="shared" si="1"/>
        <v>30</v>
      </c>
      <c r="AE53" s="20">
        <v>1</v>
      </c>
      <c r="AF53" s="21">
        <f t="shared" si="2"/>
        <v>70</v>
      </c>
    </row>
    <row r="54" spans="1:32" ht="39.75" customHeight="1" x14ac:dyDescent="0.25">
      <c r="A54" s="125"/>
      <c r="B54" s="124"/>
      <c r="C54" s="136"/>
      <c r="D54" s="136"/>
      <c r="E54" s="162"/>
      <c r="F54" s="51" t="s">
        <v>92</v>
      </c>
      <c r="G54" s="57">
        <v>0</v>
      </c>
      <c r="H54" s="57">
        <v>0</v>
      </c>
      <c r="I54" s="57">
        <v>0</v>
      </c>
      <c r="J54" s="57">
        <v>34</v>
      </c>
      <c r="K54" s="57">
        <v>0</v>
      </c>
      <c r="L54" s="57">
        <v>0</v>
      </c>
      <c r="M54" s="58">
        <v>0</v>
      </c>
      <c r="N54" s="58">
        <v>0</v>
      </c>
      <c r="O54" s="58">
        <v>0</v>
      </c>
      <c r="P54" s="58">
        <v>0</v>
      </c>
      <c r="Q54" s="58">
        <v>0</v>
      </c>
      <c r="R54" s="58">
        <v>0</v>
      </c>
      <c r="S54" s="59">
        <f t="shared" si="0"/>
        <v>34</v>
      </c>
      <c r="T54" s="59">
        <f>+(S54*T53)/S53</f>
        <v>17</v>
      </c>
      <c r="U54" s="91"/>
      <c r="V54" s="100"/>
      <c r="W54" s="190"/>
      <c r="X54" s="194"/>
      <c r="Y54" s="194"/>
      <c r="Z54" s="181"/>
      <c r="AA54" s="203"/>
      <c r="AB54" s="203"/>
      <c r="AD54" s="21">
        <f t="shared" si="1"/>
        <v>34</v>
      </c>
      <c r="AF54" s="21">
        <f t="shared" si="2"/>
        <v>0</v>
      </c>
    </row>
    <row r="55" spans="1:32" ht="45" customHeight="1" x14ac:dyDescent="0.25">
      <c r="A55" s="125"/>
      <c r="B55" s="123" t="s">
        <v>21</v>
      </c>
      <c r="C55" s="136"/>
      <c r="D55" s="136"/>
      <c r="E55" s="162" t="e">
        <f t="shared" ref="E55" si="51">+D55/C55*100</f>
        <v>#DIV/0!</v>
      </c>
      <c r="F55" s="51" t="s">
        <v>91</v>
      </c>
      <c r="G55" s="57">
        <v>0</v>
      </c>
      <c r="H55" s="57">
        <v>0</v>
      </c>
      <c r="I55" s="57">
        <v>0</v>
      </c>
      <c r="J55" s="57">
        <v>0</v>
      </c>
      <c r="K55" s="57">
        <v>0</v>
      </c>
      <c r="L55" s="57">
        <v>0</v>
      </c>
      <c r="M55" s="58">
        <v>30</v>
      </c>
      <c r="N55" s="58">
        <v>30</v>
      </c>
      <c r="O55" s="58">
        <v>0</v>
      </c>
      <c r="P55" s="58">
        <v>0</v>
      </c>
      <c r="Q55" s="58">
        <v>40</v>
      </c>
      <c r="R55" s="58">
        <v>0</v>
      </c>
      <c r="S55" s="59">
        <f t="shared" si="0"/>
        <v>100</v>
      </c>
      <c r="T55" s="59">
        <v>50</v>
      </c>
      <c r="U55" s="91"/>
      <c r="V55" s="100" t="s">
        <v>276</v>
      </c>
      <c r="W55" s="190"/>
      <c r="X55" s="194"/>
      <c r="Y55" s="194"/>
      <c r="Z55" s="181" t="e">
        <f t="shared" ref="Z55" si="52">+Y55/X55*100</f>
        <v>#DIV/0!</v>
      </c>
      <c r="AA55" s="203"/>
      <c r="AB55" s="203"/>
      <c r="AD55" s="21">
        <f t="shared" si="1"/>
        <v>0</v>
      </c>
      <c r="AE55" s="20">
        <v>2</v>
      </c>
      <c r="AF55" s="21">
        <f t="shared" si="2"/>
        <v>100</v>
      </c>
    </row>
    <row r="56" spans="1:32" ht="45" customHeight="1" x14ac:dyDescent="0.25">
      <c r="A56" s="124"/>
      <c r="B56" s="124"/>
      <c r="C56" s="137"/>
      <c r="D56" s="137"/>
      <c r="E56" s="163"/>
      <c r="F56" s="51" t="s">
        <v>92</v>
      </c>
      <c r="G56" s="57">
        <v>0</v>
      </c>
      <c r="H56" s="57">
        <v>0</v>
      </c>
      <c r="I56" s="57">
        <v>0</v>
      </c>
      <c r="J56" s="57">
        <v>0</v>
      </c>
      <c r="K56" s="57">
        <v>50</v>
      </c>
      <c r="L56" s="57">
        <v>0</v>
      </c>
      <c r="M56" s="58">
        <v>0</v>
      </c>
      <c r="N56" s="58">
        <v>0</v>
      </c>
      <c r="O56" s="58">
        <v>0</v>
      </c>
      <c r="P56" s="58">
        <v>0</v>
      </c>
      <c r="Q56" s="58">
        <v>0</v>
      </c>
      <c r="R56" s="58">
        <v>0</v>
      </c>
      <c r="S56" s="59">
        <f t="shared" si="0"/>
        <v>50</v>
      </c>
      <c r="T56" s="59">
        <f>+(S56*T55)/S55</f>
        <v>25</v>
      </c>
      <c r="U56" s="92"/>
      <c r="V56" s="100"/>
      <c r="W56" s="191"/>
      <c r="X56" s="195"/>
      <c r="Y56" s="195"/>
      <c r="Z56" s="182"/>
      <c r="AA56" s="204"/>
      <c r="AB56" s="204"/>
      <c r="AD56" s="21">
        <f t="shared" si="1"/>
        <v>50</v>
      </c>
      <c r="AF56" s="21">
        <f t="shared" si="2"/>
        <v>0</v>
      </c>
    </row>
    <row r="57" spans="1:32" x14ac:dyDescent="0.25">
      <c r="A57" s="47"/>
      <c r="B57" s="40"/>
      <c r="C57" s="2"/>
      <c r="D57" s="2"/>
      <c r="E57" s="2"/>
      <c r="F57" s="2"/>
      <c r="G57" s="3"/>
      <c r="H57" s="3"/>
      <c r="I57" s="3"/>
      <c r="J57" s="3"/>
      <c r="K57" s="3"/>
      <c r="L57" s="3"/>
      <c r="M57" s="3"/>
      <c r="N57" s="3"/>
      <c r="O57" s="3"/>
      <c r="P57" s="3"/>
      <c r="Q57" s="3"/>
      <c r="R57" s="3"/>
      <c r="S57" s="3"/>
      <c r="T57" s="3"/>
      <c r="U57" s="3"/>
      <c r="V57" s="84"/>
      <c r="W57" s="85"/>
      <c r="X57" s="84"/>
      <c r="Y57" s="84"/>
      <c r="Z57" s="84"/>
      <c r="AA57" s="84"/>
      <c r="AB57" s="84"/>
    </row>
    <row r="58" spans="1:32" x14ac:dyDescent="0.25">
      <c r="A58" s="47"/>
      <c r="B58" s="40"/>
      <c r="C58" s="2"/>
      <c r="D58" s="2"/>
      <c r="E58" s="2"/>
      <c r="F58" s="2"/>
      <c r="G58" s="3"/>
      <c r="H58" s="3"/>
      <c r="I58" s="3"/>
      <c r="J58" s="3"/>
      <c r="K58" s="3"/>
      <c r="L58" s="3"/>
      <c r="M58" s="3"/>
      <c r="N58" s="3"/>
      <c r="O58" s="3"/>
      <c r="P58" s="3"/>
      <c r="Q58" s="3"/>
      <c r="R58" s="3"/>
      <c r="S58" s="3"/>
      <c r="T58" s="3"/>
      <c r="U58" s="3"/>
      <c r="V58" s="84"/>
      <c r="W58" s="85"/>
      <c r="X58" s="84"/>
      <c r="Y58" s="84"/>
      <c r="Z58" s="84"/>
      <c r="AA58" s="84"/>
      <c r="AB58" s="84"/>
    </row>
  </sheetData>
  <mergeCells count="154">
    <mergeCell ref="AB5:AB6"/>
    <mergeCell ref="AB7:AB16"/>
    <mergeCell ref="AB17:AB24"/>
    <mergeCell ref="AB25:AB30"/>
    <mergeCell ref="AB31:AB36"/>
    <mergeCell ref="AB37:AB42"/>
    <mergeCell ref="AB43:AB52"/>
    <mergeCell ref="AB53:AB56"/>
    <mergeCell ref="AA5:AA6"/>
    <mergeCell ref="AA7:AA16"/>
    <mergeCell ref="AA17:AA24"/>
    <mergeCell ref="AA25:AA30"/>
    <mergeCell ref="AA31:AA36"/>
    <mergeCell ref="AA37:AA42"/>
    <mergeCell ref="AA43:AA52"/>
    <mergeCell ref="Z17:Z24"/>
    <mergeCell ref="X25:X30"/>
    <mergeCell ref="Y25:Y30"/>
    <mergeCell ref="Z25:Z30"/>
    <mergeCell ref="X31:X36"/>
    <mergeCell ref="Y31:Y36"/>
    <mergeCell ref="Z31:Z36"/>
    <mergeCell ref="AA53:AA56"/>
    <mergeCell ref="V53:V54"/>
    <mergeCell ref="V21:V22"/>
    <mergeCell ref="V23:V24"/>
    <mergeCell ref="X53:X56"/>
    <mergeCell ref="Y53:Y56"/>
    <mergeCell ref="X37:X42"/>
    <mergeCell ref="Y37:Y42"/>
    <mergeCell ref="Z37:Z42"/>
    <mergeCell ref="X43:X52"/>
    <mergeCell ref="Y43:Y52"/>
    <mergeCell ref="Z43:Z52"/>
    <mergeCell ref="U25:U30"/>
    <mergeCell ref="Z53:Z56"/>
    <mergeCell ref="X17:X24"/>
    <mergeCell ref="Y17:Y24"/>
    <mergeCell ref="V47:V48"/>
    <mergeCell ref="W43:W52"/>
    <mergeCell ref="V37:V38"/>
    <mergeCell ref="V39:V40"/>
    <mergeCell ref="V41:V42"/>
    <mergeCell ref="W37:W42"/>
    <mergeCell ref="V43:V44"/>
    <mergeCell ref="V45:V46"/>
    <mergeCell ref="V25:V26"/>
    <mergeCell ref="V27:V28"/>
    <mergeCell ref="V29:V30"/>
    <mergeCell ref="W25:W30"/>
    <mergeCell ref="V31:V32"/>
    <mergeCell ref="V35:V36"/>
    <mergeCell ref="V33:V34"/>
    <mergeCell ref="W31:W36"/>
    <mergeCell ref="V55:V56"/>
    <mergeCell ref="W53:W56"/>
    <mergeCell ref="V49:V50"/>
    <mergeCell ref="V51:V52"/>
    <mergeCell ref="W5:W6"/>
    <mergeCell ref="W17:W24"/>
    <mergeCell ref="V9:V10"/>
    <mergeCell ref="V11:V12"/>
    <mergeCell ref="V13:V14"/>
    <mergeCell ref="V15:V16"/>
    <mergeCell ref="V17:V18"/>
    <mergeCell ref="V19:V20"/>
    <mergeCell ref="U17:U24"/>
    <mergeCell ref="D43:D52"/>
    <mergeCell ref="D53:D56"/>
    <mergeCell ref="E5:E6"/>
    <mergeCell ref="E7:E16"/>
    <mergeCell ref="E17:E24"/>
    <mergeCell ref="E25:E30"/>
    <mergeCell ref="E31:E36"/>
    <mergeCell ref="E37:E42"/>
    <mergeCell ref="E43:E52"/>
    <mergeCell ref="E53:E56"/>
    <mergeCell ref="D5:D6"/>
    <mergeCell ref="D7:D16"/>
    <mergeCell ref="D17:D24"/>
    <mergeCell ref="D25:D30"/>
    <mergeCell ref="D31:D36"/>
    <mergeCell ref="D37:D42"/>
    <mergeCell ref="C31:C36"/>
    <mergeCell ref="C37:C42"/>
    <mergeCell ref="C43:C52"/>
    <mergeCell ref="C53:C56"/>
    <mergeCell ref="C5:C6"/>
    <mergeCell ref="B47:B48"/>
    <mergeCell ref="B49:B50"/>
    <mergeCell ref="B51:B52"/>
    <mergeCell ref="B53:B54"/>
    <mergeCell ref="B55:B56"/>
    <mergeCell ref="B17:B18"/>
    <mergeCell ref="B19:B20"/>
    <mergeCell ref="B21:B22"/>
    <mergeCell ref="B23:B24"/>
    <mergeCell ref="B35:B36"/>
    <mergeCell ref="B37:B38"/>
    <mergeCell ref="B39:B40"/>
    <mergeCell ref="B41:B42"/>
    <mergeCell ref="B43:B44"/>
    <mergeCell ref="B45:B46"/>
    <mergeCell ref="C7:C16"/>
    <mergeCell ref="C17:C24"/>
    <mergeCell ref="C25:C30"/>
    <mergeCell ref="U31:U36"/>
    <mergeCell ref="U37:U42"/>
    <mergeCell ref="U43:U52"/>
    <mergeCell ref="U53:U56"/>
    <mergeCell ref="U5:U6"/>
    <mergeCell ref="A5:A6"/>
    <mergeCell ref="B5:B6"/>
    <mergeCell ref="B7:B8"/>
    <mergeCell ref="B9:B10"/>
    <mergeCell ref="B11:B12"/>
    <mergeCell ref="B13:B14"/>
    <mergeCell ref="B15:B16"/>
    <mergeCell ref="A7:A16"/>
    <mergeCell ref="A17:A24"/>
    <mergeCell ref="A25:A30"/>
    <mergeCell ref="A31:A36"/>
    <mergeCell ref="A37:A42"/>
    <mergeCell ref="A43:A52"/>
    <mergeCell ref="A53:A56"/>
    <mergeCell ref="B25:B26"/>
    <mergeCell ref="B27:B28"/>
    <mergeCell ref="B29:B30"/>
    <mergeCell ref="B31:B32"/>
    <mergeCell ref="B33:B34"/>
    <mergeCell ref="A2:E2"/>
    <mergeCell ref="X2:Z2"/>
    <mergeCell ref="AA2:AA4"/>
    <mergeCell ref="AB2:AB4"/>
    <mergeCell ref="V2:V4"/>
    <mergeCell ref="W2:W4"/>
    <mergeCell ref="U7:U16"/>
    <mergeCell ref="T3:T4"/>
    <mergeCell ref="U3:U4"/>
    <mergeCell ref="F3:S3"/>
    <mergeCell ref="A3:A4"/>
    <mergeCell ref="B3:B4"/>
    <mergeCell ref="V5:V6"/>
    <mergeCell ref="V7:V8"/>
    <mergeCell ref="X5:X6"/>
    <mergeCell ref="Y5:Y6"/>
    <mergeCell ref="Z5:Z6"/>
    <mergeCell ref="X7:X16"/>
    <mergeCell ref="Y7:Y16"/>
    <mergeCell ref="Z7:Z16"/>
    <mergeCell ref="F2:S2"/>
    <mergeCell ref="C3:D3"/>
    <mergeCell ref="X3:Y3"/>
    <mergeCell ref="W7:W16"/>
  </mergeCells>
  <phoneticPr fontId="4" type="noConversion"/>
  <pageMargins left="0.7" right="0.7" top="0.75" bottom="0.75" header="0.511811023622047" footer="0.511811023622047"/>
  <pageSetup scale="21"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8B39C-6416-4250-8988-B91D119B55A3}">
  <sheetPr>
    <tabColor rgb="FFFFC000"/>
  </sheetPr>
  <dimension ref="A1:AF25"/>
  <sheetViews>
    <sheetView view="pageBreakPreview" zoomScale="70" zoomScaleNormal="70" zoomScaleSheetLayoutView="70" workbookViewId="0"/>
  </sheetViews>
  <sheetFormatPr baseColWidth="10" defaultColWidth="10.5703125" defaultRowHeight="15" x14ac:dyDescent="0.25"/>
  <cols>
    <col min="1" max="1" width="23" style="1" customWidth="1"/>
    <col min="2" max="2" width="20.42578125" style="1" customWidth="1"/>
    <col min="5" max="5" width="6.7109375" customWidth="1"/>
    <col min="6" max="6" width="11.5703125" customWidth="1"/>
    <col min="7" max="18" width="7.140625" customWidth="1"/>
    <col min="22" max="22" width="77.7109375" style="20" customWidth="1"/>
    <col min="23" max="23" width="42.5703125" customWidth="1"/>
    <col min="24" max="24" width="13.85546875" customWidth="1"/>
    <col min="25" max="25" width="12.85546875" customWidth="1"/>
    <col min="26" max="26" width="7.28515625" customWidth="1"/>
    <col min="27" max="28" width="51.7109375" customWidth="1"/>
    <col min="29" max="29" width="0" hidden="1" customWidth="1"/>
    <col min="30" max="32" width="0" style="20" hidden="1" customWidth="1"/>
  </cols>
  <sheetData>
    <row r="1" spans="1:32" ht="18.75" x14ac:dyDescent="0.3">
      <c r="A1" s="63" t="s">
        <v>22</v>
      </c>
      <c r="O1" s="9"/>
    </row>
    <row r="2" spans="1:32" s="46" customFormat="1" ht="41.25" x14ac:dyDescent="0.3">
      <c r="A2" s="217" t="s">
        <v>210</v>
      </c>
      <c r="B2" s="217"/>
      <c r="C2" s="217"/>
      <c r="D2" s="217"/>
      <c r="E2" s="217"/>
      <c r="F2" s="218" t="s">
        <v>211</v>
      </c>
      <c r="G2" s="218"/>
      <c r="H2" s="218"/>
      <c r="I2" s="218"/>
      <c r="J2" s="218"/>
      <c r="K2" s="218"/>
      <c r="L2" s="218"/>
      <c r="M2" s="218"/>
      <c r="N2" s="218"/>
      <c r="O2" s="218"/>
      <c r="P2" s="218"/>
      <c r="Q2" s="218"/>
      <c r="R2" s="218"/>
      <c r="S2" s="218"/>
      <c r="T2" s="45" t="s">
        <v>212</v>
      </c>
      <c r="U2" s="45" t="s">
        <v>208</v>
      </c>
      <c r="V2" s="88" t="s">
        <v>206</v>
      </c>
      <c r="W2" s="93" t="s">
        <v>207</v>
      </c>
      <c r="X2" s="219" t="s">
        <v>210</v>
      </c>
      <c r="Y2" s="219"/>
      <c r="Z2" s="219"/>
      <c r="AA2" s="216" t="s">
        <v>113</v>
      </c>
      <c r="AB2" s="216" t="s">
        <v>120</v>
      </c>
    </row>
    <row r="3" spans="1:32" s="41" customFormat="1" ht="16.5" customHeight="1" x14ac:dyDescent="0.25">
      <c r="A3" s="220" t="s">
        <v>1</v>
      </c>
      <c r="B3" s="97" t="s">
        <v>2</v>
      </c>
      <c r="C3" s="222" t="s">
        <v>131</v>
      </c>
      <c r="D3" s="223"/>
      <c r="E3" s="5" t="s">
        <v>90</v>
      </c>
      <c r="F3" s="94" t="s">
        <v>214</v>
      </c>
      <c r="G3" s="95"/>
      <c r="H3" s="95"/>
      <c r="I3" s="95"/>
      <c r="J3" s="95"/>
      <c r="K3" s="95"/>
      <c r="L3" s="95"/>
      <c r="M3" s="95"/>
      <c r="N3" s="95"/>
      <c r="O3" s="95"/>
      <c r="P3" s="95"/>
      <c r="Q3" s="95"/>
      <c r="R3" s="95"/>
      <c r="S3" s="96"/>
      <c r="T3" s="93" t="s">
        <v>193</v>
      </c>
      <c r="U3" s="93" t="s">
        <v>194</v>
      </c>
      <c r="V3" s="88"/>
      <c r="W3" s="93"/>
      <c r="X3" s="216" t="s">
        <v>134</v>
      </c>
      <c r="Y3" s="216"/>
      <c r="Z3" s="7" t="s">
        <v>90</v>
      </c>
      <c r="AA3" s="216"/>
      <c r="AB3" s="216"/>
    </row>
    <row r="4" spans="1:32" ht="30" customHeight="1" x14ac:dyDescent="0.25">
      <c r="A4" s="221"/>
      <c r="B4" s="98"/>
      <c r="C4" s="7" t="s">
        <v>132</v>
      </c>
      <c r="D4" s="8" t="s">
        <v>133</v>
      </c>
      <c r="E4" s="6" t="s">
        <v>110</v>
      </c>
      <c r="F4" s="4" t="s">
        <v>90</v>
      </c>
      <c r="G4" s="16" t="s">
        <v>98</v>
      </c>
      <c r="H4" s="16" t="s">
        <v>99</v>
      </c>
      <c r="I4" s="16" t="s">
        <v>100</v>
      </c>
      <c r="J4" s="16" t="s">
        <v>101</v>
      </c>
      <c r="K4" s="16" t="s">
        <v>102</v>
      </c>
      <c r="L4" s="16" t="s">
        <v>103</v>
      </c>
      <c r="M4" s="17" t="s">
        <v>104</v>
      </c>
      <c r="N4" s="17" t="s">
        <v>105</v>
      </c>
      <c r="O4" s="17" t="s">
        <v>106</v>
      </c>
      <c r="P4" s="17" t="s">
        <v>107</v>
      </c>
      <c r="Q4" s="17" t="s">
        <v>108</v>
      </c>
      <c r="R4" s="17" t="s">
        <v>109</v>
      </c>
      <c r="S4" s="10" t="s">
        <v>93</v>
      </c>
      <c r="T4" s="93"/>
      <c r="U4" s="93"/>
      <c r="V4" s="88"/>
      <c r="W4" s="93"/>
      <c r="X4" s="7" t="s">
        <v>117</v>
      </c>
      <c r="Y4" s="8" t="s">
        <v>118</v>
      </c>
      <c r="Z4" s="7" t="s">
        <v>110</v>
      </c>
      <c r="AA4" s="216"/>
      <c r="AB4" s="216"/>
      <c r="AD4" t="s">
        <v>204</v>
      </c>
      <c r="AE4"/>
      <c r="AF4"/>
    </row>
    <row r="5" spans="1:32" ht="135.75" customHeight="1" x14ac:dyDescent="0.25">
      <c r="A5" s="126" t="s">
        <v>23</v>
      </c>
      <c r="B5" s="126" t="s">
        <v>24</v>
      </c>
      <c r="C5" s="234">
        <v>0.32</v>
      </c>
      <c r="D5" s="226">
        <v>0.24</v>
      </c>
      <c r="E5" s="224">
        <f>+D5/C5*100</f>
        <v>75</v>
      </c>
      <c r="F5" s="72" t="s">
        <v>91</v>
      </c>
      <c r="G5" s="18">
        <v>0</v>
      </c>
      <c r="H5" s="18">
        <v>10</v>
      </c>
      <c r="I5" s="18">
        <v>10</v>
      </c>
      <c r="J5" s="18">
        <v>10</v>
      </c>
      <c r="K5" s="18">
        <v>10</v>
      </c>
      <c r="L5" s="18">
        <v>10</v>
      </c>
      <c r="M5" s="74">
        <v>10</v>
      </c>
      <c r="N5" s="74">
        <v>10</v>
      </c>
      <c r="O5" s="74">
        <v>10</v>
      </c>
      <c r="P5" s="74">
        <v>10</v>
      </c>
      <c r="Q5" s="74">
        <v>10</v>
      </c>
      <c r="R5" s="74">
        <v>0</v>
      </c>
      <c r="S5" s="75">
        <f>+SUM(G5:R5)</f>
        <v>100</v>
      </c>
      <c r="T5" s="76">
        <v>0.16</v>
      </c>
      <c r="U5" s="231">
        <f>+T6+T8</f>
        <v>0.24</v>
      </c>
      <c r="V5" s="237" t="s">
        <v>313</v>
      </c>
      <c r="W5" s="126" t="s">
        <v>243</v>
      </c>
      <c r="X5" s="234">
        <v>204</v>
      </c>
      <c r="Y5" s="234">
        <v>192</v>
      </c>
      <c r="Z5" s="224">
        <f>+Y5/X5*100</f>
        <v>94.117647058823522</v>
      </c>
      <c r="AA5" s="126" t="s">
        <v>145</v>
      </c>
      <c r="AB5" s="126" t="s">
        <v>146</v>
      </c>
      <c r="AC5">
        <v>1</v>
      </c>
      <c r="AD5" s="34">
        <f>+SUM(G5:L5)</f>
        <v>50</v>
      </c>
      <c r="AE5" s="20">
        <v>1</v>
      </c>
      <c r="AF5" s="21">
        <f>+SUM(M5:R5)</f>
        <v>50</v>
      </c>
    </row>
    <row r="6" spans="1:32" ht="135.75" customHeight="1" x14ac:dyDescent="0.25">
      <c r="A6" s="127"/>
      <c r="B6" s="120"/>
      <c r="C6" s="235"/>
      <c r="D6" s="227"/>
      <c r="E6" s="225"/>
      <c r="F6" s="72" t="s">
        <v>92</v>
      </c>
      <c r="G6" s="18">
        <v>0</v>
      </c>
      <c r="H6" s="18">
        <v>0</v>
      </c>
      <c r="I6" s="18">
        <v>20</v>
      </c>
      <c r="J6" s="18">
        <v>10</v>
      </c>
      <c r="K6" s="18">
        <v>10</v>
      </c>
      <c r="L6" s="18">
        <v>10</v>
      </c>
      <c r="M6" s="74">
        <v>0</v>
      </c>
      <c r="N6" s="74">
        <v>0</v>
      </c>
      <c r="O6" s="74">
        <v>0</v>
      </c>
      <c r="P6" s="74">
        <v>0</v>
      </c>
      <c r="Q6" s="74">
        <v>0</v>
      </c>
      <c r="R6" s="74">
        <v>0</v>
      </c>
      <c r="S6" s="75">
        <f t="shared" ref="S6:S24" si="0">+SUM(G6:R6)</f>
        <v>50</v>
      </c>
      <c r="T6" s="76">
        <f>+T5*S6/S5</f>
        <v>0.08</v>
      </c>
      <c r="U6" s="232"/>
      <c r="V6" s="238"/>
      <c r="W6" s="127"/>
      <c r="X6" s="235"/>
      <c r="Y6" s="235"/>
      <c r="Z6" s="225"/>
      <c r="AA6" s="127"/>
      <c r="AB6" s="127"/>
      <c r="AD6" s="34">
        <f t="shared" ref="AD6:AD21" si="1">+SUM(G6:L6)</f>
        <v>50</v>
      </c>
      <c r="AF6" s="21">
        <f t="shared" ref="AF6:AF21" si="2">+SUM(M6:R6)</f>
        <v>0</v>
      </c>
    </row>
    <row r="7" spans="1:32" ht="51.75" customHeight="1" x14ac:dyDescent="0.25">
      <c r="A7" s="127"/>
      <c r="B7" s="126" t="s">
        <v>25</v>
      </c>
      <c r="C7" s="235"/>
      <c r="D7" s="227"/>
      <c r="E7" s="225"/>
      <c r="F7" s="72" t="s">
        <v>91</v>
      </c>
      <c r="G7" s="18">
        <v>0</v>
      </c>
      <c r="H7" s="18">
        <v>0</v>
      </c>
      <c r="I7" s="18">
        <v>20</v>
      </c>
      <c r="J7" s="18">
        <v>80</v>
      </c>
      <c r="K7" s="18">
        <v>0</v>
      </c>
      <c r="L7" s="18">
        <v>0</v>
      </c>
      <c r="M7" s="74">
        <v>0</v>
      </c>
      <c r="N7" s="74">
        <v>0</v>
      </c>
      <c r="O7" s="74">
        <v>0</v>
      </c>
      <c r="P7" s="74">
        <v>0</v>
      </c>
      <c r="Q7" s="74">
        <v>0</v>
      </c>
      <c r="R7" s="74">
        <v>0</v>
      </c>
      <c r="S7" s="75">
        <f t="shared" si="0"/>
        <v>100</v>
      </c>
      <c r="T7" s="75">
        <v>0.16</v>
      </c>
      <c r="U7" s="232"/>
      <c r="V7" s="237" t="s">
        <v>244</v>
      </c>
      <c r="W7" s="127"/>
      <c r="X7" s="235"/>
      <c r="Y7" s="235"/>
      <c r="Z7" s="225"/>
      <c r="AA7" s="127"/>
      <c r="AB7" s="127"/>
      <c r="AD7" s="34">
        <f t="shared" si="1"/>
        <v>100</v>
      </c>
      <c r="AE7" s="20">
        <v>2</v>
      </c>
      <c r="AF7" s="21">
        <f t="shared" si="2"/>
        <v>0</v>
      </c>
    </row>
    <row r="8" spans="1:32" ht="51.75" customHeight="1" x14ac:dyDescent="0.25">
      <c r="A8" s="127"/>
      <c r="B8" s="120"/>
      <c r="C8" s="235"/>
      <c r="D8" s="227"/>
      <c r="E8" s="225"/>
      <c r="F8" s="72" t="s">
        <v>92</v>
      </c>
      <c r="G8" s="18">
        <v>0</v>
      </c>
      <c r="H8" s="18">
        <v>0</v>
      </c>
      <c r="I8" s="18">
        <v>20</v>
      </c>
      <c r="J8" s="18">
        <v>30</v>
      </c>
      <c r="K8" s="18">
        <v>40</v>
      </c>
      <c r="L8" s="18">
        <v>10</v>
      </c>
      <c r="M8" s="74">
        <v>0</v>
      </c>
      <c r="N8" s="74">
        <v>0</v>
      </c>
      <c r="O8" s="74">
        <v>0</v>
      </c>
      <c r="P8" s="74">
        <v>0</v>
      </c>
      <c r="Q8" s="74">
        <v>0</v>
      </c>
      <c r="R8" s="74">
        <v>0</v>
      </c>
      <c r="S8" s="75">
        <f t="shared" si="0"/>
        <v>100</v>
      </c>
      <c r="T8" s="76">
        <f>+T7*S8/S7</f>
        <v>0.16</v>
      </c>
      <c r="U8" s="233"/>
      <c r="V8" s="238"/>
      <c r="W8" s="127"/>
      <c r="X8" s="235"/>
      <c r="Y8" s="235"/>
      <c r="Z8" s="225"/>
      <c r="AA8" s="127"/>
      <c r="AB8" s="127"/>
      <c r="AD8" s="34">
        <f t="shared" si="1"/>
        <v>100</v>
      </c>
      <c r="AF8" s="21">
        <f t="shared" si="2"/>
        <v>0</v>
      </c>
    </row>
    <row r="9" spans="1:32" ht="32.25" customHeight="1" x14ac:dyDescent="0.25">
      <c r="A9" s="123" t="s">
        <v>26</v>
      </c>
      <c r="B9" s="123" t="s">
        <v>27</v>
      </c>
      <c r="C9" s="140">
        <v>0.33</v>
      </c>
      <c r="D9" s="164">
        <v>7.0999999999999994E-2</v>
      </c>
      <c r="E9" s="146">
        <f>+D9/C9*100</f>
        <v>21.515151515151512</v>
      </c>
      <c r="F9" s="73" t="s">
        <v>91</v>
      </c>
      <c r="G9" s="11">
        <v>0</v>
      </c>
      <c r="H9" s="11">
        <v>0</v>
      </c>
      <c r="I9" s="11">
        <v>0</v>
      </c>
      <c r="J9" s="11">
        <v>0</v>
      </c>
      <c r="K9" s="11">
        <v>0</v>
      </c>
      <c r="L9" s="11">
        <v>0</v>
      </c>
      <c r="M9" s="77">
        <v>0</v>
      </c>
      <c r="N9" s="77">
        <v>0</v>
      </c>
      <c r="O9" s="77">
        <v>50</v>
      </c>
      <c r="P9" s="77">
        <v>50</v>
      </c>
      <c r="Q9" s="77">
        <v>0</v>
      </c>
      <c r="R9" s="77">
        <v>0</v>
      </c>
      <c r="S9" s="78">
        <f t="shared" si="0"/>
        <v>100</v>
      </c>
      <c r="T9" s="78">
        <v>0.1</v>
      </c>
      <c r="U9" s="90">
        <f>+T10+T12+T14+T16</f>
        <v>6.6000000000000003E-2</v>
      </c>
      <c r="V9" s="239" t="s">
        <v>277</v>
      </c>
      <c r="W9" s="123" t="s">
        <v>245</v>
      </c>
      <c r="X9" s="140">
        <v>18</v>
      </c>
      <c r="Y9" s="140">
        <v>14</v>
      </c>
      <c r="Z9" s="146">
        <f>+Y9/X9*100</f>
        <v>77.777777777777786</v>
      </c>
      <c r="AA9" s="123" t="s">
        <v>147</v>
      </c>
      <c r="AB9" s="123" t="s">
        <v>148</v>
      </c>
      <c r="AC9">
        <v>2</v>
      </c>
      <c r="AD9" s="21">
        <f t="shared" si="1"/>
        <v>0</v>
      </c>
      <c r="AE9" s="20">
        <v>1</v>
      </c>
      <c r="AF9" s="19">
        <f t="shared" si="2"/>
        <v>100</v>
      </c>
    </row>
    <row r="10" spans="1:32" ht="32.25" customHeight="1" x14ac:dyDescent="0.25">
      <c r="A10" s="125"/>
      <c r="B10" s="124"/>
      <c r="C10" s="141"/>
      <c r="D10" s="165"/>
      <c r="E10" s="147"/>
      <c r="F10" s="73" t="s">
        <v>92</v>
      </c>
      <c r="G10" s="11">
        <v>0</v>
      </c>
      <c r="H10" s="11">
        <v>0</v>
      </c>
      <c r="I10" s="11">
        <v>0</v>
      </c>
      <c r="J10" s="11">
        <v>17</v>
      </c>
      <c r="K10" s="11">
        <v>0</v>
      </c>
      <c r="L10" s="11">
        <v>0</v>
      </c>
      <c r="M10" s="77">
        <v>0</v>
      </c>
      <c r="N10" s="77">
        <v>0</v>
      </c>
      <c r="O10" s="77">
        <v>0</v>
      </c>
      <c r="P10" s="77">
        <v>0</v>
      </c>
      <c r="Q10" s="77">
        <v>0</v>
      </c>
      <c r="R10" s="77">
        <v>0</v>
      </c>
      <c r="S10" s="78">
        <f t="shared" si="0"/>
        <v>17</v>
      </c>
      <c r="T10" s="78">
        <f>+T9*S10/S9</f>
        <v>1.7000000000000001E-2</v>
      </c>
      <c r="U10" s="91"/>
      <c r="V10" s="240"/>
      <c r="W10" s="125"/>
      <c r="X10" s="141"/>
      <c r="Y10" s="141"/>
      <c r="Z10" s="147"/>
      <c r="AA10" s="125"/>
      <c r="AB10" s="125"/>
      <c r="AD10" s="21">
        <f t="shared" si="1"/>
        <v>17</v>
      </c>
      <c r="AF10" s="19">
        <f t="shared" si="2"/>
        <v>0</v>
      </c>
    </row>
    <row r="11" spans="1:32" ht="30" customHeight="1" x14ac:dyDescent="0.25">
      <c r="A11" s="125"/>
      <c r="B11" s="123" t="s">
        <v>28</v>
      </c>
      <c r="C11" s="141"/>
      <c r="D11" s="165"/>
      <c r="E11" s="147"/>
      <c r="F11" s="73" t="s">
        <v>91</v>
      </c>
      <c r="G11" s="11">
        <v>0</v>
      </c>
      <c r="H11" s="11">
        <v>10</v>
      </c>
      <c r="I11" s="11">
        <v>10</v>
      </c>
      <c r="J11" s="11">
        <v>10</v>
      </c>
      <c r="K11" s="11">
        <v>10</v>
      </c>
      <c r="L11" s="11">
        <v>10</v>
      </c>
      <c r="M11" s="77">
        <v>10</v>
      </c>
      <c r="N11" s="77">
        <v>10</v>
      </c>
      <c r="O11" s="77">
        <v>10</v>
      </c>
      <c r="P11" s="77">
        <v>10</v>
      </c>
      <c r="Q11" s="77">
        <v>10</v>
      </c>
      <c r="R11" s="77">
        <v>0</v>
      </c>
      <c r="S11" s="78">
        <f t="shared" si="0"/>
        <v>100</v>
      </c>
      <c r="T11" s="78">
        <v>0.17</v>
      </c>
      <c r="U11" s="91"/>
      <c r="V11" s="239" t="s">
        <v>295</v>
      </c>
      <c r="W11" s="125"/>
      <c r="X11" s="141"/>
      <c r="Y11" s="141"/>
      <c r="Z11" s="147"/>
      <c r="AA11" s="125"/>
      <c r="AB11" s="125"/>
      <c r="AD11" s="19">
        <f t="shared" si="1"/>
        <v>50</v>
      </c>
      <c r="AE11" s="20">
        <v>2</v>
      </c>
      <c r="AF11" s="19">
        <f t="shared" si="2"/>
        <v>50</v>
      </c>
    </row>
    <row r="12" spans="1:32" ht="30" customHeight="1" x14ac:dyDescent="0.25">
      <c r="A12" s="125"/>
      <c r="B12" s="124"/>
      <c r="C12" s="141"/>
      <c r="D12" s="165"/>
      <c r="E12" s="147"/>
      <c r="F12" s="73" t="s">
        <v>92</v>
      </c>
      <c r="G12" s="11">
        <v>0</v>
      </c>
      <c r="H12" s="11">
        <v>0</v>
      </c>
      <c r="I12" s="11">
        <v>0</v>
      </c>
      <c r="J12" s="11">
        <v>7</v>
      </c>
      <c r="K12" s="11">
        <v>10</v>
      </c>
      <c r="L12" s="11">
        <v>0</v>
      </c>
      <c r="M12" s="77">
        <v>0</v>
      </c>
      <c r="N12" s="77">
        <v>0</v>
      </c>
      <c r="O12" s="77">
        <v>0</v>
      </c>
      <c r="P12" s="77">
        <v>0</v>
      </c>
      <c r="Q12" s="77">
        <v>0</v>
      </c>
      <c r="R12" s="77">
        <v>0</v>
      </c>
      <c r="S12" s="78">
        <f t="shared" si="0"/>
        <v>17</v>
      </c>
      <c r="T12" s="78">
        <f>+T11*S12/S11</f>
        <v>2.8900000000000002E-2</v>
      </c>
      <c r="U12" s="91"/>
      <c r="V12" s="240"/>
      <c r="W12" s="125"/>
      <c r="X12" s="141"/>
      <c r="Y12" s="141"/>
      <c r="Z12" s="147"/>
      <c r="AA12" s="125"/>
      <c r="AB12" s="125"/>
      <c r="AD12" s="19">
        <f t="shared" si="1"/>
        <v>17</v>
      </c>
      <c r="AF12" s="19">
        <f t="shared" si="2"/>
        <v>0</v>
      </c>
    </row>
    <row r="13" spans="1:32" ht="35.25" customHeight="1" x14ac:dyDescent="0.25">
      <c r="A13" s="125"/>
      <c r="B13" s="123" t="s">
        <v>29</v>
      </c>
      <c r="C13" s="141"/>
      <c r="D13" s="165"/>
      <c r="E13" s="147"/>
      <c r="F13" s="73" t="s">
        <v>91</v>
      </c>
      <c r="G13" s="11">
        <v>0</v>
      </c>
      <c r="H13" s="11">
        <v>10</v>
      </c>
      <c r="I13" s="11">
        <v>10</v>
      </c>
      <c r="J13" s="11">
        <v>10</v>
      </c>
      <c r="K13" s="11">
        <v>10</v>
      </c>
      <c r="L13" s="11">
        <v>10</v>
      </c>
      <c r="M13" s="77">
        <v>10</v>
      </c>
      <c r="N13" s="77">
        <v>10</v>
      </c>
      <c r="O13" s="77">
        <v>10</v>
      </c>
      <c r="P13" s="77">
        <v>10</v>
      </c>
      <c r="Q13" s="77">
        <v>10</v>
      </c>
      <c r="R13" s="77">
        <v>0</v>
      </c>
      <c r="S13" s="78">
        <f t="shared" si="0"/>
        <v>100</v>
      </c>
      <c r="T13" s="78">
        <v>0.03</v>
      </c>
      <c r="U13" s="91"/>
      <c r="V13" s="239" t="s">
        <v>314</v>
      </c>
      <c r="W13" s="125"/>
      <c r="X13" s="141"/>
      <c r="Y13" s="141"/>
      <c r="Z13" s="147"/>
      <c r="AA13" s="125"/>
      <c r="AB13" s="125"/>
      <c r="AD13" s="19">
        <f t="shared" si="1"/>
        <v>50</v>
      </c>
      <c r="AE13" s="20">
        <v>3</v>
      </c>
      <c r="AF13" s="19">
        <f t="shared" si="2"/>
        <v>50</v>
      </c>
    </row>
    <row r="14" spans="1:32" ht="35.25" customHeight="1" x14ac:dyDescent="0.25">
      <c r="A14" s="125"/>
      <c r="B14" s="124"/>
      <c r="C14" s="141"/>
      <c r="D14" s="165"/>
      <c r="E14" s="147"/>
      <c r="F14" s="73" t="s">
        <v>92</v>
      </c>
      <c r="G14" s="11">
        <v>0</v>
      </c>
      <c r="H14" s="11">
        <v>0</v>
      </c>
      <c r="I14" s="11">
        <v>6</v>
      </c>
      <c r="J14" s="11">
        <v>6</v>
      </c>
      <c r="K14" s="11">
        <v>0</v>
      </c>
      <c r="L14" s="11">
        <v>5</v>
      </c>
      <c r="M14" s="77">
        <v>0</v>
      </c>
      <c r="N14" s="77">
        <v>0</v>
      </c>
      <c r="O14" s="77">
        <v>0</v>
      </c>
      <c r="P14" s="77">
        <v>0</v>
      </c>
      <c r="Q14" s="77">
        <v>0</v>
      </c>
      <c r="R14" s="77">
        <v>0</v>
      </c>
      <c r="S14" s="78">
        <f t="shared" si="0"/>
        <v>17</v>
      </c>
      <c r="T14" s="78">
        <f>+T13*S14/S13</f>
        <v>5.1000000000000004E-3</v>
      </c>
      <c r="U14" s="91"/>
      <c r="V14" s="240"/>
      <c r="W14" s="125"/>
      <c r="X14" s="141"/>
      <c r="Y14" s="141"/>
      <c r="Z14" s="147"/>
      <c r="AA14" s="125"/>
      <c r="AB14" s="125"/>
      <c r="AD14" s="19">
        <f t="shared" si="1"/>
        <v>17</v>
      </c>
      <c r="AF14" s="19">
        <f t="shared" si="2"/>
        <v>0</v>
      </c>
    </row>
    <row r="15" spans="1:32" ht="104.25" customHeight="1" x14ac:dyDescent="0.25">
      <c r="A15" s="125"/>
      <c r="B15" s="123" t="s">
        <v>30</v>
      </c>
      <c r="C15" s="141"/>
      <c r="D15" s="165"/>
      <c r="E15" s="147"/>
      <c r="F15" s="73" t="s">
        <v>91</v>
      </c>
      <c r="G15" s="11">
        <v>0</v>
      </c>
      <c r="H15" s="11">
        <v>10</v>
      </c>
      <c r="I15" s="11">
        <v>10</v>
      </c>
      <c r="J15" s="11">
        <v>10</v>
      </c>
      <c r="K15" s="11">
        <v>10</v>
      </c>
      <c r="L15" s="11">
        <v>10</v>
      </c>
      <c r="M15" s="77">
        <v>10</v>
      </c>
      <c r="N15" s="77">
        <v>10</v>
      </c>
      <c r="O15" s="77">
        <v>10</v>
      </c>
      <c r="P15" s="77">
        <v>10</v>
      </c>
      <c r="Q15" s="77">
        <v>10</v>
      </c>
      <c r="R15" s="77">
        <v>0</v>
      </c>
      <c r="S15" s="78">
        <f t="shared" si="0"/>
        <v>100</v>
      </c>
      <c r="T15" s="78">
        <v>0.03</v>
      </c>
      <c r="U15" s="91"/>
      <c r="V15" s="239" t="s">
        <v>315</v>
      </c>
      <c r="W15" s="125"/>
      <c r="X15" s="141"/>
      <c r="Y15" s="141"/>
      <c r="Z15" s="147"/>
      <c r="AA15" s="125"/>
      <c r="AB15" s="125"/>
      <c r="AD15" s="34">
        <f t="shared" si="1"/>
        <v>50</v>
      </c>
      <c r="AE15" s="20">
        <v>4</v>
      </c>
      <c r="AF15" s="21">
        <f t="shared" si="2"/>
        <v>50</v>
      </c>
    </row>
    <row r="16" spans="1:32" ht="104.25" customHeight="1" x14ac:dyDescent="0.25">
      <c r="A16" s="124"/>
      <c r="B16" s="124"/>
      <c r="C16" s="142"/>
      <c r="D16" s="166"/>
      <c r="E16" s="148"/>
      <c r="F16" s="73" t="s">
        <v>92</v>
      </c>
      <c r="G16" s="11">
        <v>0</v>
      </c>
      <c r="H16" s="11">
        <v>0</v>
      </c>
      <c r="I16" s="11">
        <v>20</v>
      </c>
      <c r="J16" s="11">
        <v>10</v>
      </c>
      <c r="K16" s="11">
        <v>10</v>
      </c>
      <c r="L16" s="11">
        <v>10</v>
      </c>
      <c r="M16" s="77">
        <v>0</v>
      </c>
      <c r="N16" s="77">
        <v>0</v>
      </c>
      <c r="O16" s="77">
        <v>0</v>
      </c>
      <c r="P16" s="77">
        <v>0</v>
      </c>
      <c r="Q16" s="77">
        <v>0</v>
      </c>
      <c r="R16" s="77">
        <v>0</v>
      </c>
      <c r="S16" s="78">
        <f t="shared" si="0"/>
        <v>50</v>
      </c>
      <c r="T16" s="78">
        <f>+T15*S16/S15</f>
        <v>1.4999999999999999E-2</v>
      </c>
      <c r="U16" s="92"/>
      <c r="V16" s="240"/>
      <c r="W16" s="124"/>
      <c r="X16" s="142"/>
      <c r="Y16" s="142"/>
      <c r="Z16" s="148"/>
      <c r="AA16" s="124"/>
      <c r="AB16" s="124"/>
      <c r="AD16" s="34">
        <f t="shared" si="1"/>
        <v>50</v>
      </c>
      <c r="AF16" s="21">
        <f t="shared" si="2"/>
        <v>0</v>
      </c>
    </row>
    <row r="17" spans="1:32" ht="82.5" customHeight="1" x14ac:dyDescent="0.25">
      <c r="A17" s="126" t="s">
        <v>31</v>
      </c>
      <c r="B17" s="126" t="s">
        <v>32</v>
      </c>
      <c r="C17" s="234">
        <v>20</v>
      </c>
      <c r="D17" s="226">
        <v>3</v>
      </c>
      <c r="E17" s="224">
        <f>+D17/C17*100</f>
        <v>15</v>
      </c>
      <c r="F17" s="72" t="s">
        <v>91</v>
      </c>
      <c r="G17" s="18">
        <v>0</v>
      </c>
      <c r="H17" s="18">
        <v>20</v>
      </c>
      <c r="I17" s="18">
        <v>80</v>
      </c>
      <c r="J17" s="18">
        <v>0</v>
      </c>
      <c r="K17" s="18">
        <v>0</v>
      </c>
      <c r="L17" s="18">
        <v>0</v>
      </c>
      <c r="M17" s="74">
        <v>0</v>
      </c>
      <c r="N17" s="74">
        <v>0</v>
      </c>
      <c r="O17" s="74">
        <v>0</v>
      </c>
      <c r="P17" s="74">
        <v>0</v>
      </c>
      <c r="Q17" s="74">
        <v>0</v>
      </c>
      <c r="R17" s="74">
        <v>0</v>
      </c>
      <c r="S17" s="75">
        <f t="shared" si="0"/>
        <v>100</v>
      </c>
      <c r="T17" s="75">
        <v>2</v>
      </c>
      <c r="U17" s="117">
        <f>+T18+T20+T22+T24</f>
        <v>3</v>
      </c>
      <c r="V17" s="237" t="s">
        <v>278</v>
      </c>
      <c r="W17" s="119" t="s">
        <v>279</v>
      </c>
      <c r="X17" s="234">
        <v>1242</v>
      </c>
      <c r="Y17" s="234">
        <v>552</v>
      </c>
      <c r="Z17" s="224">
        <f>+Y17/X17*100</f>
        <v>44.444444444444443</v>
      </c>
      <c r="AA17" s="126" t="s">
        <v>149</v>
      </c>
      <c r="AB17" s="126" t="s">
        <v>150</v>
      </c>
      <c r="AC17">
        <v>3</v>
      </c>
      <c r="AD17" s="34">
        <f t="shared" si="1"/>
        <v>100</v>
      </c>
      <c r="AE17" s="20">
        <v>1</v>
      </c>
      <c r="AF17" s="21">
        <f t="shared" si="2"/>
        <v>0</v>
      </c>
    </row>
    <row r="18" spans="1:32" ht="82.5" customHeight="1" x14ac:dyDescent="0.25">
      <c r="A18" s="127"/>
      <c r="B18" s="120"/>
      <c r="C18" s="235"/>
      <c r="D18" s="227"/>
      <c r="E18" s="225"/>
      <c r="F18" s="72" t="s">
        <v>92</v>
      </c>
      <c r="G18" s="18">
        <v>0</v>
      </c>
      <c r="H18" s="18">
        <v>0</v>
      </c>
      <c r="I18" s="18">
        <v>50</v>
      </c>
      <c r="J18" s="18">
        <v>50</v>
      </c>
      <c r="K18" s="18">
        <v>0</v>
      </c>
      <c r="L18" s="18">
        <v>0</v>
      </c>
      <c r="M18" s="74">
        <v>0</v>
      </c>
      <c r="N18" s="74">
        <v>0</v>
      </c>
      <c r="O18" s="74">
        <v>0</v>
      </c>
      <c r="P18" s="74">
        <v>0</v>
      </c>
      <c r="Q18" s="74">
        <v>0</v>
      </c>
      <c r="R18" s="74">
        <v>0</v>
      </c>
      <c r="S18" s="75">
        <f t="shared" si="0"/>
        <v>100</v>
      </c>
      <c r="T18" s="75">
        <f>+T17*S18/S17</f>
        <v>2</v>
      </c>
      <c r="U18" s="230"/>
      <c r="V18" s="238"/>
      <c r="W18" s="241"/>
      <c r="X18" s="235"/>
      <c r="Y18" s="235"/>
      <c r="Z18" s="225"/>
      <c r="AA18" s="127"/>
      <c r="AB18" s="127"/>
      <c r="AD18" s="34">
        <f t="shared" si="1"/>
        <v>100</v>
      </c>
      <c r="AF18" s="21">
        <f t="shared" si="2"/>
        <v>0</v>
      </c>
    </row>
    <row r="19" spans="1:32" ht="45.75" customHeight="1" x14ac:dyDescent="0.25">
      <c r="A19" s="127"/>
      <c r="B19" s="126" t="s">
        <v>143</v>
      </c>
      <c r="C19" s="235"/>
      <c r="D19" s="227"/>
      <c r="E19" s="225"/>
      <c r="F19" s="72" t="s">
        <v>91</v>
      </c>
      <c r="G19" s="18">
        <v>0</v>
      </c>
      <c r="H19" s="18">
        <v>0</v>
      </c>
      <c r="I19" s="18">
        <v>100</v>
      </c>
      <c r="J19" s="18">
        <v>0</v>
      </c>
      <c r="K19" s="18">
        <v>0</v>
      </c>
      <c r="L19" s="18">
        <v>0</v>
      </c>
      <c r="M19" s="74">
        <v>0</v>
      </c>
      <c r="N19" s="74">
        <v>0</v>
      </c>
      <c r="O19" s="74">
        <v>0</v>
      </c>
      <c r="P19" s="74">
        <v>0</v>
      </c>
      <c r="Q19" s="74">
        <v>0</v>
      </c>
      <c r="R19" s="74">
        <v>0</v>
      </c>
      <c r="S19" s="75">
        <f t="shared" si="0"/>
        <v>100</v>
      </c>
      <c r="T19" s="75">
        <v>1</v>
      </c>
      <c r="U19" s="230"/>
      <c r="V19" s="237" t="s">
        <v>280</v>
      </c>
      <c r="W19" s="241"/>
      <c r="X19" s="235"/>
      <c r="Y19" s="235"/>
      <c r="Z19" s="225"/>
      <c r="AA19" s="127"/>
      <c r="AB19" s="127"/>
      <c r="AD19" s="34">
        <f t="shared" si="1"/>
        <v>100</v>
      </c>
      <c r="AE19" s="20">
        <v>2</v>
      </c>
      <c r="AF19" s="21">
        <f t="shared" si="2"/>
        <v>0</v>
      </c>
    </row>
    <row r="20" spans="1:32" ht="45.75" customHeight="1" x14ac:dyDescent="0.25">
      <c r="A20" s="127"/>
      <c r="B20" s="120"/>
      <c r="C20" s="235"/>
      <c r="D20" s="227"/>
      <c r="E20" s="225"/>
      <c r="F20" s="72" t="s">
        <v>92</v>
      </c>
      <c r="G20" s="18">
        <v>0</v>
      </c>
      <c r="H20" s="18">
        <v>0</v>
      </c>
      <c r="I20" s="18">
        <v>0</v>
      </c>
      <c r="J20" s="18">
        <v>0</v>
      </c>
      <c r="K20" s="18">
        <v>0</v>
      </c>
      <c r="L20" s="18">
        <v>100</v>
      </c>
      <c r="M20" s="74">
        <v>0</v>
      </c>
      <c r="N20" s="74">
        <v>0</v>
      </c>
      <c r="O20" s="74">
        <v>0</v>
      </c>
      <c r="P20" s="74">
        <v>0</v>
      </c>
      <c r="Q20" s="74">
        <v>0</v>
      </c>
      <c r="R20" s="74">
        <v>0</v>
      </c>
      <c r="S20" s="75">
        <f t="shared" si="0"/>
        <v>100</v>
      </c>
      <c r="T20" s="75">
        <f>+T19*S20/S19</f>
        <v>1</v>
      </c>
      <c r="U20" s="230"/>
      <c r="V20" s="238"/>
      <c r="W20" s="241"/>
      <c r="X20" s="235"/>
      <c r="Y20" s="235"/>
      <c r="Z20" s="225"/>
      <c r="AA20" s="127"/>
      <c r="AB20" s="127"/>
      <c r="AD20" s="34">
        <f t="shared" si="1"/>
        <v>100</v>
      </c>
      <c r="AF20" s="21">
        <f t="shared" si="2"/>
        <v>0</v>
      </c>
    </row>
    <row r="21" spans="1:32" ht="32.25" customHeight="1" x14ac:dyDescent="0.25">
      <c r="A21" s="127"/>
      <c r="B21" s="126" t="s">
        <v>33</v>
      </c>
      <c r="C21" s="235"/>
      <c r="D21" s="227"/>
      <c r="E21" s="225"/>
      <c r="F21" s="72" t="s">
        <v>91</v>
      </c>
      <c r="G21" s="18">
        <v>0</v>
      </c>
      <c r="H21" s="18">
        <v>0</v>
      </c>
      <c r="I21" s="18">
        <v>0</v>
      </c>
      <c r="J21" s="18">
        <v>10</v>
      </c>
      <c r="K21" s="18">
        <v>10</v>
      </c>
      <c r="L21" s="18">
        <v>0</v>
      </c>
      <c r="M21" s="74">
        <v>0</v>
      </c>
      <c r="N21" s="74">
        <v>80</v>
      </c>
      <c r="O21" s="74">
        <v>0</v>
      </c>
      <c r="P21" s="74">
        <v>0</v>
      </c>
      <c r="Q21" s="74">
        <v>0</v>
      </c>
      <c r="R21" s="74">
        <v>0</v>
      </c>
      <c r="S21" s="75">
        <f t="shared" si="0"/>
        <v>100</v>
      </c>
      <c r="T21" s="75">
        <v>2</v>
      </c>
      <c r="U21" s="230"/>
      <c r="V21" s="237" t="s">
        <v>246</v>
      </c>
      <c r="W21" s="241"/>
      <c r="X21" s="235"/>
      <c r="Y21" s="235"/>
      <c r="Z21" s="225"/>
      <c r="AA21" s="127"/>
      <c r="AB21" s="127"/>
      <c r="AD21" s="19">
        <f t="shared" si="1"/>
        <v>20</v>
      </c>
      <c r="AE21" s="20">
        <v>3</v>
      </c>
      <c r="AF21" s="19">
        <f t="shared" si="2"/>
        <v>80</v>
      </c>
    </row>
    <row r="22" spans="1:32" ht="32.25" customHeight="1" x14ac:dyDescent="0.25">
      <c r="A22" s="127"/>
      <c r="B22" s="120"/>
      <c r="C22" s="235"/>
      <c r="D22" s="227"/>
      <c r="E22" s="225"/>
      <c r="F22" s="72" t="s">
        <v>92</v>
      </c>
      <c r="G22" s="18">
        <v>0</v>
      </c>
      <c r="H22" s="18">
        <v>0</v>
      </c>
      <c r="I22" s="18">
        <v>0</v>
      </c>
      <c r="J22" s="18">
        <v>0</v>
      </c>
      <c r="K22" s="18">
        <v>0</v>
      </c>
      <c r="L22" s="18">
        <v>0</v>
      </c>
      <c r="M22" s="74">
        <v>0</v>
      </c>
      <c r="N22" s="74">
        <v>0</v>
      </c>
      <c r="O22" s="74">
        <v>0</v>
      </c>
      <c r="P22" s="74">
        <v>0</v>
      </c>
      <c r="Q22" s="74">
        <v>0</v>
      </c>
      <c r="R22" s="74">
        <v>0</v>
      </c>
      <c r="S22" s="75">
        <f t="shared" si="0"/>
        <v>0</v>
      </c>
      <c r="T22" s="75">
        <f>+T21*S22/S21</f>
        <v>0</v>
      </c>
      <c r="U22" s="230"/>
      <c r="V22" s="238"/>
      <c r="W22" s="241"/>
      <c r="X22" s="235"/>
      <c r="Y22" s="235"/>
      <c r="Z22" s="225"/>
      <c r="AA22" s="127"/>
      <c r="AB22" s="127"/>
      <c r="AD22" s="19">
        <f t="shared" ref="AD22:AD24" si="3">+SUM(G22:L22)</f>
        <v>0</v>
      </c>
      <c r="AF22" s="19">
        <f t="shared" ref="AF22:AF24" si="4">+SUM(M22:R22)</f>
        <v>0</v>
      </c>
    </row>
    <row r="23" spans="1:32" ht="22.5" customHeight="1" x14ac:dyDescent="0.25">
      <c r="A23" s="127"/>
      <c r="B23" s="126" t="s">
        <v>144</v>
      </c>
      <c r="C23" s="235"/>
      <c r="D23" s="227"/>
      <c r="E23" s="225"/>
      <c r="F23" s="72" t="s">
        <v>91</v>
      </c>
      <c r="G23" s="18">
        <v>0</v>
      </c>
      <c r="H23" s="18">
        <v>0</v>
      </c>
      <c r="I23" s="18">
        <v>0</v>
      </c>
      <c r="J23" s="18">
        <v>0</v>
      </c>
      <c r="K23" s="18">
        <v>0</v>
      </c>
      <c r="L23" s="18">
        <v>0</v>
      </c>
      <c r="M23" s="74">
        <v>0</v>
      </c>
      <c r="N23" s="74">
        <v>0</v>
      </c>
      <c r="O23" s="74">
        <v>0</v>
      </c>
      <c r="P23" s="74">
        <v>0</v>
      </c>
      <c r="Q23" s="74">
        <v>50</v>
      </c>
      <c r="R23" s="74">
        <v>50</v>
      </c>
      <c r="S23" s="75">
        <f t="shared" si="0"/>
        <v>100</v>
      </c>
      <c r="T23" s="75">
        <v>15</v>
      </c>
      <c r="U23" s="230"/>
      <c r="V23" s="237" t="s">
        <v>227</v>
      </c>
      <c r="W23" s="241"/>
      <c r="X23" s="235"/>
      <c r="Y23" s="235"/>
      <c r="Z23" s="225"/>
      <c r="AA23" s="127"/>
      <c r="AB23" s="127"/>
      <c r="AD23" s="21">
        <f t="shared" si="3"/>
        <v>0</v>
      </c>
      <c r="AE23" s="20">
        <v>4</v>
      </c>
      <c r="AF23" s="19">
        <f t="shared" si="4"/>
        <v>100</v>
      </c>
    </row>
    <row r="24" spans="1:32" ht="22.5" customHeight="1" x14ac:dyDescent="0.25">
      <c r="A24" s="120"/>
      <c r="B24" s="120" t="s">
        <v>34</v>
      </c>
      <c r="C24" s="236"/>
      <c r="D24" s="228"/>
      <c r="E24" s="229"/>
      <c r="F24" s="72" t="s">
        <v>92</v>
      </c>
      <c r="G24" s="18">
        <v>0</v>
      </c>
      <c r="H24" s="18">
        <v>0</v>
      </c>
      <c r="I24" s="18">
        <v>0</v>
      </c>
      <c r="J24" s="18">
        <v>0</v>
      </c>
      <c r="K24" s="18">
        <v>0</v>
      </c>
      <c r="L24" s="18">
        <v>0</v>
      </c>
      <c r="M24" s="74">
        <v>0</v>
      </c>
      <c r="N24" s="74">
        <v>0</v>
      </c>
      <c r="O24" s="74">
        <v>0</v>
      </c>
      <c r="P24" s="74">
        <v>0</v>
      </c>
      <c r="Q24" s="74">
        <v>0</v>
      </c>
      <c r="R24" s="74">
        <v>0</v>
      </c>
      <c r="S24" s="75">
        <f t="shared" si="0"/>
        <v>0</v>
      </c>
      <c r="T24" s="75">
        <f>+T23*S24/S23</f>
        <v>0</v>
      </c>
      <c r="U24" s="118"/>
      <c r="V24" s="238"/>
      <c r="W24" s="242"/>
      <c r="X24" s="236"/>
      <c r="Y24" s="236"/>
      <c r="Z24" s="229"/>
      <c r="AA24" s="120"/>
      <c r="AB24" s="120"/>
      <c r="AD24" s="21">
        <f t="shared" si="3"/>
        <v>0</v>
      </c>
      <c r="AF24" s="19">
        <f t="shared" si="4"/>
        <v>0</v>
      </c>
    </row>
    <row r="25" spans="1:32" x14ac:dyDescent="0.25">
      <c r="C25" s="9"/>
      <c r="D25" s="9"/>
      <c r="E25" s="9"/>
      <c r="G25" s="9"/>
      <c r="H25" s="9"/>
      <c r="I25" s="9"/>
      <c r="J25" s="9"/>
      <c r="K25" s="9"/>
      <c r="L25" s="9"/>
      <c r="M25" s="9"/>
      <c r="N25" s="9"/>
      <c r="O25" s="9"/>
    </row>
  </sheetData>
  <mergeCells count="67">
    <mergeCell ref="AB5:AB8"/>
    <mergeCell ref="AA9:AA16"/>
    <mergeCell ref="AB9:AB16"/>
    <mergeCell ref="AA17:AA24"/>
    <mergeCell ref="AB17:AB24"/>
    <mergeCell ref="AA5:AA8"/>
    <mergeCell ref="V19:V20"/>
    <mergeCell ref="X17:X24"/>
    <mergeCell ref="Y17:Y24"/>
    <mergeCell ref="Z17:Z24"/>
    <mergeCell ref="V21:V22"/>
    <mergeCell ref="V23:V24"/>
    <mergeCell ref="W17:W24"/>
    <mergeCell ref="Z5:Z8"/>
    <mergeCell ref="X9:X16"/>
    <mergeCell ref="Y9:Y16"/>
    <mergeCell ref="Z9:Z16"/>
    <mergeCell ref="V17:V18"/>
    <mergeCell ref="W5:W8"/>
    <mergeCell ref="W9:W16"/>
    <mergeCell ref="V5:V6"/>
    <mergeCell ref="V7:V8"/>
    <mergeCell ref="V9:V10"/>
    <mergeCell ref="V11:V12"/>
    <mergeCell ref="V13:V14"/>
    <mergeCell ref="V15:V16"/>
    <mergeCell ref="X5:X8"/>
    <mergeCell ref="Y5:Y8"/>
    <mergeCell ref="A9:A16"/>
    <mergeCell ref="A17:A24"/>
    <mergeCell ref="C5:C8"/>
    <mergeCell ref="B9:B10"/>
    <mergeCell ref="B11:B12"/>
    <mergeCell ref="B13:B14"/>
    <mergeCell ref="B15:B16"/>
    <mergeCell ref="B17:B18"/>
    <mergeCell ref="B19:B20"/>
    <mergeCell ref="C9:C16"/>
    <mergeCell ref="A5:A8"/>
    <mergeCell ref="B5:B6"/>
    <mergeCell ref="B7:B8"/>
    <mergeCell ref="C17:C24"/>
    <mergeCell ref="E5:E8"/>
    <mergeCell ref="U9:U16"/>
    <mergeCell ref="B21:B22"/>
    <mergeCell ref="B23:B24"/>
    <mergeCell ref="D9:D16"/>
    <mergeCell ref="E9:E16"/>
    <mergeCell ref="D17:D24"/>
    <mergeCell ref="E17:E24"/>
    <mergeCell ref="U17:U24"/>
    <mergeCell ref="D5:D8"/>
    <mergeCell ref="U5:U8"/>
    <mergeCell ref="AA2:AA4"/>
    <mergeCell ref="AB2:AB4"/>
    <mergeCell ref="A2:E2"/>
    <mergeCell ref="F2:S2"/>
    <mergeCell ref="V2:V4"/>
    <mergeCell ref="W2:W4"/>
    <mergeCell ref="X2:Z2"/>
    <mergeCell ref="A3:A4"/>
    <mergeCell ref="B3:B4"/>
    <mergeCell ref="C3:D3"/>
    <mergeCell ref="X3:Y3"/>
    <mergeCell ref="T3:T4"/>
    <mergeCell ref="U3:U4"/>
    <mergeCell ref="F3:S3"/>
  </mergeCells>
  <pageMargins left="0.7" right="0.7" top="0.75" bottom="0.75" header="0.511811023622047" footer="0.511811023622047"/>
  <pageSetup scale="1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9795C-9FEC-40FE-AC95-43A7A1458434}">
  <sheetPr>
    <tabColor rgb="FF0070C0"/>
  </sheetPr>
  <dimension ref="A1:AF25"/>
  <sheetViews>
    <sheetView view="pageBreakPreview" zoomScale="70" zoomScaleNormal="60" zoomScaleSheetLayoutView="70" workbookViewId="0"/>
  </sheetViews>
  <sheetFormatPr baseColWidth="10" defaultColWidth="10.5703125" defaultRowHeight="15" x14ac:dyDescent="0.25"/>
  <cols>
    <col min="1" max="1" width="31.140625" style="1" customWidth="1"/>
    <col min="2" max="2" width="32" style="1" customWidth="1"/>
    <col min="5" max="5" width="7.7109375" customWidth="1"/>
    <col min="6" max="6" width="11.85546875" style="49" customWidth="1"/>
    <col min="7" max="8" width="6" style="49" customWidth="1"/>
    <col min="9" max="9" width="7.7109375" style="49" customWidth="1"/>
    <col min="10" max="10" width="8" style="49" customWidth="1"/>
    <col min="11" max="11" width="6" style="49" customWidth="1"/>
    <col min="12" max="12" width="7.7109375" style="49" customWidth="1"/>
    <col min="13" max="13" width="7.42578125" style="49" customWidth="1"/>
    <col min="14" max="18" width="6" style="49" customWidth="1"/>
    <col min="19" max="20" width="10.5703125" style="49"/>
    <col min="22" max="22" width="61.140625" customWidth="1"/>
    <col min="23" max="23" width="48.85546875" customWidth="1"/>
    <col min="26" max="26" width="7.85546875" customWidth="1"/>
    <col min="27" max="27" width="59" customWidth="1"/>
    <col min="28" max="28" width="64.28515625" customWidth="1"/>
    <col min="29" max="32" width="0" hidden="1" customWidth="1"/>
  </cols>
  <sheetData>
    <row r="1" spans="1:32" ht="18.75" x14ac:dyDescent="0.3">
      <c r="A1" s="63" t="s">
        <v>35</v>
      </c>
    </row>
    <row r="2" spans="1:32" s="36" customFormat="1" ht="18.75" x14ac:dyDescent="0.3">
      <c r="A2" s="86" t="s">
        <v>210</v>
      </c>
      <c r="B2" s="86"/>
      <c r="C2" s="86"/>
      <c r="D2" s="86"/>
      <c r="E2" s="86"/>
      <c r="F2" s="243" t="s">
        <v>211</v>
      </c>
      <c r="G2" s="243"/>
      <c r="H2" s="243"/>
      <c r="I2" s="243"/>
      <c r="J2" s="243"/>
      <c r="K2" s="243"/>
      <c r="L2" s="243"/>
      <c r="M2" s="243"/>
      <c r="N2" s="243"/>
      <c r="O2" s="243"/>
      <c r="P2" s="243"/>
      <c r="Q2" s="243"/>
      <c r="R2" s="243"/>
      <c r="S2" s="243"/>
      <c r="T2" s="10" t="s">
        <v>212</v>
      </c>
      <c r="U2" s="37" t="s">
        <v>208</v>
      </c>
      <c r="V2" s="93" t="s">
        <v>206</v>
      </c>
      <c r="W2" s="93" t="s">
        <v>207</v>
      </c>
      <c r="X2" s="244" t="s">
        <v>210</v>
      </c>
      <c r="Y2" s="244"/>
      <c r="Z2" s="244"/>
      <c r="AA2" s="216" t="s">
        <v>113</v>
      </c>
      <c r="AB2" s="216" t="s">
        <v>120</v>
      </c>
    </row>
    <row r="3" spans="1:32" ht="16.5" customHeight="1" x14ac:dyDescent="0.25">
      <c r="A3" s="220" t="s">
        <v>1</v>
      </c>
      <c r="B3" s="97" t="s">
        <v>2</v>
      </c>
      <c r="C3" s="222" t="s">
        <v>131</v>
      </c>
      <c r="D3" s="223"/>
      <c r="E3" s="5" t="s">
        <v>90</v>
      </c>
      <c r="F3" s="94" t="s">
        <v>214</v>
      </c>
      <c r="G3" s="95"/>
      <c r="H3" s="95"/>
      <c r="I3" s="95"/>
      <c r="J3" s="95"/>
      <c r="K3" s="95"/>
      <c r="L3" s="95"/>
      <c r="M3" s="95"/>
      <c r="N3" s="95"/>
      <c r="O3" s="95"/>
      <c r="P3" s="95"/>
      <c r="Q3" s="95"/>
      <c r="R3" s="95"/>
      <c r="S3" s="96"/>
      <c r="T3" s="93" t="s">
        <v>193</v>
      </c>
      <c r="U3" s="93" t="s">
        <v>194</v>
      </c>
      <c r="V3" s="93"/>
      <c r="W3" s="93"/>
      <c r="X3" s="216" t="s">
        <v>134</v>
      </c>
      <c r="Y3" s="216"/>
      <c r="Z3" s="7" t="s">
        <v>90</v>
      </c>
      <c r="AA3" s="216"/>
      <c r="AB3" s="216"/>
    </row>
    <row r="4" spans="1:32" ht="30" customHeight="1" x14ac:dyDescent="0.25">
      <c r="A4" s="221"/>
      <c r="B4" s="98"/>
      <c r="C4" s="7" t="s">
        <v>132</v>
      </c>
      <c r="D4" s="8" t="s">
        <v>133</v>
      </c>
      <c r="E4" s="6" t="s">
        <v>110</v>
      </c>
      <c r="F4" s="4" t="s">
        <v>90</v>
      </c>
      <c r="G4" s="16" t="s">
        <v>98</v>
      </c>
      <c r="H4" s="16" t="s">
        <v>99</v>
      </c>
      <c r="I4" s="16" t="s">
        <v>100</v>
      </c>
      <c r="J4" s="16" t="s">
        <v>101</v>
      </c>
      <c r="K4" s="16" t="s">
        <v>102</v>
      </c>
      <c r="L4" s="16" t="s">
        <v>103</v>
      </c>
      <c r="M4" s="17" t="s">
        <v>104</v>
      </c>
      <c r="N4" s="17" t="s">
        <v>105</v>
      </c>
      <c r="O4" s="17" t="s">
        <v>106</v>
      </c>
      <c r="P4" s="17" t="s">
        <v>107</v>
      </c>
      <c r="Q4" s="17" t="s">
        <v>108</v>
      </c>
      <c r="R4" s="17" t="s">
        <v>109</v>
      </c>
      <c r="S4" s="10" t="s">
        <v>93</v>
      </c>
      <c r="T4" s="93"/>
      <c r="U4" s="93"/>
      <c r="V4" s="93"/>
      <c r="W4" s="93"/>
      <c r="X4" s="7" t="s">
        <v>117</v>
      </c>
      <c r="Y4" s="8" t="s">
        <v>118</v>
      </c>
      <c r="Z4" s="7" t="s">
        <v>110</v>
      </c>
      <c r="AA4" s="216"/>
      <c r="AB4" s="216"/>
      <c r="AD4" t="s">
        <v>204</v>
      </c>
    </row>
    <row r="5" spans="1:32" ht="26.25" customHeight="1" x14ac:dyDescent="0.25">
      <c r="A5" s="246" t="s">
        <v>36</v>
      </c>
      <c r="B5" s="246" t="s">
        <v>37</v>
      </c>
      <c r="C5" s="247">
        <v>0</v>
      </c>
      <c r="D5" s="247">
        <v>0</v>
      </c>
      <c r="E5" s="247" t="s">
        <v>151</v>
      </c>
      <c r="F5" s="50" t="s">
        <v>91</v>
      </c>
      <c r="G5" s="18" t="s">
        <v>151</v>
      </c>
      <c r="H5" s="18" t="s">
        <v>151</v>
      </c>
      <c r="I5" s="18" t="s">
        <v>151</v>
      </c>
      <c r="J5" s="18" t="s">
        <v>151</v>
      </c>
      <c r="K5" s="18" t="s">
        <v>151</v>
      </c>
      <c r="L5" s="18" t="s">
        <v>151</v>
      </c>
      <c r="M5" s="14" t="s">
        <v>151</v>
      </c>
      <c r="N5" s="14" t="s">
        <v>151</v>
      </c>
      <c r="O5" s="14" t="s">
        <v>151</v>
      </c>
      <c r="P5" s="14" t="s">
        <v>151</v>
      </c>
      <c r="Q5" s="14" t="s">
        <v>151</v>
      </c>
      <c r="R5" s="14" t="s">
        <v>151</v>
      </c>
      <c r="S5" s="14" t="s">
        <v>151</v>
      </c>
      <c r="T5" s="14" t="s">
        <v>151</v>
      </c>
      <c r="U5" s="251" t="s">
        <v>151</v>
      </c>
      <c r="V5" s="246" t="s">
        <v>151</v>
      </c>
      <c r="W5" s="246" t="s">
        <v>151</v>
      </c>
      <c r="X5" s="259">
        <v>0</v>
      </c>
      <c r="Y5" s="259">
        <v>0</v>
      </c>
      <c r="Z5" s="263" t="s">
        <v>151</v>
      </c>
      <c r="AA5" s="246" t="s">
        <v>247</v>
      </c>
      <c r="AB5" s="246" t="s">
        <v>151</v>
      </c>
      <c r="AC5" s="24">
        <v>1</v>
      </c>
      <c r="AD5" s="25">
        <f>+SUM(G5:L5)</f>
        <v>0</v>
      </c>
      <c r="AE5" s="26">
        <v>1</v>
      </c>
      <c r="AF5" s="25">
        <f>+SUM(M5:R5)</f>
        <v>0</v>
      </c>
    </row>
    <row r="6" spans="1:32" ht="26.25" customHeight="1" x14ac:dyDescent="0.25">
      <c r="A6" s="246"/>
      <c r="B6" s="246"/>
      <c r="C6" s="247"/>
      <c r="D6" s="247"/>
      <c r="E6" s="247"/>
      <c r="F6" s="50" t="s">
        <v>92</v>
      </c>
      <c r="G6" s="18" t="s">
        <v>151</v>
      </c>
      <c r="H6" s="18" t="s">
        <v>151</v>
      </c>
      <c r="I6" s="18" t="s">
        <v>151</v>
      </c>
      <c r="J6" s="18" t="s">
        <v>151</v>
      </c>
      <c r="K6" s="18" t="s">
        <v>151</v>
      </c>
      <c r="L6" s="18" t="s">
        <v>151</v>
      </c>
      <c r="M6" s="14" t="s">
        <v>151</v>
      </c>
      <c r="N6" s="14" t="s">
        <v>151</v>
      </c>
      <c r="O6" s="14" t="s">
        <v>151</v>
      </c>
      <c r="P6" s="14" t="s">
        <v>151</v>
      </c>
      <c r="Q6" s="14" t="s">
        <v>151</v>
      </c>
      <c r="R6" s="14" t="s">
        <v>151</v>
      </c>
      <c r="S6" s="14" t="s">
        <v>151</v>
      </c>
      <c r="T6" s="14" t="s">
        <v>151</v>
      </c>
      <c r="U6" s="251"/>
      <c r="V6" s="246"/>
      <c r="W6" s="246"/>
      <c r="X6" s="259"/>
      <c r="Y6" s="259"/>
      <c r="Z6" s="263"/>
      <c r="AA6" s="246"/>
      <c r="AB6" s="246"/>
      <c r="AC6" s="24"/>
      <c r="AD6" s="27">
        <f t="shared" ref="AD6:AD22" si="0">+SUM(G6:L6)</f>
        <v>0</v>
      </c>
      <c r="AE6" s="28"/>
      <c r="AF6" s="27">
        <f t="shared" ref="AF6:AF22" si="1">+SUM(M6:R6)</f>
        <v>0</v>
      </c>
    </row>
    <row r="7" spans="1:32" ht="26.25" customHeight="1" x14ac:dyDescent="0.25">
      <c r="A7" s="245" t="s">
        <v>38</v>
      </c>
      <c r="B7" s="245" t="s">
        <v>39</v>
      </c>
      <c r="C7" s="248">
        <v>0</v>
      </c>
      <c r="D7" s="248">
        <v>0</v>
      </c>
      <c r="E7" s="248" t="s">
        <v>151</v>
      </c>
      <c r="F7" s="51" t="s">
        <v>91</v>
      </c>
      <c r="G7" s="11" t="s">
        <v>151</v>
      </c>
      <c r="H7" s="11" t="s">
        <v>151</v>
      </c>
      <c r="I7" s="11" t="s">
        <v>151</v>
      </c>
      <c r="J7" s="11" t="s">
        <v>151</v>
      </c>
      <c r="K7" s="11" t="s">
        <v>151</v>
      </c>
      <c r="L7" s="11" t="s">
        <v>151</v>
      </c>
      <c r="M7" s="12" t="s">
        <v>151</v>
      </c>
      <c r="N7" s="12" t="s">
        <v>151</v>
      </c>
      <c r="O7" s="12" t="s">
        <v>151</v>
      </c>
      <c r="P7" s="12" t="s">
        <v>151</v>
      </c>
      <c r="Q7" s="12" t="s">
        <v>151</v>
      </c>
      <c r="R7" s="12" t="s">
        <v>151</v>
      </c>
      <c r="S7" s="12" t="s">
        <v>151</v>
      </c>
      <c r="T7" s="12" t="s">
        <v>151</v>
      </c>
      <c r="U7" s="252" t="s">
        <v>151</v>
      </c>
      <c r="V7" s="245" t="s">
        <v>151</v>
      </c>
      <c r="W7" s="245" t="s">
        <v>151</v>
      </c>
      <c r="X7" s="260">
        <v>0</v>
      </c>
      <c r="Y7" s="260">
        <v>0</v>
      </c>
      <c r="Z7" s="260" t="s">
        <v>151</v>
      </c>
      <c r="AA7" s="245" t="s">
        <v>248</v>
      </c>
      <c r="AB7" s="245" t="s">
        <v>151</v>
      </c>
      <c r="AC7" s="24">
        <v>2</v>
      </c>
      <c r="AD7" s="27">
        <f t="shared" si="0"/>
        <v>0</v>
      </c>
      <c r="AE7" s="28">
        <v>1</v>
      </c>
      <c r="AF7" s="27">
        <f t="shared" si="1"/>
        <v>0</v>
      </c>
    </row>
    <row r="8" spans="1:32" ht="26.25" customHeight="1" x14ac:dyDescent="0.25">
      <c r="A8" s="245"/>
      <c r="B8" s="245"/>
      <c r="C8" s="248"/>
      <c r="D8" s="248"/>
      <c r="E8" s="248"/>
      <c r="F8" s="51" t="s">
        <v>92</v>
      </c>
      <c r="G8" s="11" t="s">
        <v>151</v>
      </c>
      <c r="H8" s="11" t="s">
        <v>151</v>
      </c>
      <c r="I8" s="11" t="s">
        <v>151</v>
      </c>
      <c r="J8" s="11" t="s">
        <v>151</v>
      </c>
      <c r="K8" s="11" t="s">
        <v>151</v>
      </c>
      <c r="L8" s="11" t="s">
        <v>151</v>
      </c>
      <c r="M8" s="12" t="s">
        <v>151</v>
      </c>
      <c r="N8" s="12" t="s">
        <v>151</v>
      </c>
      <c r="O8" s="12" t="s">
        <v>151</v>
      </c>
      <c r="P8" s="12" t="s">
        <v>151</v>
      </c>
      <c r="Q8" s="12" t="s">
        <v>151</v>
      </c>
      <c r="R8" s="12" t="s">
        <v>151</v>
      </c>
      <c r="S8" s="12" t="s">
        <v>151</v>
      </c>
      <c r="T8" s="12" t="s">
        <v>151</v>
      </c>
      <c r="U8" s="252"/>
      <c r="V8" s="245"/>
      <c r="W8" s="245"/>
      <c r="X8" s="260"/>
      <c r="Y8" s="260"/>
      <c r="Z8" s="260"/>
      <c r="AA8" s="245"/>
      <c r="AB8" s="245"/>
      <c r="AC8" s="24"/>
      <c r="AD8" s="27">
        <f t="shared" si="0"/>
        <v>0</v>
      </c>
      <c r="AE8" s="28"/>
      <c r="AF8" s="27">
        <f t="shared" si="1"/>
        <v>0</v>
      </c>
    </row>
    <row r="9" spans="1:32" ht="78" customHeight="1" x14ac:dyDescent="0.25">
      <c r="A9" s="246" t="s">
        <v>40</v>
      </c>
      <c r="B9" s="246" t="s">
        <v>41</v>
      </c>
      <c r="C9" s="249">
        <v>34</v>
      </c>
      <c r="D9" s="249">
        <v>14</v>
      </c>
      <c r="E9" s="250">
        <f t="shared" ref="E9" si="2">+D9/C9*100</f>
        <v>41.17647058823529</v>
      </c>
      <c r="F9" s="50" t="s">
        <v>91</v>
      </c>
      <c r="G9" s="52">
        <v>33</v>
      </c>
      <c r="H9" s="52">
        <v>33</v>
      </c>
      <c r="I9" s="52">
        <v>34</v>
      </c>
      <c r="J9" s="52">
        <v>0</v>
      </c>
      <c r="K9" s="52">
        <v>0</v>
      </c>
      <c r="L9" s="52">
        <v>0</v>
      </c>
      <c r="M9" s="53">
        <v>0</v>
      </c>
      <c r="N9" s="53">
        <v>0</v>
      </c>
      <c r="O9" s="53">
        <v>0</v>
      </c>
      <c r="P9" s="53">
        <v>0</v>
      </c>
      <c r="Q9" s="53">
        <v>0</v>
      </c>
      <c r="R9" s="53">
        <v>0</v>
      </c>
      <c r="S9" s="54">
        <f t="shared" ref="S9:S22" si="3">+SUM(G9:R9)</f>
        <v>100</v>
      </c>
      <c r="T9" s="55">
        <v>35</v>
      </c>
      <c r="U9" s="177">
        <f>+T10+T12</f>
        <v>42.150071500715008</v>
      </c>
      <c r="V9" s="246" t="s">
        <v>249</v>
      </c>
      <c r="W9" s="254" t="s">
        <v>281</v>
      </c>
      <c r="X9" s="259">
        <v>695</v>
      </c>
      <c r="Y9" s="259">
        <v>687</v>
      </c>
      <c r="Z9" s="261">
        <f t="shared" ref="Z9" si="4">+Y9/X9*100</f>
        <v>98.84892086330936</v>
      </c>
      <c r="AA9" s="246" t="s">
        <v>152</v>
      </c>
      <c r="AB9" s="246" t="s">
        <v>202</v>
      </c>
      <c r="AC9">
        <v>3</v>
      </c>
      <c r="AD9" s="34">
        <f t="shared" si="0"/>
        <v>100</v>
      </c>
      <c r="AE9" s="23">
        <v>1</v>
      </c>
      <c r="AF9" s="22">
        <f t="shared" si="1"/>
        <v>0</v>
      </c>
    </row>
    <row r="10" spans="1:32" ht="78" customHeight="1" x14ac:dyDescent="0.25">
      <c r="A10" s="246"/>
      <c r="B10" s="246"/>
      <c r="C10" s="249"/>
      <c r="D10" s="249"/>
      <c r="E10" s="250"/>
      <c r="F10" s="50" t="s">
        <v>92</v>
      </c>
      <c r="G10" s="52">
        <v>0</v>
      </c>
      <c r="H10" s="52">
        <v>0</v>
      </c>
      <c r="I10" s="52">
        <v>100</v>
      </c>
      <c r="J10" s="52">
        <v>0</v>
      </c>
      <c r="K10" s="52">
        <v>0</v>
      </c>
      <c r="L10" s="52">
        <v>0</v>
      </c>
      <c r="M10" s="53">
        <v>0</v>
      </c>
      <c r="N10" s="53">
        <v>0</v>
      </c>
      <c r="O10" s="53">
        <v>0</v>
      </c>
      <c r="P10" s="53">
        <v>0</v>
      </c>
      <c r="Q10" s="53">
        <v>0</v>
      </c>
      <c r="R10" s="53">
        <v>0</v>
      </c>
      <c r="S10" s="54">
        <f t="shared" si="3"/>
        <v>100</v>
      </c>
      <c r="T10" s="55">
        <f>+T9*S10/S9</f>
        <v>35</v>
      </c>
      <c r="U10" s="178"/>
      <c r="V10" s="246"/>
      <c r="W10" s="254"/>
      <c r="X10" s="259"/>
      <c r="Y10" s="259"/>
      <c r="Z10" s="261"/>
      <c r="AA10" s="246"/>
      <c r="AB10" s="246"/>
      <c r="AD10" s="34">
        <f t="shared" si="0"/>
        <v>100</v>
      </c>
      <c r="AE10" s="23"/>
      <c r="AF10" s="22">
        <f t="shared" si="1"/>
        <v>0</v>
      </c>
    </row>
    <row r="11" spans="1:32" ht="57.75" customHeight="1" x14ac:dyDescent="0.25">
      <c r="A11" s="246"/>
      <c r="B11" s="246" t="s">
        <v>42</v>
      </c>
      <c r="C11" s="249"/>
      <c r="D11" s="249"/>
      <c r="E11" s="250" t="e">
        <f t="shared" ref="E11" si="5">+D11/C11*100</f>
        <v>#DIV/0!</v>
      </c>
      <c r="F11" s="50" t="s">
        <v>91</v>
      </c>
      <c r="G11" s="52">
        <v>0</v>
      </c>
      <c r="H11" s="52">
        <v>0</v>
      </c>
      <c r="I11" s="52">
        <v>0</v>
      </c>
      <c r="J11" s="52">
        <v>11.111000000000001</v>
      </c>
      <c r="K11" s="52">
        <v>11.111000000000001</v>
      </c>
      <c r="L11" s="52">
        <v>11.111000000000001</v>
      </c>
      <c r="M11" s="53">
        <v>11.111000000000001</v>
      </c>
      <c r="N11" s="53">
        <v>11.111000000000001</v>
      </c>
      <c r="O11" s="53">
        <v>11.111000000000001</v>
      </c>
      <c r="P11" s="53">
        <v>11.111000000000001</v>
      </c>
      <c r="Q11" s="53">
        <v>11.111000000000001</v>
      </c>
      <c r="R11" s="53">
        <v>11.111000000000001</v>
      </c>
      <c r="S11" s="56">
        <f t="shared" si="3"/>
        <v>99.999000000000024</v>
      </c>
      <c r="T11" s="54">
        <v>65</v>
      </c>
      <c r="U11" s="178"/>
      <c r="V11" s="258" t="s">
        <v>250</v>
      </c>
      <c r="W11" s="254"/>
      <c r="X11" s="259">
        <v>1130</v>
      </c>
      <c r="Y11" s="259">
        <v>981</v>
      </c>
      <c r="Z11" s="261">
        <f t="shared" ref="Z11" si="6">+Y11/X11*100</f>
        <v>86.814159292035399</v>
      </c>
      <c r="AA11" s="246"/>
      <c r="AB11" s="246"/>
      <c r="AD11" s="19">
        <f t="shared" si="0"/>
        <v>33.332999999999998</v>
      </c>
      <c r="AE11" s="29">
        <v>2</v>
      </c>
      <c r="AF11" s="19">
        <f t="shared" si="1"/>
        <v>66.666000000000011</v>
      </c>
    </row>
    <row r="12" spans="1:32" ht="57.75" customHeight="1" x14ac:dyDescent="0.25">
      <c r="A12" s="246"/>
      <c r="B12" s="246"/>
      <c r="C12" s="249"/>
      <c r="D12" s="249"/>
      <c r="E12" s="250"/>
      <c r="F12" s="50" t="s">
        <v>92</v>
      </c>
      <c r="G12" s="52">
        <v>0</v>
      </c>
      <c r="H12" s="52">
        <v>0</v>
      </c>
      <c r="I12" s="52">
        <v>0</v>
      </c>
      <c r="J12" s="52">
        <v>11</v>
      </c>
      <c r="K12" s="52">
        <v>0</v>
      </c>
      <c r="L12" s="52">
        <v>0</v>
      </c>
      <c r="M12" s="53">
        <v>0</v>
      </c>
      <c r="N12" s="53">
        <v>0</v>
      </c>
      <c r="O12" s="53">
        <v>0</v>
      </c>
      <c r="P12" s="53">
        <v>0</v>
      </c>
      <c r="Q12" s="53">
        <v>0</v>
      </c>
      <c r="R12" s="53">
        <v>0</v>
      </c>
      <c r="S12" s="54">
        <f t="shared" si="3"/>
        <v>11</v>
      </c>
      <c r="T12" s="55">
        <f>+T11*S12/S11</f>
        <v>7.1500715007150051</v>
      </c>
      <c r="U12" s="179"/>
      <c r="V12" s="258"/>
      <c r="W12" s="254"/>
      <c r="X12" s="259"/>
      <c r="Y12" s="259"/>
      <c r="Z12" s="261"/>
      <c r="AA12" s="246"/>
      <c r="AB12" s="246"/>
      <c r="AD12" s="19">
        <f t="shared" si="0"/>
        <v>11</v>
      </c>
      <c r="AE12" s="29"/>
      <c r="AF12" s="19">
        <f t="shared" si="1"/>
        <v>0</v>
      </c>
    </row>
    <row r="13" spans="1:32" ht="78" customHeight="1" x14ac:dyDescent="0.25">
      <c r="A13" s="245" t="s">
        <v>43</v>
      </c>
      <c r="B13" s="245" t="s">
        <v>44</v>
      </c>
      <c r="C13" s="248">
        <v>2</v>
      </c>
      <c r="D13" s="248">
        <v>2</v>
      </c>
      <c r="E13" s="255">
        <f t="shared" ref="E13" si="7">+D13/C13*100</f>
        <v>100</v>
      </c>
      <c r="F13" s="51" t="s">
        <v>91</v>
      </c>
      <c r="G13" s="57">
        <v>0</v>
      </c>
      <c r="H13" s="57">
        <v>0</v>
      </c>
      <c r="I13" s="57">
        <v>0</v>
      </c>
      <c r="J13" s="57">
        <v>0</v>
      </c>
      <c r="K13" s="57">
        <v>0</v>
      </c>
      <c r="L13" s="57">
        <v>0</v>
      </c>
      <c r="M13" s="58">
        <v>100</v>
      </c>
      <c r="N13" s="58">
        <v>0</v>
      </c>
      <c r="O13" s="58">
        <v>0</v>
      </c>
      <c r="P13" s="58">
        <v>0</v>
      </c>
      <c r="Q13" s="58">
        <v>0</v>
      </c>
      <c r="R13" s="58">
        <v>0</v>
      </c>
      <c r="S13" s="59">
        <f t="shared" si="3"/>
        <v>100</v>
      </c>
      <c r="T13" s="59">
        <v>50</v>
      </c>
      <c r="U13" s="90">
        <f>+T14+T16</f>
        <v>100</v>
      </c>
      <c r="V13" s="254" t="s">
        <v>251</v>
      </c>
      <c r="W13" s="245" t="s">
        <v>201</v>
      </c>
      <c r="X13" s="260">
        <v>10</v>
      </c>
      <c r="Y13" s="260">
        <v>10</v>
      </c>
      <c r="Z13" s="262">
        <f t="shared" ref="Z13" si="8">+Y13/X13*100</f>
        <v>100</v>
      </c>
      <c r="AA13" s="245" t="s">
        <v>153</v>
      </c>
      <c r="AB13" s="245" t="s">
        <v>154</v>
      </c>
      <c r="AC13">
        <v>4</v>
      </c>
      <c r="AD13" s="22">
        <f t="shared" si="0"/>
        <v>0</v>
      </c>
      <c r="AE13" s="23">
        <v>1</v>
      </c>
      <c r="AF13" s="22">
        <f t="shared" si="1"/>
        <v>100</v>
      </c>
    </row>
    <row r="14" spans="1:32" ht="78" customHeight="1" x14ac:dyDescent="0.25">
      <c r="A14" s="245"/>
      <c r="B14" s="245"/>
      <c r="C14" s="248"/>
      <c r="D14" s="248"/>
      <c r="E14" s="255"/>
      <c r="F14" s="51" t="s">
        <v>92</v>
      </c>
      <c r="G14" s="57">
        <v>0</v>
      </c>
      <c r="H14" s="57">
        <v>0</v>
      </c>
      <c r="I14" s="57">
        <v>0</v>
      </c>
      <c r="J14" s="57">
        <v>0</v>
      </c>
      <c r="K14" s="57">
        <v>0</v>
      </c>
      <c r="L14" s="57">
        <v>100</v>
      </c>
      <c r="M14" s="58">
        <v>0</v>
      </c>
      <c r="N14" s="58">
        <v>0</v>
      </c>
      <c r="O14" s="58">
        <v>0</v>
      </c>
      <c r="P14" s="58">
        <v>0</v>
      </c>
      <c r="Q14" s="58">
        <v>0</v>
      </c>
      <c r="R14" s="58">
        <v>0</v>
      </c>
      <c r="S14" s="59">
        <f t="shared" si="3"/>
        <v>100</v>
      </c>
      <c r="T14" s="59">
        <f>+T13*S14/S13</f>
        <v>50</v>
      </c>
      <c r="U14" s="91"/>
      <c r="V14" s="254"/>
      <c r="W14" s="245"/>
      <c r="X14" s="260"/>
      <c r="Y14" s="260"/>
      <c r="Z14" s="262"/>
      <c r="AA14" s="245"/>
      <c r="AB14" s="245"/>
      <c r="AD14" s="22">
        <f t="shared" si="0"/>
        <v>100</v>
      </c>
      <c r="AE14" s="23"/>
      <c r="AF14" s="22">
        <f t="shared" si="1"/>
        <v>0</v>
      </c>
    </row>
    <row r="15" spans="1:32" ht="111.75" customHeight="1" x14ac:dyDescent="0.25">
      <c r="A15" s="245"/>
      <c r="B15" s="245" t="s">
        <v>45</v>
      </c>
      <c r="C15" s="248"/>
      <c r="D15" s="248"/>
      <c r="E15" s="255" t="e">
        <f t="shared" ref="E15" si="9">+D15/C15*100</f>
        <v>#DIV/0!</v>
      </c>
      <c r="F15" s="51" t="s">
        <v>91</v>
      </c>
      <c r="G15" s="57">
        <v>0</v>
      </c>
      <c r="H15" s="57">
        <v>0</v>
      </c>
      <c r="I15" s="57">
        <v>0</v>
      </c>
      <c r="J15" s="57">
        <v>33</v>
      </c>
      <c r="K15" s="57">
        <v>0</v>
      </c>
      <c r="L15" s="57">
        <v>0</v>
      </c>
      <c r="M15" s="58">
        <v>0</v>
      </c>
      <c r="N15" s="58">
        <v>33</v>
      </c>
      <c r="O15" s="58">
        <v>0</v>
      </c>
      <c r="P15" s="58">
        <v>0</v>
      </c>
      <c r="Q15" s="58">
        <v>34</v>
      </c>
      <c r="R15" s="58">
        <v>0</v>
      </c>
      <c r="S15" s="59">
        <f t="shared" si="3"/>
        <v>100</v>
      </c>
      <c r="T15" s="59">
        <v>50</v>
      </c>
      <c r="U15" s="91"/>
      <c r="V15" s="254" t="s">
        <v>215</v>
      </c>
      <c r="W15" s="245"/>
      <c r="X15" s="260"/>
      <c r="Y15" s="260"/>
      <c r="Z15" s="262" t="e">
        <f t="shared" ref="Z15" si="10">+Y15/X15*100</f>
        <v>#DIV/0!</v>
      </c>
      <c r="AA15" s="245"/>
      <c r="AB15" s="245"/>
      <c r="AD15" s="22">
        <f t="shared" si="0"/>
        <v>33</v>
      </c>
      <c r="AE15" s="23">
        <v>2</v>
      </c>
      <c r="AF15" s="22">
        <f t="shared" si="1"/>
        <v>67</v>
      </c>
    </row>
    <row r="16" spans="1:32" ht="111.75" customHeight="1" x14ac:dyDescent="0.25">
      <c r="A16" s="245"/>
      <c r="B16" s="245"/>
      <c r="C16" s="248"/>
      <c r="D16" s="248"/>
      <c r="E16" s="255"/>
      <c r="F16" s="51" t="s">
        <v>92</v>
      </c>
      <c r="G16" s="57">
        <v>0</v>
      </c>
      <c r="H16" s="57">
        <v>0</v>
      </c>
      <c r="I16" s="57">
        <v>0</v>
      </c>
      <c r="J16" s="57">
        <v>100</v>
      </c>
      <c r="K16" s="57">
        <v>0</v>
      </c>
      <c r="L16" s="57">
        <v>0</v>
      </c>
      <c r="M16" s="58">
        <v>0</v>
      </c>
      <c r="N16" s="58">
        <v>0</v>
      </c>
      <c r="O16" s="58">
        <v>0</v>
      </c>
      <c r="P16" s="58">
        <v>0</v>
      </c>
      <c r="Q16" s="58">
        <v>0</v>
      </c>
      <c r="R16" s="58">
        <v>0</v>
      </c>
      <c r="S16" s="59">
        <f t="shared" si="3"/>
        <v>100</v>
      </c>
      <c r="T16" s="59">
        <f>+T15*S16/S15</f>
        <v>50</v>
      </c>
      <c r="U16" s="92"/>
      <c r="V16" s="254"/>
      <c r="W16" s="245"/>
      <c r="X16" s="260"/>
      <c r="Y16" s="260"/>
      <c r="Z16" s="262"/>
      <c r="AA16" s="245"/>
      <c r="AB16" s="245"/>
      <c r="AD16" s="22">
        <f t="shared" si="0"/>
        <v>100</v>
      </c>
      <c r="AE16" s="23"/>
      <c r="AF16" s="22">
        <f t="shared" si="1"/>
        <v>0</v>
      </c>
    </row>
    <row r="17" spans="1:32" ht="72" customHeight="1" x14ac:dyDescent="0.25">
      <c r="A17" s="246" t="s">
        <v>46</v>
      </c>
      <c r="B17" s="246" t="s">
        <v>47</v>
      </c>
      <c r="C17" s="249">
        <v>8</v>
      </c>
      <c r="D17" s="249">
        <v>4</v>
      </c>
      <c r="E17" s="256">
        <f t="shared" ref="E17" si="11">+D17/C17*100</f>
        <v>50</v>
      </c>
      <c r="F17" s="50" t="s">
        <v>91</v>
      </c>
      <c r="G17" s="52">
        <v>0</v>
      </c>
      <c r="H17" s="52">
        <v>0</v>
      </c>
      <c r="I17" s="52">
        <v>0</v>
      </c>
      <c r="J17" s="52">
        <v>12.5</v>
      </c>
      <c r="K17" s="52">
        <v>12.5</v>
      </c>
      <c r="L17" s="52">
        <v>12.5</v>
      </c>
      <c r="M17" s="53">
        <v>12.5</v>
      </c>
      <c r="N17" s="53">
        <v>12.5</v>
      </c>
      <c r="O17" s="53">
        <v>12.5</v>
      </c>
      <c r="P17" s="53">
        <v>12.5</v>
      </c>
      <c r="Q17" s="53">
        <v>12.5</v>
      </c>
      <c r="R17" s="53">
        <v>0</v>
      </c>
      <c r="S17" s="60">
        <f t="shared" si="3"/>
        <v>100</v>
      </c>
      <c r="T17" s="54">
        <v>100</v>
      </c>
      <c r="U17" s="177">
        <f>+T18</f>
        <v>50</v>
      </c>
      <c r="V17" s="246" t="s">
        <v>228</v>
      </c>
      <c r="W17" s="257" t="s">
        <v>201</v>
      </c>
      <c r="X17" s="259">
        <v>1130</v>
      </c>
      <c r="Y17" s="259">
        <v>981</v>
      </c>
      <c r="Z17" s="261">
        <f t="shared" ref="Z17" si="12">+Y17/X17*100</f>
        <v>86.814159292035399</v>
      </c>
      <c r="AA17" s="246" t="s">
        <v>155</v>
      </c>
      <c r="AB17" s="246" t="s">
        <v>156</v>
      </c>
      <c r="AC17">
        <v>5</v>
      </c>
      <c r="AD17" s="22">
        <f t="shared" si="0"/>
        <v>37.5</v>
      </c>
      <c r="AE17" s="23">
        <v>1</v>
      </c>
      <c r="AF17" s="22">
        <f t="shared" si="1"/>
        <v>62.5</v>
      </c>
    </row>
    <row r="18" spans="1:32" ht="72" customHeight="1" x14ac:dyDescent="0.25">
      <c r="A18" s="246"/>
      <c r="B18" s="246"/>
      <c r="C18" s="249"/>
      <c r="D18" s="249"/>
      <c r="E18" s="256"/>
      <c r="F18" s="50" t="s">
        <v>92</v>
      </c>
      <c r="G18" s="52">
        <v>0</v>
      </c>
      <c r="H18" s="52">
        <v>0</v>
      </c>
      <c r="I18" s="52">
        <v>0</v>
      </c>
      <c r="J18" s="52">
        <v>0</v>
      </c>
      <c r="K18" s="52">
        <v>25</v>
      </c>
      <c r="L18" s="52">
        <v>25</v>
      </c>
      <c r="M18" s="53">
        <v>0</v>
      </c>
      <c r="N18" s="53">
        <v>0</v>
      </c>
      <c r="O18" s="53">
        <v>0</v>
      </c>
      <c r="P18" s="53">
        <v>0</v>
      </c>
      <c r="Q18" s="53">
        <v>0</v>
      </c>
      <c r="R18" s="53">
        <v>0</v>
      </c>
      <c r="S18" s="54">
        <f t="shared" si="3"/>
        <v>50</v>
      </c>
      <c r="T18" s="54">
        <f>+T17*S18/S17</f>
        <v>50</v>
      </c>
      <c r="U18" s="179"/>
      <c r="V18" s="246"/>
      <c r="W18" s="257"/>
      <c r="X18" s="259"/>
      <c r="Y18" s="259"/>
      <c r="Z18" s="261"/>
      <c r="AA18" s="246"/>
      <c r="AB18" s="246"/>
      <c r="AD18" s="22">
        <f t="shared" si="0"/>
        <v>50</v>
      </c>
      <c r="AE18" s="23"/>
      <c r="AF18" s="22">
        <f t="shared" si="1"/>
        <v>0</v>
      </c>
    </row>
    <row r="19" spans="1:32" ht="105" customHeight="1" x14ac:dyDescent="0.25">
      <c r="A19" s="245" t="s">
        <v>48</v>
      </c>
      <c r="B19" s="245" t="s">
        <v>49</v>
      </c>
      <c r="C19" s="248">
        <v>0.4</v>
      </c>
      <c r="D19" s="248">
        <v>0.1</v>
      </c>
      <c r="E19" s="253">
        <f t="shared" ref="E19" si="13">+D19/C19*100</f>
        <v>25</v>
      </c>
      <c r="F19" s="51" t="s">
        <v>91</v>
      </c>
      <c r="G19" s="57">
        <v>8.3330000000000002</v>
      </c>
      <c r="H19" s="57">
        <v>8.3330000000000002</v>
      </c>
      <c r="I19" s="57">
        <v>8.3330000000000002</v>
      </c>
      <c r="J19" s="57">
        <v>8.3330000000000002</v>
      </c>
      <c r="K19" s="57">
        <v>8.3330000000000002</v>
      </c>
      <c r="L19" s="57">
        <v>8.3330000000000002</v>
      </c>
      <c r="M19" s="58">
        <v>8.3330000000000002</v>
      </c>
      <c r="N19" s="58">
        <v>8.3330000000000002</v>
      </c>
      <c r="O19" s="58">
        <v>8.3330000000000002</v>
      </c>
      <c r="P19" s="58">
        <v>8.3330000000000002</v>
      </c>
      <c r="Q19" s="58">
        <v>8.3330000000000002</v>
      </c>
      <c r="R19" s="58">
        <v>8.3330000000000002</v>
      </c>
      <c r="S19" s="61">
        <f t="shared" si="3"/>
        <v>99.995999999999995</v>
      </c>
      <c r="T19" s="59">
        <v>12</v>
      </c>
      <c r="U19" s="114">
        <f>+T20+T22</f>
        <v>23.320158406336255</v>
      </c>
      <c r="V19" s="254" t="s">
        <v>282</v>
      </c>
      <c r="W19" s="254" t="s">
        <v>284</v>
      </c>
      <c r="X19" s="260">
        <v>46</v>
      </c>
      <c r="Y19" s="260">
        <v>46</v>
      </c>
      <c r="Z19" s="262">
        <f t="shared" ref="Z19" si="14">+Y19/X19*100</f>
        <v>100</v>
      </c>
      <c r="AA19" s="245" t="s">
        <v>157</v>
      </c>
      <c r="AB19" s="245" t="s">
        <v>158</v>
      </c>
      <c r="AC19">
        <v>6</v>
      </c>
      <c r="AD19" s="19">
        <f t="shared" si="0"/>
        <v>49.997999999999998</v>
      </c>
      <c r="AE19" s="23">
        <v>1</v>
      </c>
      <c r="AF19" s="22">
        <f t="shared" si="1"/>
        <v>49.997999999999998</v>
      </c>
    </row>
    <row r="20" spans="1:32" ht="84.75" customHeight="1" x14ac:dyDescent="0.25">
      <c r="A20" s="245"/>
      <c r="B20" s="245"/>
      <c r="C20" s="248"/>
      <c r="D20" s="248"/>
      <c r="E20" s="253"/>
      <c r="F20" s="51" t="s">
        <v>92</v>
      </c>
      <c r="G20" s="57">
        <v>0</v>
      </c>
      <c r="H20" s="57">
        <v>0</v>
      </c>
      <c r="I20" s="57">
        <v>0</v>
      </c>
      <c r="J20" s="57">
        <v>20</v>
      </c>
      <c r="K20" s="57">
        <v>13</v>
      </c>
      <c r="L20" s="57">
        <v>0</v>
      </c>
      <c r="M20" s="58">
        <v>0</v>
      </c>
      <c r="N20" s="58">
        <v>0</v>
      </c>
      <c r="O20" s="58">
        <v>0</v>
      </c>
      <c r="P20" s="58">
        <v>0</v>
      </c>
      <c r="Q20" s="58">
        <v>0</v>
      </c>
      <c r="R20" s="58">
        <v>0</v>
      </c>
      <c r="S20" s="59">
        <f t="shared" si="3"/>
        <v>33</v>
      </c>
      <c r="T20" s="59">
        <f>+T19*S20/S19</f>
        <v>3.9601584063362538</v>
      </c>
      <c r="U20" s="115"/>
      <c r="V20" s="254"/>
      <c r="W20" s="254"/>
      <c r="X20" s="260"/>
      <c r="Y20" s="260"/>
      <c r="Z20" s="262"/>
      <c r="AA20" s="245"/>
      <c r="AB20" s="245"/>
      <c r="AD20" s="19">
        <f t="shared" si="0"/>
        <v>33</v>
      </c>
      <c r="AE20" s="23"/>
      <c r="AF20" s="22">
        <f t="shared" si="1"/>
        <v>0</v>
      </c>
    </row>
    <row r="21" spans="1:32" ht="73.5" customHeight="1" x14ac:dyDescent="0.25">
      <c r="A21" s="245"/>
      <c r="B21" s="245" t="s">
        <v>50</v>
      </c>
      <c r="C21" s="248"/>
      <c r="D21" s="248"/>
      <c r="E21" s="253" t="e">
        <f t="shared" ref="E21" si="15">+D21/C21*100</f>
        <v>#DIV/0!</v>
      </c>
      <c r="F21" s="51" t="s">
        <v>91</v>
      </c>
      <c r="G21" s="57">
        <v>5</v>
      </c>
      <c r="H21" s="57">
        <v>5</v>
      </c>
      <c r="I21" s="57">
        <v>5</v>
      </c>
      <c r="J21" s="57">
        <v>5</v>
      </c>
      <c r="K21" s="57">
        <v>5</v>
      </c>
      <c r="L21" s="57">
        <v>5</v>
      </c>
      <c r="M21" s="58">
        <v>20</v>
      </c>
      <c r="N21" s="58">
        <v>5</v>
      </c>
      <c r="O21" s="58">
        <v>5</v>
      </c>
      <c r="P21" s="58">
        <v>5</v>
      </c>
      <c r="Q21" s="58">
        <v>5</v>
      </c>
      <c r="R21" s="58">
        <v>30</v>
      </c>
      <c r="S21" s="59">
        <f t="shared" si="3"/>
        <v>100</v>
      </c>
      <c r="T21" s="59">
        <v>88</v>
      </c>
      <c r="U21" s="115"/>
      <c r="V21" s="254" t="s">
        <v>283</v>
      </c>
      <c r="W21" s="254"/>
      <c r="X21" s="260"/>
      <c r="Y21" s="260"/>
      <c r="Z21" s="262" t="e">
        <f t="shared" ref="Z21" si="16">+Y21/X21*100</f>
        <v>#DIV/0!</v>
      </c>
      <c r="AA21" s="245"/>
      <c r="AB21" s="245"/>
      <c r="AD21" s="19">
        <f t="shared" si="0"/>
        <v>30</v>
      </c>
      <c r="AE21" s="29">
        <v>2</v>
      </c>
      <c r="AF21" s="19">
        <f t="shared" si="1"/>
        <v>70</v>
      </c>
    </row>
    <row r="22" spans="1:32" ht="61.5" customHeight="1" x14ac:dyDescent="0.25">
      <c r="A22" s="245"/>
      <c r="B22" s="245"/>
      <c r="C22" s="248"/>
      <c r="D22" s="248"/>
      <c r="E22" s="253"/>
      <c r="F22" s="51" t="s">
        <v>92</v>
      </c>
      <c r="G22" s="57">
        <v>0</v>
      </c>
      <c r="H22" s="57">
        <v>0</v>
      </c>
      <c r="I22" s="57">
        <v>0</v>
      </c>
      <c r="J22" s="57">
        <v>13</v>
      </c>
      <c r="K22" s="57">
        <v>6</v>
      </c>
      <c r="L22" s="57">
        <v>3</v>
      </c>
      <c r="M22" s="58">
        <v>0</v>
      </c>
      <c r="N22" s="58">
        <v>0</v>
      </c>
      <c r="O22" s="58">
        <v>0</v>
      </c>
      <c r="P22" s="58">
        <v>0</v>
      </c>
      <c r="Q22" s="58">
        <v>0</v>
      </c>
      <c r="R22" s="58">
        <v>0</v>
      </c>
      <c r="S22" s="59">
        <f t="shared" si="3"/>
        <v>22</v>
      </c>
      <c r="T22" s="59">
        <f>+T21*S22/S21</f>
        <v>19.36</v>
      </c>
      <c r="U22" s="116"/>
      <c r="V22" s="254"/>
      <c r="W22" s="254"/>
      <c r="X22" s="260"/>
      <c r="Y22" s="260"/>
      <c r="Z22" s="262"/>
      <c r="AA22" s="245"/>
      <c r="AB22" s="245"/>
      <c r="AD22" s="19">
        <f t="shared" si="0"/>
        <v>22</v>
      </c>
      <c r="AE22" s="29"/>
      <c r="AF22" s="19">
        <f t="shared" si="1"/>
        <v>0</v>
      </c>
    </row>
    <row r="23" spans="1:32" x14ac:dyDescent="0.25">
      <c r="A23" s="2"/>
      <c r="B23" s="2"/>
      <c r="G23" s="62"/>
      <c r="H23" s="62"/>
      <c r="I23" s="62"/>
      <c r="J23" s="62"/>
      <c r="K23" s="62"/>
      <c r="L23" s="62"/>
      <c r="M23" s="62"/>
      <c r="N23" s="62"/>
      <c r="O23" s="62"/>
      <c r="P23" s="62"/>
      <c r="Q23" s="62"/>
      <c r="R23" s="62"/>
      <c r="S23" s="62"/>
      <c r="T23" s="62"/>
      <c r="U23" s="3"/>
      <c r="V23" s="2"/>
      <c r="W23" s="2"/>
      <c r="X23" s="2"/>
      <c r="Y23" s="2"/>
      <c r="Z23" s="2"/>
      <c r="AA23" s="2"/>
      <c r="AB23" s="2"/>
      <c r="AD23" s="23"/>
      <c r="AE23" s="23"/>
      <c r="AF23" s="23"/>
    </row>
    <row r="25" spans="1:32" x14ac:dyDescent="0.25">
      <c r="AD25" s="20"/>
      <c r="AE25" s="20"/>
      <c r="AF25" s="20"/>
    </row>
  </sheetData>
  <mergeCells count="98">
    <mergeCell ref="Z13:Z16"/>
    <mergeCell ref="AA9:AA12"/>
    <mergeCell ref="AA5:AA6"/>
    <mergeCell ref="AA13:AA16"/>
    <mergeCell ref="AB13:AB16"/>
    <mergeCell ref="AB5:AB6"/>
    <mergeCell ref="AA7:AA8"/>
    <mergeCell ref="AB7:AB8"/>
    <mergeCell ref="AB9:AB12"/>
    <mergeCell ref="Z5:Z6"/>
    <mergeCell ref="Z7:Z8"/>
    <mergeCell ref="Z9:Z12"/>
    <mergeCell ref="AA19:AA22"/>
    <mergeCell ref="AB19:AB22"/>
    <mergeCell ref="AA17:AA18"/>
    <mergeCell ref="AB17:AB18"/>
    <mergeCell ref="Z17:Z18"/>
    <mergeCell ref="Z19:Z22"/>
    <mergeCell ref="Y5:Y6"/>
    <mergeCell ref="X7:X8"/>
    <mergeCell ref="Y7:Y8"/>
    <mergeCell ref="X9:X12"/>
    <mergeCell ref="Y19:Y22"/>
    <mergeCell ref="X17:X18"/>
    <mergeCell ref="Y17:Y18"/>
    <mergeCell ref="X13:X16"/>
    <mergeCell ref="X5:X6"/>
    <mergeCell ref="Y9:Y12"/>
    <mergeCell ref="Y13:Y16"/>
    <mergeCell ref="X19:X22"/>
    <mergeCell ref="V19:V20"/>
    <mergeCell ref="V21:V22"/>
    <mergeCell ref="W5:W6"/>
    <mergeCell ref="W7:W8"/>
    <mergeCell ref="W17:W18"/>
    <mergeCell ref="V5:V6"/>
    <mergeCell ref="V7:V8"/>
    <mergeCell ref="V9:V10"/>
    <mergeCell ref="V11:V12"/>
    <mergeCell ref="V13:V14"/>
    <mergeCell ref="V15:V16"/>
    <mergeCell ref="C19:C22"/>
    <mergeCell ref="D19:D22"/>
    <mergeCell ref="E19:E22"/>
    <mergeCell ref="W9:W12"/>
    <mergeCell ref="W13:W16"/>
    <mergeCell ref="W19:W22"/>
    <mergeCell ref="C13:C16"/>
    <mergeCell ref="D13:D16"/>
    <mergeCell ref="E13:E16"/>
    <mergeCell ref="C17:C18"/>
    <mergeCell ref="D17:D18"/>
    <mergeCell ref="E17:E18"/>
    <mergeCell ref="U17:U18"/>
    <mergeCell ref="U19:U22"/>
    <mergeCell ref="U13:U16"/>
    <mergeCell ref="V17:V18"/>
    <mergeCell ref="E5:E6"/>
    <mergeCell ref="T3:T4"/>
    <mergeCell ref="U3:U4"/>
    <mergeCell ref="E7:E8"/>
    <mergeCell ref="C9:C12"/>
    <mergeCell ref="D9:D12"/>
    <mergeCell ref="E9:E12"/>
    <mergeCell ref="U5:U6"/>
    <mergeCell ref="U7:U8"/>
    <mergeCell ref="U9:U12"/>
    <mergeCell ref="A9:A12"/>
    <mergeCell ref="B9:B10"/>
    <mergeCell ref="B11:B12"/>
    <mergeCell ref="C5:C6"/>
    <mergeCell ref="D5:D6"/>
    <mergeCell ref="C7:C8"/>
    <mergeCell ref="D7:D8"/>
    <mergeCell ref="A5:A6"/>
    <mergeCell ref="B5:B6"/>
    <mergeCell ref="B7:B8"/>
    <mergeCell ref="A7:A8"/>
    <mergeCell ref="A13:A16"/>
    <mergeCell ref="A17:A18"/>
    <mergeCell ref="A19:A22"/>
    <mergeCell ref="B13:B14"/>
    <mergeCell ref="B15:B16"/>
    <mergeCell ref="B17:B18"/>
    <mergeCell ref="B19:B20"/>
    <mergeCell ref="B21:B22"/>
    <mergeCell ref="AA2:AA4"/>
    <mergeCell ref="AB2:AB4"/>
    <mergeCell ref="A2:E2"/>
    <mergeCell ref="F2:S2"/>
    <mergeCell ref="V2:V4"/>
    <mergeCell ref="W2:W4"/>
    <mergeCell ref="X2:Z2"/>
    <mergeCell ref="C3:D3"/>
    <mergeCell ref="F3:S3"/>
    <mergeCell ref="X3:Y3"/>
    <mergeCell ref="A3:A4"/>
    <mergeCell ref="B3:B4"/>
  </mergeCells>
  <pageMargins left="0.7" right="0.7" top="0.75" bottom="0.75" header="0.511811023622047" footer="0.511811023622047"/>
  <pageSetup scale="18"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EF13A-D25B-40E5-A080-308BC96C99CE}">
  <sheetPr>
    <tabColor rgb="FF0070C0"/>
  </sheetPr>
  <dimension ref="A1:AF63"/>
  <sheetViews>
    <sheetView view="pageBreakPreview" zoomScale="70" zoomScaleNormal="57" zoomScaleSheetLayoutView="70" workbookViewId="0"/>
  </sheetViews>
  <sheetFormatPr baseColWidth="10" defaultColWidth="10.5703125" defaultRowHeight="15" x14ac:dyDescent="0.25"/>
  <cols>
    <col min="1" max="1" width="28.28515625" style="1" customWidth="1"/>
    <col min="2" max="2" width="34.7109375" style="1" customWidth="1"/>
    <col min="5" max="5" width="8.28515625" customWidth="1"/>
    <col min="6" max="6" width="12.85546875" customWidth="1"/>
    <col min="7" max="18" width="7.85546875" customWidth="1"/>
    <col min="22" max="22" width="63" style="20" customWidth="1"/>
    <col min="23" max="23" width="59.28515625" customWidth="1"/>
    <col min="26" max="26" width="7.85546875" customWidth="1"/>
    <col min="27" max="27" width="46" customWidth="1"/>
    <col min="28" max="28" width="63.5703125" customWidth="1"/>
    <col min="29" max="32" width="0" hidden="1" customWidth="1"/>
  </cols>
  <sheetData>
    <row r="1" spans="1:32" s="41" customFormat="1" ht="18.75" x14ac:dyDescent="0.3">
      <c r="A1" s="63" t="s">
        <v>51</v>
      </c>
      <c r="B1" s="39"/>
      <c r="V1" s="81"/>
    </row>
    <row r="2" spans="1:32" s="46" customFormat="1" ht="41.25" x14ac:dyDescent="0.3">
      <c r="A2" s="217" t="s">
        <v>210</v>
      </c>
      <c r="B2" s="217"/>
      <c r="C2" s="217"/>
      <c r="D2" s="217"/>
      <c r="E2" s="217"/>
      <c r="F2" s="218" t="s">
        <v>211</v>
      </c>
      <c r="G2" s="218"/>
      <c r="H2" s="218"/>
      <c r="I2" s="218"/>
      <c r="J2" s="218"/>
      <c r="K2" s="218"/>
      <c r="L2" s="218"/>
      <c r="M2" s="218"/>
      <c r="N2" s="218"/>
      <c r="O2" s="218"/>
      <c r="P2" s="218"/>
      <c r="Q2" s="218"/>
      <c r="R2" s="218"/>
      <c r="S2" s="218"/>
      <c r="T2" s="45" t="s">
        <v>212</v>
      </c>
      <c r="U2" s="45" t="s">
        <v>208</v>
      </c>
      <c r="V2" s="88" t="s">
        <v>206</v>
      </c>
      <c r="W2" s="93" t="s">
        <v>207</v>
      </c>
      <c r="X2" s="219" t="s">
        <v>210</v>
      </c>
      <c r="Y2" s="219"/>
      <c r="Z2" s="219"/>
      <c r="AA2" s="216" t="s">
        <v>113</v>
      </c>
      <c r="AB2" s="216" t="s">
        <v>120</v>
      </c>
    </row>
    <row r="3" spans="1:32" s="41" customFormat="1" ht="16.5" customHeight="1" x14ac:dyDescent="0.25">
      <c r="A3" s="97" t="s">
        <v>1</v>
      </c>
      <c r="B3" s="97" t="s">
        <v>2</v>
      </c>
      <c r="C3" s="222" t="s">
        <v>131</v>
      </c>
      <c r="D3" s="223"/>
      <c r="E3" s="5" t="s">
        <v>90</v>
      </c>
      <c r="F3" s="94" t="s">
        <v>214</v>
      </c>
      <c r="G3" s="95"/>
      <c r="H3" s="95"/>
      <c r="I3" s="95"/>
      <c r="J3" s="95"/>
      <c r="K3" s="95"/>
      <c r="L3" s="95"/>
      <c r="M3" s="95"/>
      <c r="N3" s="95"/>
      <c r="O3" s="95"/>
      <c r="P3" s="95"/>
      <c r="Q3" s="95"/>
      <c r="R3" s="95"/>
      <c r="S3" s="96"/>
      <c r="T3" s="93" t="s">
        <v>193</v>
      </c>
      <c r="U3" s="93" t="s">
        <v>194</v>
      </c>
      <c r="V3" s="88"/>
      <c r="W3" s="93"/>
      <c r="X3" s="216" t="s">
        <v>134</v>
      </c>
      <c r="Y3" s="216"/>
      <c r="Z3" s="7" t="s">
        <v>90</v>
      </c>
      <c r="AA3" s="216"/>
      <c r="AB3" s="216"/>
    </row>
    <row r="4" spans="1:32" s="41" customFormat="1" ht="30" customHeight="1" x14ac:dyDescent="0.25">
      <c r="A4" s="98"/>
      <c r="B4" s="98"/>
      <c r="C4" s="7" t="s">
        <v>132</v>
      </c>
      <c r="D4" s="8" t="s">
        <v>133</v>
      </c>
      <c r="E4" s="6" t="s">
        <v>110</v>
      </c>
      <c r="F4" s="4" t="s">
        <v>90</v>
      </c>
      <c r="G4" s="42" t="s">
        <v>98</v>
      </c>
      <c r="H4" s="42" t="s">
        <v>99</v>
      </c>
      <c r="I4" s="42" t="s">
        <v>100</v>
      </c>
      <c r="J4" s="42" t="s">
        <v>101</v>
      </c>
      <c r="K4" s="42" t="s">
        <v>102</v>
      </c>
      <c r="L4" s="42" t="s">
        <v>103</v>
      </c>
      <c r="M4" s="43" t="s">
        <v>104</v>
      </c>
      <c r="N4" s="43" t="s">
        <v>105</v>
      </c>
      <c r="O4" s="43" t="s">
        <v>106</v>
      </c>
      <c r="P4" s="43" t="s">
        <v>107</v>
      </c>
      <c r="Q4" s="43" t="s">
        <v>108</v>
      </c>
      <c r="R4" s="43" t="s">
        <v>109</v>
      </c>
      <c r="S4" s="38" t="s">
        <v>93</v>
      </c>
      <c r="T4" s="93"/>
      <c r="U4" s="93"/>
      <c r="V4" s="88"/>
      <c r="W4" s="93"/>
      <c r="X4" s="7" t="s">
        <v>117</v>
      </c>
      <c r="Y4" s="8" t="s">
        <v>118</v>
      </c>
      <c r="Z4" s="7" t="s">
        <v>110</v>
      </c>
      <c r="AA4" s="216"/>
      <c r="AB4" s="216"/>
      <c r="AD4" s="41" t="s">
        <v>204</v>
      </c>
    </row>
    <row r="5" spans="1:32" ht="80.25" customHeight="1" x14ac:dyDescent="0.25">
      <c r="A5" s="246" t="s">
        <v>52</v>
      </c>
      <c r="B5" s="246" t="s">
        <v>53</v>
      </c>
      <c r="C5" s="273">
        <v>1</v>
      </c>
      <c r="D5" s="273">
        <v>0.4</v>
      </c>
      <c r="E5" s="294">
        <f>+D5/C5*100</f>
        <v>40</v>
      </c>
      <c r="F5" s="50" t="s">
        <v>91</v>
      </c>
      <c r="G5" s="52">
        <v>0</v>
      </c>
      <c r="H5" s="52">
        <v>25</v>
      </c>
      <c r="I5" s="52">
        <v>25</v>
      </c>
      <c r="J5" s="52">
        <v>25</v>
      </c>
      <c r="K5" s="52">
        <v>25</v>
      </c>
      <c r="L5" s="52">
        <v>0</v>
      </c>
      <c r="M5" s="53">
        <v>0</v>
      </c>
      <c r="N5" s="53">
        <v>0</v>
      </c>
      <c r="O5" s="53">
        <v>0</v>
      </c>
      <c r="P5" s="53">
        <v>0</v>
      </c>
      <c r="Q5" s="53">
        <v>0</v>
      </c>
      <c r="R5" s="53">
        <v>0</v>
      </c>
      <c r="S5" s="54">
        <f t="shared" ref="S5:S62" si="0">+SUM(G5:R5)</f>
        <v>100</v>
      </c>
      <c r="T5" s="55">
        <v>20</v>
      </c>
      <c r="U5" s="231">
        <f>+T6+T8</f>
        <v>40</v>
      </c>
      <c r="V5" s="295" t="s">
        <v>252</v>
      </c>
      <c r="W5" s="246" t="s">
        <v>216</v>
      </c>
      <c r="X5" s="273">
        <v>362</v>
      </c>
      <c r="Y5" s="273">
        <v>351</v>
      </c>
      <c r="Z5" s="274">
        <f>+Y5/X5*100</f>
        <v>96.961325966850836</v>
      </c>
      <c r="AA5" s="246" t="s">
        <v>163</v>
      </c>
      <c r="AB5" s="246" t="s">
        <v>164</v>
      </c>
      <c r="AC5" s="30">
        <v>1</v>
      </c>
      <c r="AD5" s="35">
        <f>+SUM(G5:L5)</f>
        <v>100</v>
      </c>
      <c r="AE5" s="30">
        <v>1</v>
      </c>
      <c r="AF5" s="31">
        <f>+SUM(M5:R5)</f>
        <v>0</v>
      </c>
    </row>
    <row r="6" spans="1:32" ht="91.5" customHeight="1" x14ac:dyDescent="0.25">
      <c r="A6" s="246"/>
      <c r="B6" s="246"/>
      <c r="C6" s="273"/>
      <c r="D6" s="273"/>
      <c r="E6" s="294"/>
      <c r="F6" s="50" t="s">
        <v>92</v>
      </c>
      <c r="G6" s="52">
        <v>0</v>
      </c>
      <c r="H6" s="52">
        <v>0</v>
      </c>
      <c r="I6" s="52">
        <v>50</v>
      </c>
      <c r="J6" s="52">
        <v>50</v>
      </c>
      <c r="K6" s="52">
        <v>0</v>
      </c>
      <c r="L6" s="52">
        <v>0</v>
      </c>
      <c r="M6" s="53">
        <v>0</v>
      </c>
      <c r="N6" s="53">
        <v>0</v>
      </c>
      <c r="O6" s="53">
        <v>0</v>
      </c>
      <c r="P6" s="53">
        <v>0</v>
      </c>
      <c r="Q6" s="53">
        <v>0</v>
      </c>
      <c r="R6" s="53">
        <v>0</v>
      </c>
      <c r="S6" s="54">
        <f t="shared" si="0"/>
        <v>100</v>
      </c>
      <c r="T6" s="55">
        <f>+T5*S6/S5</f>
        <v>20</v>
      </c>
      <c r="U6" s="232"/>
      <c r="V6" s="295"/>
      <c r="W6" s="246"/>
      <c r="X6" s="273"/>
      <c r="Y6" s="273"/>
      <c r="Z6" s="274"/>
      <c r="AA6" s="246"/>
      <c r="AB6" s="246"/>
      <c r="AC6" s="30"/>
      <c r="AD6" s="35">
        <f t="shared" ref="AD6:AD22" si="1">+SUM(G6:L6)</f>
        <v>100</v>
      </c>
      <c r="AE6" s="30"/>
      <c r="AF6" s="31">
        <f t="shared" ref="AF6:AF22" si="2">+SUM(M6:R6)</f>
        <v>0</v>
      </c>
    </row>
    <row r="7" spans="1:32" ht="79.5" customHeight="1" x14ac:dyDescent="0.25">
      <c r="A7" s="246"/>
      <c r="B7" s="246" t="s">
        <v>54</v>
      </c>
      <c r="C7" s="273"/>
      <c r="D7" s="273"/>
      <c r="E7" s="294"/>
      <c r="F7" s="50" t="s">
        <v>91</v>
      </c>
      <c r="G7" s="52">
        <v>0</v>
      </c>
      <c r="H7" s="52">
        <v>0</v>
      </c>
      <c r="I7" s="52">
        <v>0</v>
      </c>
      <c r="J7" s="52">
        <v>0</v>
      </c>
      <c r="K7" s="52">
        <v>0</v>
      </c>
      <c r="L7" s="52">
        <v>20</v>
      </c>
      <c r="M7" s="53">
        <v>30</v>
      </c>
      <c r="N7" s="53">
        <v>30</v>
      </c>
      <c r="O7" s="53">
        <v>20</v>
      </c>
      <c r="P7" s="53">
        <v>0</v>
      </c>
      <c r="Q7" s="53">
        <v>0</v>
      </c>
      <c r="R7" s="53">
        <v>0</v>
      </c>
      <c r="S7" s="54">
        <f t="shared" si="0"/>
        <v>100</v>
      </c>
      <c r="T7" s="54">
        <v>50</v>
      </c>
      <c r="U7" s="232"/>
      <c r="V7" s="295" t="s">
        <v>285</v>
      </c>
      <c r="W7" s="246"/>
      <c r="X7" s="273"/>
      <c r="Y7" s="273"/>
      <c r="Z7" s="274"/>
      <c r="AA7" s="246"/>
      <c r="AB7" s="246"/>
      <c r="AC7" s="30"/>
      <c r="AD7" s="32">
        <f t="shared" si="1"/>
        <v>20</v>
      </c>
      <c r="AE7" s="30">
        <v>2</v>
      </c>
      <c r="AF7" s="32">
        <f t="shared" si="2"/>
        <v>80</v>
      </c>
    </row>
    <row r="8" spans="1:32" ht="79.5" customHeight="1" x14ac:dyDescent="0.25">
      <c r="A8" s="246"/>
      <c r="B8" s="246"/>
      <c r="C8" s="273"/>
      <c r="D8" s="273"/>
      <c r="E8" s="294"/>
      <c r="F8" s="50" t="s">
        <v>92</v>
      </c>
      <c r="G8" s="52">
        <v>0</v>
      </c>
      <c r="H8" s="52">
        <v>0</v>
      </c>
      <c r="I8" s="52">
        <v>0</v>
      </c>
      <c r="J8" s="52">
        <v>0</v>
      </c>
      <c r="K8" s="52">
        <v>10</v>
      </c>
      <c r="L8" s="52">
        <v>30</v>
      </c>
      <c r="M8" s="53">
        <v>0</v>
      </c>
      <c r="N8" s="53">
        <v>0</v>
      </c>
      <c r="O8" s="53">
        <v>0</v>
      </c>
      <c r="P8" s="53">
        <v>0</v>
      </c>
      <c r="Q8" s="53">
        <v>0</v>
      </c>
      <c r="R8" s="53">
        <v>0</v>
      </c>
      <c r="S8" s="54">
        <f t="shared" si="0"/>
        <v>40</v>
      </c>
      <c r="T8" s="55">
        <f>+T7*S8/S7</f>
        <v>20</v>
      </c>
      <c r="U8" s="232"/>
      <c r="V8" s="295"/>
      <c r="W8" s="246"/>
      <c r="X8" s="273"/>
      <c r="Y8" s="273"/>
      <c r="Z8" s="274"/>
      <c r="AA8" s="246"/>
      <c r="AB8" s="246"/>
      <c r="AC8" s="30"/>
      <c r="AD8" s="32">
        <f t="shared" si="1"/>
        <v>40</v>
      </c>
      <c r="AE8" s="30"/>
      <c r="AF8" s="31">
        <f t="shared" si="2"/>
        <v>0</v>
      </c>
    </row>
    <row r="9" spans="1:32" ht="29.25" customHeight="1" x14ac:dyDescent="0.25">
      <c r="A9" s="246"/>
      <c r="B9" s="246" t="s">
        <v>55</v>
      </c>
      <c r="C9" s="273"/>
      <c r="D9" s="273"/>
      <c r="E9" s="294"/>
      <c r="F9" s="50" t="s">
        <v>91</v>
      </c>
      <c r="G9" s="52">
        <v>0</v>
      </c>
      <c r="H9" s="52">
        <v>0</v>
      </c>
      <c r="I9" s="52">
        <v>0</v>
      </c>
      <c r="J9" s="52">
        <v>0</v>
      </c>
      <c r="K9" s="52">
        <v>0</v>
      </c>
      <c r="L9" s="52">
        <v>0</v>
      </c>
      <c r="M9" s="53">
        <v>0</v>
      </c>
      <c r="N9" s="53">
        <v>0</v>
      </c>
      <c r="O9" s="53">
        <v>0</v>
      </c>
      <c r="P9" s="53">
        <v>50</v>
      </c>
      <c r="Q9" s="53">
        <v>50</v>
      </c>
      <c r="R9" s="53">
        <v>0</v>
      </c>
      <c r="S9" s="54">
        <f t="shared" si="0"/>
        <v>100</v>
      </c>
      <c r="T9" s="54">
        <v>30</v>
      </c>
      <c r="U9" s="232"/>
      <c r="V9" s="295" t="s">
        <v>229</v>
      </c>
      <c r="W9" s="246"/>
      <c r="X9" s="273"/>
      <c r="Y9" s="273"/>
      <c r="Z9" s="274"/>
      <c r="AA9" s="246"/>
      <c r="AB9" s="246"/>
      <c r="AC9" s="30"/>
      <c r="AD9" s="31">
        <f t="shared" si="1"/>
        <v>0</v>
      </c>
      <c r="AE9" s="30">
        <v>3</v>
      </c>
      <c r="AF9" s="32">
        <f t="shared" si="2"/>
        <v>100</v>
      </c>
    </row>
    <row r="10" spans="1:32" ht="29.25" customHeight="1" x14ac:dyDescent="0.25">
      <c r="A10" s="246"/>
      <c r="B10" s="246"/>
      <c r="C10" s="273"/>
      <c r="D10" s="273"/>
      <c r="E10" s="294"/>
      <c r="F10" s="50" t="s">
        <v>92</v>
      </c>
      <c r="G10" s="52">
        <v>0</v>
      </c>
      <c r="H10" s="52">
        <v>0</v>
      </c>
      <c r="I10" s="52">
        <v>0</v>
      </c>
      <c r="J10" s="52">
        <v>0</v>
      </c>
      <c r="K10" s="52">
        <v>0</v>
      </c>
      <c r="L10" s="52">
        <v>0</v>
      </c>
      <c r="M10" s="53">
        <v>0</v>
      </c>
      <c r="N10" s="53">
        <v>0</v>
      </c>
      <c r="O10" s="53">
        <v>0</v>
      </c>
      <c r="P10" s="53">
        <v>0</v>
      </c>
      <c r="Q10" s="53">
        <v>0</v>
      </c>
      <c r="R10" s="53">
        <v>0</v>
      </c>
      <c r="S10" s="54">
        <f t="shared" si="0"/>
        <v>0</v>
      </c>
      <c r="T10" s="54">
        <f>+T9*S10/S9</f>
        <v>0</v>
      </c>
      <c r="U10" s="233"/>
      <c r="V10" s="295"/>
      <c r="W10" s="246"/>
      <c r="X10" s="273"/>
      <c r="Y10" s="273"/>
      <c r="Z10" s="274"/>
      <c r="AA10" s="246"/>
      <c r="AB10" s="246"/>
      <c r="AC10" s="30"/>
      <c r="AD10" s="31">
        <f t="shared" si="1"/>
        <v>0</v>
      </c>
      <c r="AE10" s="30"/>
      <c r="AF10" s="31">
        <f t="shared" si="2"/>
        <v>0</v>
      </c>
    </row>
    <row r="11" spans="1:32" ht="47.25" customHeight="1" x14ac:dyDescent="0.25">
      <c r="A11" s="245" t="s">
        <v>56</v>
      </c>
      <c r="B11" s="123" t="s">
        <v>177</v>
      </c>
      <c r="C11" s="275">
        <v>1</v>
      </c>
      <c r="D11" s="275">
        <v>0.3</v>
      </c>
      <c r="E11" s="291">
        <f>+D11/C11*100</f>
        <v>30</v>
      </c>
      <c r="F11" s="51" t="s">
        <v>91</v>
      </c>
      <c r="G11" s="57">
        <v>0</v>
      </c>
      <c r="H11" s="57">
        <v>0</v>
      </c>
      <c r="I11" s="57">
        <v>0</v>
      </c>
      <c r="J11" s="57">
        <v>0</v>
      </c>
      <c r="K11" s="57">
        <v>50</v>
      </c>
      <c r="L11" s="57">
        <v>50</v>
      </c>
      <c r="M11" s="58">
        <v>0</v>
      </c>
      <c r="N11" s="58">
        <v>0</v>
      </c>
      <c r="O11" s="58">
        <v>0</v>
      </c>
      <c r="P11" s="58">
        <v>0</v>
      </c>
      <c r="Q11" s="58">
        <v>0</v>
      </c>
      <c r="R11" s="58">
        <v>0</v>
      </c>
      <c r="S11" s="59">
        <f t="shared" si="0"/>
        <v>100</v>
      </c>
      <c r="T11" s="59">
        <v>20</v>
      </c>
      <c r="U11" s="264">
        <f>+T12+T14+T16</f>
        <v>29.9</v>
      </c>
      <c r="V11" s="257" t="s">
        <v>316</v>
      </c>
      <c r="W11" s="245" t="s">
        <v>222</v>
      </c>
      <c r="X11" s="275">
        <v>10</v>
      </c>
      <c r="Y11" s="275">
        <v>10</v>
      </c>
      <c r="Z11" s="278">
        <f>+Y11/X11*100</f>
        <v>100</v>
      </c>
      <c r="AA11" s="245" t="s">
        <v>165</v>
      </c>
      <c r="AB11" s="245" t="s">
        <v>154</v>
      </c>
      <c r="AC11" s="30">
        <v>2</v>
      </c>
      <c r="AD11" s="35">
        <f t="shared" si="1"/>
        <v>100</v>
      </c>
      <c r="AE11" s="30">
        <v>1</v>
      </c>
      <c r="AF11" s="31">
        <f t="shared" si="2"/>
        <v>0</v>
      </c>
    </row>
    <row r="12" spans="1:32" ht="39.75" customHeight="1" x14ac:dyDescent="0.25">
      <c r="A12" s="245"/>
      <c r="B12" s="124"/>
      <c r="C12" s="276"/>
      <c r="D12" s="276"/>
      <c r="E12" s="292"/>
      <c r="F12" s="51" t="s">
        <v>92</v>
      </c>
      <c r="G12" s="57">
        <v>0</v>
      </c>
      <c r="H12" s="57">
        <v>0</v>
      </c>
      <c r="I12" s="57">
        <v>0</v>
      </c>
      <c r="J12" s="57">
        <v>5</v>
      </c>
      <c r="K12" s="57">
        <v>10</v>
      </c>
      <c r="L12" s="57">
        <v>85</v>
      </c>
      <c r="M12" s="58">
        <v>0</v>
      </c>
      <c r="N12" s="58">
        <v>0</v>
      </c>
      <c r="O12" s="58">
        <v>0</v>
      </c>
      <c r="P12" s="58">
        <v>0</v>
      </c>
      <c r="Q12" s="58">
        <v>0</v>
      </c>
      <c r="R12" s="58">
        <v>0</v>
      </c>
      <c r="S12" s="59">
        <f t="shared" si="0"/>
        <v>100</v>
      </c>
      <c r="T12" s="59">
        <f>+T11*S12/S11</f>
        <v>20</v>
      </c>
      <c r="U12" s="265"/>
      <c r="V12" s="257"/>
      <c r="W12" s="245"/>
      <c r="X12" s="276"/>
      <c r="Y12" s="276"/>
      <c r="Z12" s="279"/>
      <c r="AA12" s="245"/>
      <c r="AB12" s="245"/>
      <c r="AC12" s="30"/>
      <c r="AD12" s="35">
        <f t="shared" si="1"/>
        <v>100</v>
      </c>
      <c r="AE12" s="30"/>
      <c r="AF12" s="31">
        <f t="shared" si="2"/>
        <v>0</v>
      </c>
    </row>
    <row r="13" spans="1:32" ht="82.5" customHeight="1" x14ac:dyDescent="0.25">
      <c r="A13" s="245"/>
      <c r="B13" s="284" t="s">
        <v>178</v>
      </c>
      <c r="C13" s="276"/>
      <c r="D13" s="276"/>
      <c r="E13" s="292"/>
      <c r="F13" s="51" t="s">
        <v>91</v>
      </c>
      <c r="G13" s="57">
        <v>0</v>
      </c>
      <c r="H13" s="57">
        <v>0</v>
      </c>
      <c r="I13" s="57">
        <v>0</v>
      </c>
      <c r="J13" s="57">
        <v>0</v>
      </c>
      <c r="K13" s="57">
        <v>10</v>
      </c>
      <c r="L13" s="57">
        <v>10</v>
      </c>
      <c r="M13" s="58">
        <v>20</v>
      </c>
      <c r="N13" s="58">
        <v>20</v>
      </c>
      <c r="O13" s="58">
        <v>20</v>
      </c>
      <c r="P13" s="58">
        <v>20</v>
      </c>
      <c r="Q13" s="58">
        <v>0</v>
      </c>
      <c r="R13" s="58">
        <v>0</v>
      </c>
      <c r="S13" s="59">
        <f t="shared" si="0"/>
        <v>100</v>
      </c>
      <c r="T13" s="59">
        <v>30</v>
      </c>
      <c r="U13" s="265"/>
      <c r="V13" s="257" t="s">
        <v>296</v>
      </c>
      <c r="W13" s="245"/>
      <c r="X13" s="276"/>
      <c r="Y13" s="276"/>
      <c r="Z13" s="279"/>
      <c r="AA13" s="245"/>
      <c r="AB13" s="245"/>
      <c r="AC13" s="30"/>
      <c r="AD13" s="32">
        <f t="shared" si="1"/>
        <v>20</v>
      </c>
      <c r="AE13" s="33">
        <v>2</v>
      </c>
      <c r="AF13" s="32">
        <f t="shared" si="2"/>
        <v>80</v>
      </c>
    </row>
    <row r="14" spans="1:32" ht="60.75" customHeight="1" x14ac:dyDescent="0.25">
      <c r="A14" s="245"/>
      <c r="B14" s="285"/>
      <c r="C14" s="276"/>
      <c r="D14" s="276"/>
      <c r="E14" s="292"/>
      <c r="F14" s="51" t="s">
        <v>92</v>
      </c>
      <c r="G14" s="57">
        <v>0</v>
      </c>
      <c r="H14" s="57">
        <v>0</v>
      </c>
      <c r="I14" s="57">
        <v>0</v>
      </c>
      <c r="J14" s="57">
        <v>0</v>
      </c>
      <c r="K14" s="57">
        <v>0</v>
      </c>
      <c r="L14" s="57">
        <v>33</v>
      </c>
      <c r="M14" s="58">
        <v>0</v>
      </c>
      <c r="N14" s="58">
        <v>0</v>
      </c>
      <c r="O14" s="58">
        <v>0</v>
      </c>
      <c r="P14" s="58">
        <v>0</v>
      </c>
      <c r="Q14" s="58">
        <v>0</v>
      </c>
      <c r="R14" s="58">
        <v>0</v>
      </c>
      <c r="S14" s="59">
        <f t="shared" si="0"/>
        <v>33</v>
      </c>
      <c r="T14" s="59">
        <f>+T13*S14/S13</f>
        <v>9.9</v>
      </c>
      <c r="U14" s="265"/>
      <c r="V14" s="257"/>
      <c r="W14" s="245"/>
      <c r="X14" s="276"/>
      <c r="Y14" s="276"/>
      <c r="Z14" s="279"/>
      <c r="AA14" s="245"/>
      <c r="AB14" s="245"/>
      <c r="AC14" s="30"/>
      <c r="AD14" s="32">
        <f t="shared" si="1"/>
        <v>33</v>
      </c>
      <c r="AE14" s="33"/>
      <c r="AF14" s="32">
        <f t="shared" si="2"/>
        <v>0</v>
      </c>
    </row>
    <row r="15" spans="1:32" ht="23.25" customHeight="1" x14ac:dyDescent="0.25">
      <c r="A15" s="245"/>
      <c r="B15" s="245" t="s">
        <v>179</v>
      </c>
      <c r="C15" s="276"/>
      <c r="D15" s="276"/>
      <c r="E15" s="292"/>
      <c r="F15" s="51" t="s">
        <v>91</v>
      </c>
      <c r="G15" s="57">
        <v>0</v>
      </c>
      <c r="H15" s="57">
        <v>0</v>
      </c>
      <c r="I15" s="57">
        <v>0</v>
      </c>
      <c r="J15" s="57">
        <v>0</v>
      </c>
      <c r="K15" s="57">
        <v>0</v>
      </c>
      <c r="L15" s="57">
        <v>0</v>
      </c>
      <c r="M15" s="58">
        <v>0</v>
      </c>
      <c r="N15" s="58">
        <v>33</v>
      </c>
      <c r="O15" s="58">
        <v>33</v>
      </c>
      <c r="P15" s="58">
        <v>34</v>
      </c>
      <c r="Q15" s="58">
        <v>0</v>
      </c>
      <c r="R15" s="58">
        <v>0</v>
      </c>
      <c r="S15" s="59">
        <f t="shared" si="0"/>
        <v>100</v>
      </c>
      <c r="T15" s="59">
        <v>50</v>
      </c>
      <c r="U15" s="265"/>
      <c r="V15" s="257" t="s">
        <v>229</v>
      </c>
      <c r="W15" s="245"/>
      <c r="X15" s="276"/>
      <c r="Y15" s="276"/>
      <c r="Z15" s="279"/>
      <c r="AA15" s="245"/>
      <c r="AB15" s="245"/>
      <c r="AC15" s="30"/>
      <c r="AD15" s="31">
        <f t="shared" si="1"/>
        <v>0</v>
      </c>
      <c r="AE15" s="30">
        <v>3</v>
      </c>
      <c r="AF15" s="32">
        <f t="shared" si="2"/>
        <v>100</v>
      </c>
    </row>
    <row r="16" spans="1:32" ht="23.25" customHeight="1" x14ac:dyDescent="0.25">
      <c r="A16" s="245"/>
      <c r="B16" s="245"/>
      <c r="C16" s="277"/>
      <c r="D16" s="277"/>
      <c r="E16" s="293"/>
      <c r="F16" s="51" t="s">
        <v>92</v>
      </c>
      <c r="G16" s="57">
        <v>0</v>
      </c>
      <c r="H16" s="57">
        <v>0</v>
      </c>
      <c r="I16" s="57">
        <v>0</v>
      </c>
      <c r="J16" s="57">
        <v>0</v>
      </c>
      <c r="K16" s="57">
        <v>0</v>
      </c>
      <c r="L16" s="57">
        <v>0</v>
      </c>
      <c r="M16" s="58">
        <v>0</v>
      </c>
      <c r="N16" s="58">
        <v>0</v>
      </c>
      <c r="O16" s="58">
        <v>0</v>
      </c>
      <c r="P16" s="58">
        <v>0</v>
      </c>
      <c r="Q16" s="58">
        <v>0</v>
      </c>
      <c r="R16" s="58">
        <v>0</v>
      </c>
      <c r="S16" s="59">
        <f t="shared" si="0"/>
        <v>0</v>
      </c>
      <c r="T16" s="59">
        <f>+T15*S16/S15</f>
        <v>0</v>
      </c>
      <c r="U16" s="266"/>
      <c r="V16" s="257"/>
      <c r="W16" s="245"/>
      <c r="X16" s="277"/>
      <c r="Y16" s="277"/>
      <c r="Z16" s="280"/>
      <c r="AA16" s="245"/>
      <c r="AB16" s="245"/>
      <c r="AC16" s="30"/>
      <c r="AD16" s="31">
        <f t="shared" si="1"/>
        <v>0</v>
      </c>
      <c r="AE16" s="30"/>
      <c r="AF16" s="32">
        <f t="shared" si="2"/>
        <v>0</v>
      </c>
    </row>
    <row r="17" spans="1:32" ht="35.25" customHeight="1" x14ac:dyDescent="0.25">
      <c r="A17" s="246" t="s">
        <v>57</v>
      </c>
      <c r="B17" s="246" t="s">
        <v>58</v>
      </c>
      <c r="C17" s="267">
        <v>150</v>
      </c>
      <c r="D17" s="267">
        <v>0</v>
      </c>
      <c r="E17" s="270">
        <f>+D17/C17*100</f>
        <v>0</v>
      </c>
      <c r="F17" s="50" t="s">
        <v>91</v>
      </c>
      <c r="G17" s="52">
        <v>0</v>
      </c>
      <c r="H17" s="52">
        <v>0</v>
      </c>
      <c r="I17" s="52">
        <v>0</v>
      </c>
      <c r="J17" s="52">
        <v>0</v>
      </c>
      <c r="K17" s="52">
        <v>0</v>
      </c>
      <c r="L17" s="52">
        <v>0</v>
      </c>
      <c r="M17" s="53">
        <v>0</v>
      </c>
      <c r="N17" s="53">
        <v>0</v>
      </c>
      <c r="O17" s="53">
        <v>100</v>
      </c>
      <c r="P17" s="53">
        <v>0</v>
      </c>
      <c r="Q17" s="53">
        <v>0</v>
      </c>
      <c r="R17" s="53">
        <v>0</v>
      </c>
      <c r="S17" s="54">
        <f t="shared" si="0"/>
        <v>100</v>
      </c>
      <c r="T17" s="54">
        <v>13.33</v>
      </c>
      <c r="U17" s="117">
        <f>+T18+T20+T22</f>
        <v>0</v>
      </c>
      <c r="V17" s="295" t="s">
        <v>229</v>
      </c>
      <c r="W17" s="258" t="s">
        <v>253</v>
      </c>
      <c r="X17" s="267">
        <v>361</v>
      </c>
      <c r="Y17" s="267">
        <v>273</v>
      </c>
      <c r="Z17" s="281">
        <f>+Y17/X17*100</f>
        <v>75.62326869806094</v>
      </c>
      <c r="AA17" s="246" t="s">
        <v>166</v>
      </c>
      <c r="AB17" s="246" t="s">
        <v>167</v>
      </c>
      <c r="AC17" s="30">
        <v>3</v>
      </c>
      <c r="AD17" s="31">
        <f t="shared" si="1"/>
        <v>0</v>
      </c>
      <c r="AE17" s="30">
        <v>1</v>
      </c>
      <c r="AF17" s="32">
        <f t="shared" si="2"/>
        <v>100</v>
      </c>
    </row>
    <row r="18" spans="1:32" ht="35.25" customHeight="1" x14ac:dyDescent="0.25">
      <c r="A18" s="246"/>
      <c r="B18" s="246"/>
      <c r="C18" s="268"/>
      <c r="D18" s="268"/>
      <c r="E18" s="271"/>
      <c r="F18" s="50" t="s">
        <v>92</v>
      </c>
      <c r="G18" s="52">
        <v>0</v>
      </c>
      <c r="H18" s="52">
        <v>0</v>
      </c>
      <c r="I18" s="52">
        <v>0</v>
      </c>
      <c r="J18" s="52">
        <v>0</v>
      </c>
      <c r="K18" s="52">
        <v>0</v>
      </c>
      <c r="L18" s="52">
        <v>0</v>
      </c>
      <c r="M18" s="53">
        <v>0</v>
      </c>
      <c r="N18" s="53">
        <v>0</v>
      </c>
      <c r="O18" s="53">
        <v>0</v>
      </c>
      <c r="P18" s="53">
        <v>0</v>
      </c>
      <c r="Q18" s="53">
        <v>0</v>
      </c>
      <c r="R18" s="53">
        <v>0</v>
      </c>
      <c r="S18" s="54">
        <f t="shared" si="0"/>
        <v>0</v>
      </c>
      <c r="T18" s="54">
        <f>+T17*S18/S17</f>
        <v>0</v>
      </c>
      <c r="U18" s="230"/>
      <c r="V18" s="295"/>
      <c r="W18" s="258"/>
      <c r="X18" s="268"/>
      <c r="Y18" s="268"/>
      <c r="Z18" s="282"/>
      <c r="AA18" s="246"/>
      <c r="AB18" s="246"/>
      <c r="AC18" s="30"/>
      <c r="AD18" s="31">
        <f t="shared" si="1"/>
        <v>0</v>
      </c>
      <c r="AE18" s="30"/>
      <c r="AF18" s="32">
        <f t="shared" si="2"/>
        <v>0</v>
      </c>
    </row>
    <row r="19" spans="1:32" ht="35.25" customHeight="1" x14ac:dyDescent="0.25">
      <c r="A19" s="246"/>
      <c r="B19" s="246" t="s">
        <v>59</v>
      </c>
      <c r="C19" s="268"/>
      <c r="D19" s="268"/>
      <c r="E19" s="271"/>
      <c r="F19" s="50" t="s">
        <v>91</v>
      </c>
      <c r="G19" s="52">
        <v>0</v>
      </c>
      <c r="H19" s="52">
        <v>0</v>
      </c>
      <c r="I19" s="52">
        <v>0</v>
      </c>
      <c r="J19" s="52">
        <v>0</v>
      </c>
      <c r="K19" s="52">
        <v>0</v>
      </c>
      <c r="L19" s="52">
        <v>0</v>
      </c>
      <c r="M19" s="53">
        <v>0</v>
      </c>
      <c r="N19" s="53">
        <v>0</v>
      </c>
      <c r="O19" s="53">
        <v>0</v>
      </c>
      <c r="P19" s="53">
        <v>0</v>
      </c>
      <c r="Q19" s="53">
        <v>100</v>
      </c>
      <c r="R19" s="53">
        <v>0</v>
      </c>
      <c r="S19" s="54">
        <f t="shared" si="0"/>
        <v>100</v>
      </c>
      <c r="T19" s="54">
        <v>66.67</v>
      </c>
      <c r="U19" s="230"/>
      <c r="V19" s="295" t="s">
        <v>229</v>
      </c>
      <c r="W19" s="258"/>
      <c r="X19" s="268"/>
      <c r="Y19" s="268"/>
      <c r="Z19" s="282"/>
      <c r="AA19" s="246"/>
      <c r="AB19" s="246"/>
      <c r="AC19" s="30"/>
      <c r="AD19" s="31">
        <f t="shared" si="1"/>
        <v>0</v>
      </c>
      <c r="AE19" s="30">
        <v>2</v>
      </c>
      <c r="AF19" s="32">
        <f t="shared" si="2"/>
        <v>100</v>
      </c>
    </row>
    <row r="20" spans="1:32" ht="35.25" customHeight="1" x14ac:dyDescent="0.25">
      <c r="A20" s="246"/>
      <c r="B20" s="246"/>
      <c r="C20" s="268"/>
      <c r="D20" s="268"/>
      <c r="E20" s="271"/>
      <c r="F20" s="50" t="s">
        <v>92</v>
      </c>
      <c r="G20" s="52">
        <v>0</v>
      </c>
      <c r="H20" s="52">
        <v>0</v>
      </c>
      <c r="I20" s="52">
        <v>0</v>
      </c>
      <c r="J20" s="52">
        <v>0</v>
      </c>
      <c r="K20" s="52">
        <v>0</v>
      </c>
      <c r="L20" s="52">
        <v>0</v>
      </c>
      <c r="M20" s="53">
        <v>0</v>
      </c>
      <c r="N20" s="53">
        <v>0</v>
      </c>
      <c r="O20" s="53">
        <v>0</v>
      </c>
      <c r="P20" s="53">
        <v>0</v>
      </c>
      <c r="Q20" s="53">
        <v>0</v>
      </c>
      <c r="R20" s="53">
        <v>0</v>
      </c>
      <c r="S20" s="54">
        <f t="shared" si="0"/>
        <v>0</v>
      </c>
      <c r="T20" s="54">
        <f>+T19*S20/S19</f>
        <v>0</v>
      </c>
      <c r="U20" s="230"/>
      <c r="V20" s="295"/>
      <c r="W20" s="258"/>
      <c r="X20" s="268"/>
      <c r="Y20" s="268"/>
      <c r="Z20" s="282"/>
      <c r="AA20" s="246"/>
      <c r="AB20" s="246"/>
      <c r="AC20" s="30"/>
      <c r="AD20" s="31">
        <f t="shared" si="1"/>
        <v>0</v>
      </c>
      <c r="AE20" s="30"/>
      <c r="AF20" s="32">
        <f t="shared" si="2"/>
        <v>0</v>
      </c>
    </row>
    <row r="21" spans="1:32" ht="35.25" customHeight="1" x14ac:dyDescent="0.25">
      <c r="A21" s="246"/>
      <c r="B21" s="246" t="s">
        <v>60</v>
      </c>
      <c r="C21" s="268"/>
      <c r="D21" s="268"/>
      <c r="E21" s="271"/>
      <c r="F21" s="50" t="s">
        <v>91</v>
      </c>
      <c r="G21" s="52">
        <v>0</v>
      </c>
      <c r="H21" s="52">
        <v>0</v>
      </c>
      <c r="I21" s="52">
        <v>0</v>
      </c>
      <c r="J21" s="52">
        <v>0</v>
      </c>
      <c r="K21" s="52">
        <v>0</v>
      </c>
      <c r="L21" s="52">
        <v>0</v>
      </c>
      <c r="M21" s="53">
        <v>0</v>
      </c>
      <c r="N21" s="53">
        <v>0</v>
      </c>
      <c r="O21" s="53">
        <v>0</v>
      </c>
      <c r="P21" s="53">
        <v>0</v>
      </c>
      <c r="Q21" s="53">
        <v>100</v>
      </c>
      <c r="R21" s="53">
        <v>0</v>
      </c>
      <c r="S21" s="54">
        <f t="shared" si="0"/>
        <v>100</v>
      </c>
      <c r="T21" s="54">
        <v>20</v>
      </c>
      <c r="U21" s="230"/>
      <c r="V21" s="295" t="s">
        <v>229</v>
      </c>
      <c r="W21" s="258"/>
      <c r="X21" s="268"/>
      <c r="Y21" s="268"/>
      <c r="Z21" s="282"/>
      <c r="AA21" s="246"/>
      <c r="AB21" s="246"/>
      <c r="AC21" s="30"/>
      <c r="AD21" s="31">
        <f t="shared" si="1"/>
        <v>0</v>
      </c>
      <c r="AE21" s="30">
        <v>3</v>
      </c>
      <c r="AF21" s="32">
        <f t="shared" si="2"/>
        <v>100</v>
      </c>
    </row>
    <row r="22" spans="1:32" ht="35.25" customHeight="1" x14ac:dyDescent="0.25">
      <c r="A22" s="246"/>
      <c r="B22" s="246"/>
      <c r="C22" s="269"/>
      <c r="D22" s="269"/>
      <c r="E22" s="272"/>
      <c r="F22" s="50" t="s">
        <v>92</v>
      </c>
      <c r="G22" s="52">
        <v>0</v>
      </c>
      <c r="H22" s="52">
        <v>0</v>
      </c>
      <c r="I22" s="52">
        <v>0</v>
      </c>
      <c r="J22" s="52">
        <v>0</v>
      </c>
      <c r="K22" s="52">
        <v>0</v>
      </c>
      <c r="L22" s="52">
        <v>0</v>
      </c>
      <c r="M22" s="53">
        <v>0</v>
      </c>
      <c r="N22" s="53">
        <v>0</v>
      </c>
      <c r="O22" s="53">
        <v>0</v>
      </c>
      <c r="P22" s="53">
        <v>0</v>
      </c>
      <c r="Q22" s="53">
        <v>0</v>
      </c>
      <c r="R22" s="53">
        <v>0</v>
      </c>
      <c r="S22" s="54">
        <f t="shared" si="0"/>
        <v>0</v>
      </c>
      <c r="T22" s="54">
        <f>+T21*S22/S21</f>
        <v>0</v>
      </c>
      <c r="U22" s="118"/>
      <c r="V22" s="295"/>
      <c r="W22" s="258"/>
      <c r="X22" s="269"/>
      <c r="Y22" s="269"/>
      <c r="Z22" s="283"/>
      <c r="AA22" s="246"/>
      <c r="AB22" s="246"/>
      <c r="AC22" s="30"/>
      <c r="AD22" s="31">
        <f t="shared" si="1"/>
        <v>0</v>
      </c>
      <c r="AE22" s="30"/>
      <c r="AF22" s="32">
        <f t="shared" si="2"/>
        <v>0</v>
      </c>
    </row>
    <row r="23" spans="1:32" ht="52.5" customHeight="1" x14ac:dyDescent="0.25">
      <c r="A23" s="245" t="s">
        <v>61</v>
      </c>
      <c r="B23" s="245" t="s">
        <v>62</v>
      </c>
      <c r="C23" s="275">
        <v>1</v>
      </c>
      <c r="D23" s="275">
        <v>1</v>
      </c>
      <c r="E23" s="289">
        <f>+D23/C23*100</f>
        <v>100</v>
      </c>
      <c r="F23" s="51" t="s">
        <v>91</v>
      </c>
      <c r="G23" s="57">
        <v>0</v>
      </c>
      <c r="H23" s="57">
        <v>30</v>
      </c>
      <c r="I23" s="57">
        <v>70</v>
      </c>
      <c r="J23" s="57">
        <v>0</v>
      </c>
      <c r="K23" s="57">
        <v>0</v>
      </c>
      <c r="L23" s="57">
        <v>0</v>
      </c>
      <c r="M23" s="58">
        <v>0</v>
      </c>
      <c r="N23" s="58">
        <v>0</v>
      </c>
      <c r="O23" s="58">
        <v>0</v>
      </c>
      <c r="P23" s="58">
        <v>0</v>
      </c>
      <c r="Q23" s="58">
        <v>0</v>
      </c>
      <c r="R23" s="58">
        <v>0</v>
      </c>
      <c r="S23" s="59">
        <f t="shared" si="0"/>
        <v>100</v>
      </c>
      <c r="T23" s="59">
        <v>100</v>
      </c>
      <c r="U23" s="90">
        <f>+T24</f>
        <v>100</v>
      </c>
      <c r="V23" s="257" t="s">
        <v>180</v>
      </c>
      <c r="W23" s="245" t="s">
        <v>203</v>
      </c>
      <c r="X23" s="275">
        <v>10</v>
      </c>
      <c r="Y23" s="275">
        <v>10</v>
      </c>
      <c r="Z23" s="278">
        <f>+Y23/X23*100</f>
        <v>100</v>
      </c>
      <c r="AA23" s="245" t="s">
        <v>168</v>
      </c>
      <c r="AB23" s="245" t="s">
        <v>169</v>
      </c>
      <c r="AC23" s="30">
        <v>4</v>
      </c>
      <c r="AD23" s="35">
        <f t="shared" ref="AD23:AD62" si="3">+SUM(G23:L23)</f>
        <v>100</v>
      </c>
      <c r="AE23" s="30">
        <v>1</v>
      </c>
      <c r="AF23" s="31">
        <f t="shared" ref="AF23:AF62" si="4">+SUM(M23:R23)</f>
        <v>0</v>
      </c>
    </row>
    <row r="24" spans="1:32" ht="92.25" customHeight="1" x14ac:dyDescent="0.25">
      <c r="A24" s="245"/>
      <c r="B24" s="245"/>
      <c r="C24" s="277"/>
      <c r="D24" s="277"/>
      <c r="E24" s="290"/>
      <c r="F24" s="51" t="s">
        <v>92</v>
      </c>
      <c r="G24" s="57">
        <v>0</v>
      </c>
      <c r="H24" s="57">
        <v>0</v>
      </c>
      <c r="I24" s="57">
        <v>100</v>
      </c>
      <c r="J24" s="57">
        <v>0</v>
      </c>
      <c r="K24" s="57">
        <v>0</v>
      </c>
      <c r="L24" s="57">
        <v>0</v>
      </c>
      <c r="M24" s="58">
        <v>0</v>
      </c>
      <c r="N24" s="58">
        <v>0</v>
      </c>
      <c r="O24" s="58">
        <v>0</v>
      </c>
      <c r="P24" s="58">
        <v>0</v>
      </c>
      <c r="Q24" s="58">
        <v>0</v>
      </c>
      <c r="R24" s="58">
        <v>0</v>
      </c>
      <c r="S24" s="59">
        <f t="shared" si="0"/>
        <v>100</v>
      </c>
      <c r="T24" s="59">
        <f>+T23*S24/S23</f>
        <v>100</v>
      </c>
      <c r="U24" s="92"/>
      <c r="V24" s="257"/>
      <c r="W24" s="245"/>
      <c r="X24" s="277"/>
      <c r="Y24" s="277"/>
      <c r="Z24" s="280"/>
      <c r="AA24" s="245"/>
      <c r="AB24" s="245"/>
      <c r="AC24" s="30"/>
      <c r="AD24" s="35">
        <f t="shared" si="3"/>
        <v>100</v>
      </c>
      <c r="AE24" s="30"/>
      <c r="AF24" s="31">
        <f t="shared" si="4"/>
        <v>0</v>
      </c>
    </row>
    <row r="25" spans="1:32" ht="69.75" customHeight="1" x14ac:dyDescent="0.25">
      <c r="A25" s="246" t="s">
        <v>63</v>
      </c>
      <c r="B25" s="246" t="s">
        <v>64</v>
      </c>
      <c r="C25" s="267">
        <v>1</v>
      </c>
      <c r="D25" s="267">
        <v>1</v>
      </c>
      <c r="E25" s="270">
        <f>+D25/C25*100</f>
        <v>100</v>
      </c>
      <c r="F25" s="50" t="s">
        <v>91</v>
      </c>
      <c r="G25" s="52">
        <v>0</v>
      </c>
      <c r="H25" s="52">
        <v>80</v>
      </c>
      <c r="I25" s="52">
        <v>20</v>
      </c>
      <c r="J25" s="52">
        <v>0</v>
      </c>
      <c r="K25" s="52">
        <v>0</v>
      </c>
      <c r="L25" s="52">
        <v>0</v>
      </c>
      <c r="M25" s="53">
        <v>0</v>
      </c>
      <c r="N25" s="53">
        <v>0</v>
      </c>
      <c r="O25" s="53">
        <v>0</v>
      </c>
      <c r="P25" s="53">
        <v>0</v>
      </c>
      <c r="Q25" s="53">
        <v>0</v>
      </c>
      <c r="R25" s="53">
        <v>0</v>
      </c>
      <c r="S25" s="54">
        <f t="shared" si="0"/>
        <v>100</v>
      </c>
      <c r="T25" s="54">
        <v>100</v>
      </c>
      <c r="U25" s="117">
        <f>+T26</f>
        <v>100</v>
      </c>
      <c r="V25" s="295" t="s">
        <v>254</v>
      </c>
      <c r="W25" s="246" t="s">
        <v>203</v>
      </c>
      <c r="X25" s="267">
        <v>75</v>
      </c>
      <c r="Y25" s="267">
        <v>75</v>
      </c>
      <c r="Z25" s="281">
        <f>+Y25/X25*100</f>
        <v>100</v>
      </c>
      <c r="AA25" s="246" t="s">
        <v>170</v>
      </c>
      <c r="AB25" s="246" t="s">
        <v>171</v>
      </c>
      <c r="AC25" s="30">
        <v>5</v>
      </c>
      <c r="AD25" s="35">
        <f t="shared" si="3"/>
        <v>100</v>
      </c>
      <c r="AE25" s="30">
        <v>1</v>
      </c>
      <c r="AF25" s="31">
        <f t="shared" si="4"/>
        <v>0</v>
      </c>
    </row>
    <row r="26" spans="1:32" ht="69.75" customHeight="1" x14ac:dyDescent="0.25">
      <c r="A26" s="246"/>
      <c r="B26" s="246"/>
      <c r="C26" s="269"/>
      <c r="D26" s="269"/>
      <c r="E26" s="272"/>
      <c r="F26" s="50" t="s">
        <v>92</v>
      </c>
      <c r="G26" s="52">
        <v>0</v>
      </c>
      <c r="H26" s="52">
        <v>0</v>
      </c>
      <c r="I26" s="52">
        <v>100</v>
      </c>
      <c r="J26" s="52">
        <v>0</v>
      </c>
      <c r="K26" s="52">
        <v>0</v>
      </c>
      <c r="L26" s="52">
        <v>0</v>
      </c>
      <c r="M26" s="53">
        <v>0</v>
      </c>
      <c r="N26" s="53">
        <v>0</v>
      </c>
      <c r="O26" s="53">
        <v>0</v>
      </c>
      <c r="P26" s="53">
        <v>0</v>
      </c>
      <c r="Q26" s="53">
        <v>0</v>
      </c>
      <c r="R26" s="53">
        <v>0</v>
      </c>
      <c r="S26" s="54">
        <f t="shared" si="0"/>
        <v>100</v>
      </c>
      <c r="T26" s="54">
        <f>+T25*S26/S25</f>
        <v>100</v>
      </c>
      <c r="U26" s="118"/>
      <c r="V26" s="295"/>
      <c r="W26" s="246"/>
      <c r="X26" s="269"/>
      <c r="Y26" s="269"/>
      <c r="Z26" s="283"/>
      <c r="AA26" s="246"/>
      <c r="AB26" s="246"/>
      <c r="AC26" s="30"/>
      <c r="AD26" s="35">
        <f t="shared" si="3"/>
        <v>100</v>
      </c>
      <c r="AE26" s="30"/>
      <c r="AF26" s="31">
        <f t="shared" si="4"/>
        <v>0</v>
      </c>
    </row>
    <row r="27" spans="1:32" ht="26.25" customHeight="1" x14ac:dyDescent="0.25">
      <c r="A27" s="245" t="s">
        <v>65</v>
      </c>
      <c r="B27" s="245" t="s">
        <v>66</v>
      </c>
      <c r="C27" s="275">
        <v>0.3</v>
      </c>
      <c r="D27" s="275">
        <v>0.21</v>
      </c>
      <c r="E27" s="291">
        <f>+D27/C27*100</f>
        <v>70</v>
      </c>
      <c r="F27" s="51" t="s">
        <v>91</v>
      </c>
      <c r="G27" s="57">
        <v>30</v>
      </c>
      <c r="H27" s="57">
        <v>30</v>
      </c>
      <c r="I27" s="57">
        <v>20</v>
      </c>
      <c r="J27" s="57">
        <v>10</v>
      </c>
      <c r="K27" s="57">
        <v>10</v>
      </c>
      <c r="L27" s="57">
        <v>0</v>
      </c>
      <c r="M27" s="58">
        <v>0</v>
      </c>
      <c r="N27" s="58">
        <v>0</v>
      </c>
      <c r="O27" s="58">
        <v>0</v>
      </c>
      <c r="P27" s="58">
        <v>0</v>
      </c>
      <c r="Q27" s="58">
        <v>0</v>
      </c>
      <c r="R27" s="58">
        <v>0</v>
      </c>
      <c r="S27" s="59">
        <f t="shared" si="0"/>
        <v>100</v>
      </c>
      <c r="T27" s="59">
        <v>35</v>
      </c>
      <c r="U27" s="264">
        <f>+T28+T30+T32+T34+T36</f>
        <v>70.850000000000009</v>
      </c>
      <c r="V27" s="257" t="s">
        <v>218</v>
      </c>
      <c r="W27" s="257" t="s">
        <v>286</v>
      </c>
      <c r="X27" s="275">
        <v>104</v>
      </c>
      <c r="Y27" s="275">
        <v>101</v>
      </c>
      <c r="Z27" s="278">
        <f>+Y27/X27*100</f>
        <v>97.115384615384613</v>
      </c>
      <c r="AA27" s="245" t="s">
        <v>172</v>
      </c>
      <c r="AB27" s="245" t="s">
        <v>173</v>
      </c>
      <c r="AC27" s="30">
        <v>6</v>
      </c>
      <c r="AD27" s="31">
        <f t="shared" si="3"/>
        <v>100</v>
      </c>
      <c r="AE27" s="30">
        <v>1</v>
      </c>
      <c r="AF27" s="31">
        <f t="shared" si="4"/>
        <v>0</v>
      </c>
    </row>
    <row r="28" spans="1:32" ht="26.25" customHeight="1" x14ac:dyDescent="0.25">
      <c r="A28" s="245"/>
      <c r="B28" s="245"/>
      <c r="C28" s="276"/>
      <c r="D28" s="276"/>
      <c r="E28" s="292"/>
      <c r="F28" s="51" t="s">
        <v>92</v>
      </c>
      <c r="G28" s="57">
        <v>0</v>
      </c>
      <c r="H28" s="57">
        <v>0</v>
      </c>
      <c r="I28" s="57">
        <v>90</v>
      </c>
      <c r="J28" s="57">
        <v>1</v>
      </c>
      <c r="K28" s="57">
        <v>0</v>
      </c>
      <c r="L28" s="57">
        <v>0</v>
      </c>
      <c r="M28" s="58">
        <v>0</v>
      </c>
      <c r="N28" s="58">
        <v>0</v>
      </c>
      <c r="O28" s="58">
        <v>0</v>
      </c>
      <c r="P28" s="58">
        <v>0</v>
      </c>
      <c r="Q28" s="58">
        <v>0</v>
      </c>
      <c r="R28" s="58">
        <v>0</v>
      </c>
      <c r="S28" s="59">
        <f t="shared" si="0"/>
        <v>91</v>
      </c>
      <c r="T28" s="59">
        <f>+T27*S28/S27</f>
        <v>31.85</v>
      </c>
      <c r="U28" s="265"/>
      <c r="V28" s="257"/>
      <c r="W28" s="257"/>
      <c r="X28" s="276"/>
      <c r="Y28" s="276"/>
      <c r="Z28" s="279"/>
      <c r="AA28" s="245"/>
      <c r="AB28" s="245"/>
      <c r="AC28" s="30"/>
      <c r="AD28" s="31">
        <f t="shared" si="3"/>
        <v>91</v>
      </c>
      <c r="AE28" s="30"/>
      <c r="AF28" s="31">
        <f t="shared" si="4"/>
        <v>0</v>
      </c>
    </row>
    <row r="29" spans="1:32" ht="43.5" customHeight="1" x14ac:dyDescent="0.25">
      <c r="A29" s="245"/>
      <c r="B29" s="245" t="s">
        <v>67</v>
      </c>
      <c r="C29" s="276"/>
      <c r="D29" s="276"/>
      <c r="E29" s="292"/>
      <c r="F29" s="51" t="s">
        <v>91</v>
      </c>
      <c r="G29" s="57">
        <v>0</v>
      </c>
      <c r="H29" s="57">
        <v>0</v>
      </c>
      <c r="I29" s="57">
        <v>20</v>
      </c>
      <c r="J29" s="57">
        <v>10</v>
      </c>
      <c r="K29" s="57">
        <v>10</v>
      </c>
      <c r="L29" s="57">
        <v>10</v>
      </c>
      <c r="M29" s="58">
        <v>10</v>
      </c>
      <c r="N29" s="58">
        <v>10</v>
      </c>
      <c r="O29" s="58">
        <v>10</v>
      </c>
      <c r="P29" s="58">
        <v>10</v>
      </c>
      <c r="Q29" s="58">
        <v>5</v>
      </c>
      <c r="R29" s="58">
        <v>5</v>
      </c>
      <c r="S29" s="59">
        <f t="shared" si="0"/>
        <v>100</v>
      </c>
      <c r="T29" s="59">
        <v>20</v>
      </c>
      <c r="U29" s="265"/>
      <c r="V29" s="257" t="s">
        <v>217</v>
      </c>
      <c r="W29" s="257"/>
      <c r="X29" s="276"/>
      <c r="Y29" s="276"/>
      <c r="Z29" s="279"/>
      <c r="AA29" s="245"/>
      <c r="AB29" s="245"/>
      <c r="AC29" s="30"/>
      <c r="AD29" s="31">
        <f t="shared" si="3"/>
        <v>50</v>
      </c>
      <c r="AE29" s="30">
        <v>2</v>
      </c>
      <c r="AF29" s="31">
        <f t="shared" si="4"/>
        <v>50</v>
      </c>
    </row>
    <row r="30" spans="1:32" ht="43.5" customHeight="1" x14ac:dyDescent="0.25">
      <c r="A30" s="245"/>
      <c r="B30" s="245"/>
      <c r="C30" s="276"/>
      <c r="D30" s="276"/>
      <c r="E30" s="292"/>
      <c r="F30" s="51" t="s">
        <v>92</v>
      </c>
      <c r="G30" s="57">
        <v>0</v>
      </c>
      <c r="H30" s="57">
        <v>0</v>
      </c>
      <c r="I30" s="57">
        <v>20</v>
      </c>
      <c r="J30" s="57">
        <v>0</v>
      </c>
      <c r="K30" s="57">
        <v>55</v>
      </c>
      <c r="L30" s="57">
        <v>15</v>
      </c>
      <c r="M30" s="58">
        <v>0</v>
      </c>
      <c r="N30" s="58">
        <v>0</v>
      </c>
      <c r="O30" s="58">
        <v>0</v>
      </c>
      <c r="P30" s="58">
        <v>0</v>
      </c>
      <c r="Q30" s="58">
        <v>0</v>
      </c>
      <c r="R30" s="58">
        <v>0</v>
      </c>
      <c r="S30" s="59">
        <f t="shared" si="0"/>
        <v>90</v>
      </c>
      <c r="T30" s="59">
        <f>+T29*S30/S29</f>
        <v>18</v>
      </c>
      <c r="U30" s="265"/>
      <c r="V30" s="257"/>
      <c r="W30" s="257"/>
      <c r="X30" s="276"/>
      <c r="Y30" s="276"/>
      <c r="Z30" s="279"/>
      <c r="AA30" s="245"/>
      <c r="AB30" s="245"/>
      <c r="AC30" s="30"/>
      <c r="AD30" s="31">
        <f t="shared" si="3"/>
        <v>90</v>
      </c>
      <c r="AE30" s="30"/>
      <c r="AF30" s="31">
        <f t="shared" si="4"/>
        <v>0</v>
      </c>
    </row>
    <row r="31" spans="1:32" ht="26.25" customHeight="1" x14ac:dyDescent="0.25">
      <c r="A31" s="245"/>
      <c r="B31" s="245" t="s">
        <v>68</v>
      </c>
      <c r="C31" s="276"/>
      <c r="D31" s="276"/>
      <c r="E31" s="292"/>
      <c r="F31" s="51" t="s">
        <v>91</v>
      </c>
      <c r="G31" s="57">
        <v>0</v>
      </c>
      <c r="H31" s="57">
        <v>5</v>
      </c>
      <c r="I31" s="57">
        <v>20</v>
      </c>
      <c r="J31" s="57">
        <v>10</v>
      </c>
      <c r="K31" s="57">
        <v>10</v>
      </c>
      <c r="L31" s="57">
        <v>10</v>
      </c>
      <c r="M31" s="58">
        <v>10</v>
      </c>
      <c r="N31" s="58">
        <v>10</v>
      </c>
      <c r="O31" s="58">
        <v>10</v>
      </c>
      <c r="P31" s="58">
        <v>10</v>
      </c>
      <c r="Q31" s="58">
        <v>5</v>
      </c>
      <c r="R31" s="58">
        <v>0</v>
      </c>
      <c r="S31" s="59">
        <f t="shared" si="0"/>
        <v>100</v>
      </c>
      <c r="T31" s="59">
        <v>15</v>
      </c>
      <c r="U31" s="265"/>
      <c r="V31" s="257" t="s">
        <v>219</v>
      </c>
      <c r="W31" s="257"/>
      <c r="X31" s="276"/>
      <c r="Y31" s="276"/>
      <c r="Z31" s="279"/>
      <c r="AA31" s="245"/>
      <c r="AB31" s="245"/>
      <c r="AC31" s="30"/>
      <c r="AD31" s="31">
        <f t="shared" si="3"/>
        <v>55</v>
      </c>
      <c r="AE31" s="30">
        <v>3</v>
      </c>
      <c r="AF31" s="31">
        <f t="shared" si="4"/>
        <v>45</v>
      </c>
    </row>
    <row r="32" spans="1:32" ht="26.25" customHeight="1" x14ac:dyDescent="0.25">
      <c r="A32" s="245"/>
      <c r="B32" s="245"/>
      <c r="C32" s="276"/>
      <c r="D32" s="276"/>
      <c r="E32" s="292"/>
      <c r="F32" s="51" t="s">
        <v>92</v>
      </c>
      <c r="G32" s="57">
        <v>0</v>
      </c>
      <c r="H32" s="57">
        <v>0</v>
      </c>
      <c r="I32" s="57">
        <v>10</v>
      </c>
      <c r="J32" s="57">
        <v>23</v>
      </c>
      <c r="K32" s="57">
        <v>20</v>
      </c>
      <c r="L32" s="57">
        <v>14</v>
      </c>
      <c r="M32" s="58">
        <v>0</v>
      </c>
      <c r="N32" s="58">
        <v>0</v>
      </c>
      <c r="O32" s="58">
        <v>0</v>
      </c>
      <c r="P32" s="58">
        <v>0</v>
      </c>
      <c r="Q32" s="58">
        <v>0</v>
      </c>
      <c r="R32" s="58">
        <v>0</v>
      </c>
      <c r="S32" s="59">
        <f t="shared" si="0"/>
        <v>67</v>
      </c>
      <c r="T32" s="59">
        <f>+T31*S32/S31</f>
        <v>10.050000000000001</v>
      </c>
      <c r="U32" s="265"/>
      <c r="V32" s="257"/>
      <c r="W32" s="257"/>
      <c r="X32" s="276"/>
      <c r="Y32" s="276"/>
      <c r="Z32" s="279"/>
      <c r="AA32" s="245"/>
      <c r="AB32" s="245"/>
      <c r="AC32" s="30"/>
      <c r="AD32" s="31">
        <f t="shared" si="3"/>
        <v>67</v>
      </c>
      <c r="AE32" s="30"/>
      <c r="AF32" s="31">
        <f t="shared" si="4"/>
        <v>0</v>
      </c>
    </row>
    <row r="33" spans="1:32" ht="26.25" customHeight="1" x14ac:dyDescent="0.25">
      <c r="A33" s="245"/>
      <c r="B33" s="245" t="s">
        <v>255</v>
      </c>
      <c r="C33" s="276"/>
      <c r="D33" s="276"/>
      <c r="E33" s="292"/>
      <c r="F33" s="51" t="s">
        <v>91</v>
      </c>
      <c r="G33" s="57">
        <v>20</v>
      </c>
      <c r="H33" s="57">
        <v>20</v>
      </c>
      <c r="I33" s="57">
        <v>20</v>
      </c>
      <c r="J33" s="57">
        <v>5</v>
      </c>
      <c r="K33" s="57">
        <v>5</v>
      </c>
      <c r="L33" s="57">
        <v>5</v>
      </c>
      <c r="M33" s="58">
        <v>5</v>
      </c>
      <c r="N33" s="58">
        <v>5</v>
      </c>
      <c r="O33" s="58">
        <v>5</v>
      </c>
      <c r="P33" s="58">
        <v>5</v>
      </c>
      <c r="Q33" s="58">
        <v>5</v>
      </c>
      <c r="R33" s="58">
        <v>0</v>
      </c>
      <c r="S33" s="59">
        <f t="shared" si="0"/>
        <v>100</v>
      </c>
      <c r="T33" s="59">
        <v>15</v>
      </c>
      <c r="U33" s="265"/>
      <c r="V33" s="257" t="s">
        <v>217</v>
      </c>
      <c r="W33" s="257"/>
      <c r="X33" s="276"/>
      <c r="Y33" s="276"/>
      <c r="Z33" s="279"/>
      <c r="AA33" s="245"/>
      <c r="AB33" s="245"/>
      <c r="AC33" s="30"/>
      <c r="AD33" s="31">
        <f t="shared" si="3"/>
        <v>75</v>
      </c>
      <c r="AE33" s="30">
        <v>4</v>
      </c>
      <c r="AF33" s="31">
        <f t="shared" si="4"/>
        <v>25</v>
      </c>
    </row>
    <row r="34" spans="1:32" ht="26.25" customHeight="1" x14ac:dyDescent="0.25">
      <c r="A34" s="245"/>
      <c r="B34" s="245"/>
      <c r="C34" s="276"/>
      <c r="D34" s="276"/>
      <c r="E34" s="292"/>
      <c r="F34" s="51" t="s">
        <v>92</v>
      </c>
      <c r="G34" s="57">
        <v>0</v>
      </c>
      <c r="H34" s="57">
        <v>0</v>
      </c>
      <c r="I34" s="57">
        <v>60</v>
      </c>
      <c r="J34" s="57">
        <v>0</v>
      </c>
      <c r="K34" s="57">
        <v>7</v>
      </c>
      <c r="L34" s="57">
        <v>6</v>
      </c>
      <c r="M34" s="58">
        <v>0</v>
      </c>
      <c r="N34" s="58">
        <v>0</v>
      </c>
      <c r="O34" s="58">
        <v>0</v>
      </c>
      <c r="P34" s="58">
        <v>0</v>
      </c>
      <c r="Q34" s="58">
        <v>0</v>
      </c>
      <c r="R34" s="58">
        <v>0</v>
      </c>
      <c r="S34" s="59">
        <f t="shared" si="0"/>
        <v>73</v>
      </c>
      <c r="T34" s="59">
        <f>+T33*S34/S33</f>
        <v>10.95</v>
      </c>
      <c r="U34" s="265"/>
      <c r="V34" s="257"/>
      <c r="W34" s="257"/>
      <c r="X34" s="276"/>
      <c r="Y34" s="276"/>
      <c r="Z34" s="279"/>
      <c r="AA34" s="245"/>
      <c r="AB34" s="245"/>
      <c r="AC34" s="30"/>
      <c r="AD34" s="31">
        <f t="shared" si="3"/>
        <v>73</v>
      </c>
      <c r="AE34" s="30"/>
      <c r="AF34" s="31">
        <f t="shared" si="4"/>
        <v>0</v>
      </c>
    </row>
    <row r="35" spans="1:32" ht="26.25" customHeight="1" x14ac:dyDescent="0.25">
      <c r="A35" s="245"/>
      <c r="B35" s="245" t="s">
        <v>69</v>
      </c>
      <c r="C35" s="276"/>
      <c r="D35" s="276"/>
      <c r="E35" s="292"/>
      <c r="F35" s="51" t="s">
        <v>91</v>
      </c>
      <c r="G35" s="57">
        <v>0</v>
      </c>
      <c r="H35" s="57">
        <v>0</v>
      </c>
      <c r="I35" s="57">
        <v>0</v>
      </c>
      <c r="J35" s="57">
        <v>18</v>
      </c>
      <c r="K35" s="57">
        <v>18</v>
      </c>
      <c r="L35" s="57">
        <v>18</v>
      </c>
      <c r="M35" s="58">
        <v>18</v>
      </c>
      <c r="N35" s="58">
        <v>18</v>
      </c>
      <c r="O35" s="58">
        <v>10</v>
      </c>
      <c r="P35" s="58">
        <v>0</v>
      </c>
      <c r="Q35" s="58">
        <v>0</v>
      </c>
      <c r="R35" s="58">
        <v>0</v>
      </c>
      <c r="S35" s="59">
        <f t="shared" si="0"/>
        <v>100</v>
      </c>
      <c r="T35" s="59">
        <v>15</v>
      </c>
      <c r="U35" s="265"/>
      <c r="V35" s="257" t="s">
        <v>213</v>
      </c>
      <c r="W35" s="257"/>
      <c r="X35" s="276"/>
      <c r="Y35" s="276"/>
      <c r="Z35" s="279"/>
      <c r="AA35" s="245"/>
      <c r="AB35" s="245"/>
      <c r="AC35" s="30"/>
      <c r="AD35" s="32">
        <f t="shared" si="3"/>
        <v>54</v>
      </c>
      <c r="AE35" s="33">
        <v>5</v>
      </c>
      <c r="AF35" s="32">
        <f t="shared" si="4"/>
        <v>46</v>
      </c>
    </row>
    <row r="36" spans="1:32" ht="26.25" customHeight="1" x14ac:dyDescent="0.25">
      <c r="A36" s="245"/>
      <c r="B36" s="245"/>
      <c r="C36" s="277"/>
      <c r="D36" s="277"/>
      <c r="E36" s="293"/>
      <c r="F36" s="51" t="s">
        <v>92</v>
      </c>
      <c r="G36" s="57">
        <v>0</v>
      </c>
      <c r="H36" s="57">
        <v>0</v>
      </c>
      <c r="I36" s="57">
        <v>0</v>
      </c>
      <c r="J36" s="57">
        <v>0</v>
      </c>
      <c r="K36" s="57">
        <v>0</v>
      </c>
      <c r="L36" s="57">
        <v>0</v>
      </c>
      <c r="M36" s="58">
        <v>0</v>
      </c>
      <c r="N36" s="58">
        <v>0</v>
      </c>
      <c r="O36" s="58">
        <v>0</v>
      </c>
      <c r="P36" s="58">
        <v>0</v>
      </c>
      <c r="Q36" s="58">
        <v>0</v>
      </c>
      <c r="R36" s="58">
        <v>0</v>
      </c>
      <c r="S36" s="59">
        <f t="shared" si="0"/>
        <v>0</v>
      </c>
      <c r="T36" s="59">
        <f>+T35*S36/S35</f>
        <v>0</v>
      </c>
      <c r="U36" s="266"/>
      <c r="V36" s="257"/>
      <c r="W36" s="257"/>
      <c r="X36" s="277"/>
      <c r="Y36" s="277"/>
      <c r="Z36" s="280"/>
      <c r="AA36" s="245"/>
      <c r="AB36" s="245"/>
      <c r="AC36" s="30"/>
      <c r="AD36" s="32">
        <f t="shared" si="3"/>
        <v>0</v>
      </c>
      <c r="AE36" s="33"/>
      <c r="AF36" s="32">
        <f t="shared" si="4"/>
        <v>0</v>
      </c>
    </row>
    <row r="37" spans="1:32" ht="101.25" customHeight="1" x14ac:dyDescent="0.25">
      <c r="A37" s="246" t="s">
        <v>70</v>
      </c>
      <c r="B37" s="246" t="s">
        <v>71</v>
      </c>
      <c r="C37" s="267">
        <v>2</v>
      </c>
      <c r="D37" s="267">
        <v>0</v>
      </c>
      <c r="E37" s="270">
        <f>+D37/C37*100</f>
        <v>0</v>
      </c>
      <c r="F37" s="50" t="s">
        <v>91</v>
      </c>
      <c r="G37" s="52">
        <v>0</v>
      </c>
      <c r="H37" s="52">
        <v>0</v>
      </c>
      <c r="I37" s="52">
        <v>0</v>
      </c>
      <c r="J37" s="52">
        <v>0</v>
      </c>
      <c r="K37" s="52">
        <v>0</v>
      </c>
      <c r="L37" s="52">
        <v>0</v>
      </c>
      <c r="M37" s="53">
        <v>100</v>
      </c>
      <c r="N37" s="53">
        <v>0</v>
      </c>
      <c r="O37" s="53">
        <v>0</v>
      </c>
      <c r="P37" s="53">
        <v>0</v>
      </c>
      <c r="Q37" s="53">
        <v>0</v>
      </c>
      <c r="R37" s="53">
        <v>0</v>
      </c>
      <c r="S37" s="54">
        <f t="shared" si="0"/>
        <v>100</v>
      </c>
      <c r="T37" s="54">
        <v>100</v>
      </c>
      <c r="U37" s="117">
        <f>+T38</f>
        <v>0</v>
      </c>
      <c r="V37" s="295" t="s">
        <v>256</v>
      </c>
      <c r="W37" s="246" t="s">
        <v>196</v>
      </c>
      <c r="X37" s="267">
        <v>51</v>
      </c>
      <c r="Y37" s="267">
        <v>9</v>
      </c>
      <c r="Z37" s="281">
        <f>+Y37/X37*100</f>
        <v>17.647058823529413</v>
      </c>
      <c r="AA37" s="246" t="s">
        <v>176</v>
      </c>
      <c r="AB37" s="246" t="s">
        <v>119</v>
      </c>
      <c r="AC37" s="30">
        <v>7</v>
      </c>
      <c r="AD37" s="31">
        <f t="shared" si="3"/>
        <v>0</v>
      </c>
      <c r="AE37" s="30">
        <v>1</v>
      </c>
      <c r="AF37" s="32">
        <f t="shared" si="4"/>
        <v>100</v>
      </c>
    </row>
    <row r="38" spans="1:32" ht="101.25" customHeight="1" x14ac:dyDescent="0.25">
      <c r="A38" s="246"/>
      <c r="B38" s="246"/>
      <c r="C38" s="269"/>
      <c r="D38" s="269"/>
      <c r="E38" s="272"/>
      <c r="F38" s="50" t="s">
        <v>92</v>
      </c>
      <c r="G38" s="52">
        <v>0</v>
      </c>
      <c r="H38" s="52">
        <v>0</v>
      </c>
      <c r="I38" s="52">
        <v>0</v>
      </c>
      <c r="J38" s="52">
        <v>0</v>
      </c>
      <c r="K38" s="52">
        <v>0</v>
      </c>
      <c r="L38" s="52">
        <v>0</v>
      </c>
      <c r="M38" s="53">
        <v>0</v>
      </c>
      <c r="N38" s="53">
        <v>0</v>
      </c>
      <c r="O38" s="53">
        <v>0</v>
      </c>
      <c r="P38" s="53">
        <v>0</v>
      </c>
      <c r="Q38" s="53">
        <v>0</v>
      </c>
      <c r="R38" s="53">
        <v>0</v>
      </c>
      <c r="S38" s="54">
        <f t="shared" si="0"/>
        <v>0</v>
      </c>
      <c r="T38" s="54">
        <f>+T37*S38/S37</f>
        <v>0</v>
      </c>
      <c r="U38" s="118"/>
      <c r="V38" s="295"/>
      <c r="W38" s="246"/>
      <c r="X38" s="269"/>
      <c r="Y38" s="269"/>
      <c r="Z38" s="283"/>
      <c r="AA38" s="246"/>
      <c r="AB38" s="246"/>
      <c r="AC38" s="30"/>
      <c r="AD38" s="31">
        <f t="shared" si="3"/>
        <v>0</v>
      </c>
      <c r="AE38" s="30"/>
      <c r="AF38" s="31">
        <f t="shared" si="4"/>
        <v>0</v>
      </c>
    </row>
    <row r="39" spans="1:32" ht="21" customHeight="1" x14ac:dyDescent="0.25">
      <c r="A39" s="245" t="s">
        <v>72</v>
      </c>
      <c r="B39" s="245" t="s">
        <v>73</v>
      </c>
      <c r="C39" s="275">
        <v>6</v>
      </c>
      <c r="D39" s="275">
        <v>2.82</v>
      </c>
      <c r="E39" s="286">
        <f>+D39/C39*100</f>
        <v>47</v>
      </c>
      <c r="F39" s="51" t="s">
        <v>91</v>
      </c>
      <c r="G39" s="57">
        <v>0</v>
      </c>
      <c r="H39" s="57">
        <v>70</v>
      </c>
      <c r="I39" s="57">
        <v>30</v>
      </c>
      <c r="J39" s="57">
        <v>0</v>
      </c>
      <c r="K39" s="57">
        <v>0</v>
      </c>
      <c r="L39" s="57">
        <v>0</v>
      </c>
      <c r="M39" s="58">
        <v>0</v>
      </c>
      <c r="N39" s="58">
        <v>0</v>
      </c>
      <c r="O39" s="58">
        <v>0</v>
      </c>
      <c r="P39" s="58">
        <v>0</v>
      </c>
      <c r="Q39" s="58">
        <v>0</v>
      </c>
      <c r="R39" s="58">
        <v>0</v>
      </c>
      <c r="S39" s="59">
        <f t="shared" si="0"/>
        <v>100</v>
      </c>
      <c r="T39" s="59">
        <v>14</v>
      </c>
      <c r="U39" s="114">
        <f>+T40+T42+T44+T46+T48+T50+T52+T54+T56+T58+T60+T62</f>
        <v>48</v>
      </c>
      <c r="V39" s="239" t="s">
        <v>257</v>
      </c>
      <c r="W39" s="245" t="s">
        <v>220</v>
      </c>
      <c r="X39" s="275">
        <v>1988</v>
      </c>
      <c r="Y39" s="275">
        <v>1086</v>
      </c>
      <c r="Z39" s="278">
        <f>+Y39/X39*100</f>
        <v>54.627766599597585</v>
      </c>
      <c r="AA39" s="245" t="s">
        <v>174</v>
      </c>
      <c r="AB39" s="245" t="s">
        <v>175</v>
      </c>
      <c r="AC39" s="30">
        <v>8</v>
      </c>
      <c r="AD39" s="35">
        <f t="shared" si="3"/>
        <v>100</v>
      </c>
      <c r="AE39" s="30">
        <v>1</v>
      </c>
      <c r="AF39" s="31">
        <f t="shared" si="4"/>
        <v>0</v>
      </c>
    </row>
    <row r="40" spans="1:32" ht="21" customHeight="1" x14ac:dyDescent="0.25">
      <c r="A40" s="245"/>
      <c r="B40" s="245"/>
      <c r="C40" s="276"/>
      <c r="D40" s="276"/>
      <c r="E40" s="287"/>
      <c r="F40" s="51" t="s">
        <v>92</v>
      </c>
      <c r="G40" s="57">
        <v>0</v>
      </c>
      <c r="H40" s="57">
        <v>0</v>
      </c>
      <c r="I40" s="57">
        <v>100</v>
      </c>
      <c r="J40" s="57">
        <v>0</v>
      </c>
      <c r="K40" s="57">
        <v>0</v>
      </c>
      <c r="L40" s="57">
        <v>0</v>
      </c>
      <c r="M40" s="58">
        <v>0</v>
      </c>
      <c r="N40" s="58">
        <v>0</v>
      </c>
      <c r="O40" s="58">
        <v>0</v>
      </c>
      <c r="P40" s="58">
        <v>0</v>
      </c>
      <c r="Q40" s="58">
        <v>0</v>
      </c>
      <c r="R40" s="58">
        <v>0</v>
      </c>
      <c r="S40" s="59">
        <f t="shared" si="0"/>
        <v>100</v>
      </c>
      <c r="T40" s="59">
        <f>+T39*S40/S39</f>
        <v>14</v>
      </c>
      <c r="U40" s="115"/>
      <c r="V40" s="296"/>
      <c r="W40" s="245"/>
      <c r="X40" s="276"/>
      <c r="Y40" s="276"/>
      <c r="Z40" s="279"/>
      <c r="AA40" s="245"/>
      <c r="AB40" s="245"/>
      <c r="AC40" s="30"/>
      <c r="AD40" s="35">
        <f t="shared" si="3"/>
        <v>100</v>
      </c>
      <c r="AE40" s="30"/>
      <c r="AF40" s="31">
        <f t="shared" si="4"/>
        <v>0</v>
      </c>
    </row>
    <row r="41" spans="1:32" ht="21" customHeight="1" x14ac:dyDescent="0.25">
      <c r="A41" s="245"/>
      <c r="B41" s="245" t="s">
        <v>74</v>
      </c>
      <c r="C41" s="276"/>
      <c r="D41" s="276"/>
      <c r="E41" s="287"/>
      <c r="F41" s="51" t="s">
        <v>91</v>
      </c>
      <c r="G41" s="57">
        <v>0</v>
      </c>
      <c r="H41" s="57">
        <v>0</v>
      </c>
      <c r="I41" s="57">
        <v>10</v>
      </c>
      <c r="J41" s="57">
        <v>20</v>
      </c>
      <c r="K41" s="57">
        <v>20</v>
      </c>
      <c r="L41" s="57">
        <v>20</v>
      </c>
      <c r="M41" s="58">
        <v>20</v>
      </c>
      <c r="N41" s="58">
        <v>10</v>
      </c>
      <c r="O41" s="58">
        <v>0</v>
      </c>
      <c r="P41" s="58">
        <v>0</v>
      </c>
      <c r="Q41" s="58">
        <v>0</v>
      </c>
      <c r="R41" s="58">
        <v>0</v>
      </c>
      <c r="S41" s="59">
        <f t="shared" si="0"/>
        <v>100</v>
      </c>
      <c r="T41" s="59">
        <v>2</v>
      </c>
      <c r="U41" s="115"/>
      <c r="V41" s="296"/>
      <c r="W41" s="245"/>
      <c r="X41" s="276"/>
      <c r="Y41" s="276"/>
      <c r="Z41" s="279"/>
      <c r="AA41" s="245"/>
      <c r="AB41" s="245"/>
      <c r="AC41" s="30"/>
      <c r="AD41" s="31">
        <f t="shared" si="3"/>
        <v>70</v>
      </c>
      <c r="AE41" s="30">
        <v>2</v>
      </c>
      <c r="AF41" s="31">
        <f t="shared" si="4"/>
        <v>30</v>
      </c>
    </row>
    <row r="42" spans="1:32" ht="21" customHeight="1" x14ac:dyDescent="0.25">
      <c r="A42" s="245"/>
      <c r="B42" s="245"/>
      <c r="C42" s="276"/>
      <c r="D42" s="276"/>
      <c r="E42" s="287"/>
      <c r="F42" s="51" t="s">
        <v>92</v>
      </c>
      <c r="G42" s="57">
        <v>0</v>
      </c>
      <c r="H42" s="57">
        <v>0</v>
      </c>
      <c r="I42" s="57">
        <v>0</v>
      </c>
      <c r="J42" s="57">
        <v>25</v>
      </c>
      <c r="K42" s="57">
        <v>50</v>
      </c>
      <c r="L42" s="57">
        <v>0</v>
      </c>
      <c r="M42" s="58">
        <v>0</v>
      </c>
      <c r="N42" s="58">
        <v>0</v>
      </c>
      <c r="O42" s="58">
        <v>0</v>
      </c>
      <c r="P42" s="58">
        <v>0</v>
      </c>
      <c r="Q42" s="58">
        <v>0</v>
      </c>
      <c r="R42" s="58">
        <v>0</v>
      </c>
      <c r="S42" s="59">
        <f t="shared" si="0"/>
        <v>75</v>
      </c>
      <c r="T42" s="59">
        <f>+T41*S42/S41</f>
        <v>1.5</v>
      </c>
      <c r="U42" s="115"/>
      <c r="V42" s="296"/>
      <c r="W42" s="245"/>
      <c r="X42" s="276"/>
      <c r="Y42" s="276"/>
      <c r="Z42" s="279"/>
      <c r="AA42" s="245"/>
      <c r="AB42" s="245"/>
      <c r="AC42" s="30"/>
      <c r="AD42" s="31">
        <f t="shared" si="3"/>
        <v>75</v>
      </c>
      <c r="AE42" s="30"/>
      <c r="AF42" s="31">
        <f t="shared" si="4"/>
        <v>0</v>
      </c>
    </row>
    <row r="43" spans="1:32" ht="21" customHeight="1" x14ac:dyDescent="0.25">
      <c r="A43" s="245"/>
      <c r="B43" s="245" t="s">
        <v>258</v>
      </c>
      <c r="C43" s="276"/>
      <c r="D43" s="276"/>
      <c r="E43" s="287"/>
      <c r="F43" s="51" t="s">
        <v>91</v>
      </c>
      <c r="G43" s="57">
        <v>0</v>
      </c>
      <c r="H43" s="57">
        <v>70</v>
      </c>
      <c r="I43" s="57">
        <v>30</v>
      </c>
      <c r="J43" s="57">
        <v>0</v>
      </c>
      <c r="K43" s="57">
        <v>0</v>
      </c>
      <c r="L43" s="57">
        <v>0</v>
      </c>
      <c r="M43" s="58">
        <v>0</v>
      </c>
      <c r="N43" s="58">
        <v>0</v>
      </c>
      <c r="O43" s="58">
        <v>0</v>
      </c>
      <c r="P43" s="58">
        <v>0</v>
      </c>
      <c r="Q43" s="58">
        <v>0</v>
      </c>
      <c r="R43" s="58">
        <v>0</v>
      </c>
      <c r="S43" s="59">
        <f t="shared" si="0"/>
        <v>100</v>
      </c>
      <c r="T43" s="59">
        <v>15</v>
      </c>
      <c r="U43" s="115"/>
      <c r="V43" s="296"/>
      <c r="W43" s="245"/>
      <c r="X43" s="276"/>
      <c r="Y43" s="276"/>
      <c r="Z43" s="279"/>
      <c r="AA43" s="245"/>
      <c r="AB43" s="245"/>
      <c r="AC43" s="30"/>
      <c r="AD43" s="35">
        <f t="shared" si="3"/>
        <v>100</v>
      </c>
      <c r="AE43" s="30">
        <v>3</v>
      </c>
      <c r="AF43" s="31">
        <f t="shared" si="4"/>
        <v>0</v>
      </c>
    </row>
    <row r="44" spans="1:32" ht="21" customHeight="1" x14ac:dyDescent="0.25">
      <c r="A44" s="245"/>
      <c r="B44" s="245"/>
      <c r="C44" s="276"/>
      <c r="D44" s="276"/>
      <c r="E44" s="287"/>
      <c r="F44" s="51" t="s">
        <v>92</v>
      </c>
      <c r="G44" s="57">
        <v>0</v>
      </c>
      <c r="H44" s="57">
        <v>0</v>
      </c>
      <c r="I44" s="57">
        <v>100</v>
      </c>
      <c r="J44" s="57">
        <v>0</v>
      </c>
      <c r="K44" s="57">
        <v>0</v>
      </c>
      <c r="L44" s="57">
        <v>0</v>
      </c>
      <c r="M44" s="58">
        <v>0</v>
      </c>
      <c r="N44" s="58">
        <v>0</v>
      </c>
      <c r="O44" s="58">
        <v>0</v>
      </c>
      <c r="P44" s="58">
        <v>0</v>
      </c>
      <c r="Q44" s="58">
        <v>0</v>
      </c>
      <c r="R44" s="58">
        <v>0</v>
      </c>
      <c r="S44" s="59">
        <f t="shared" si="0"/>
        <v>100</v>
      </c>
      <c r="T44" s="59">
        <f>+T43*S44/S43</f>
        <v>15</v>
      </c>
      <c r="U44" s="115"/>
      <c r="V44" s="296"/>
      <c r="W44" s="245"/>
      <c r="X44" s="276"/>
      <c r="Y44" s="276"/>
      <c r="Z44" s="279"/>
      <c r="AA44" s="245"/>
      <c r="AB44" s="245"/>
      <c r="AC44" s="30"/>
      <c r="AD44" s="35">
        <f t="shared" si="3"/>
        <v>100</v>
      </c>
      <c r="AE44" s="30"/>
      <c r="AF44" s="31">
        <f t="shared" si="4"/>
        <v>0</v>
      </c>
    </row>
    <row r="45" spans="1:32" ht="21" customHeight="1" x14ac:dyDescent="0.25">
      <c r="A45" s="245"/>
      <c r="B45" s="245" t="s">
        <v>75</v>
      </c>
      <c r="C45" s="276"/>
      <c r="D45" s="276"/>
      <c r="E45" s="287"/>
      <c r="F45" s="51" t="s">
        <v>91</v>
      </c>
      <c r="G45" s="57">
        <v>0</v>
      </c>
      <c r="H45" s="57">
        <v>0</v>
      </c>
      <c r="I45" s="57">
        <v>0</v>
      </c>
      <c r="J45" s="57">
        <v>20</v>
      </c>
      <c r="K45" s="57">
        <v>20</v>
      </c>
      <c r="L45" s="57">
        <v>20</v>
      </c>
      <c r="M45" s="58">
        <v>20</v>
      </c>
      <c r="N45" s="58">
        <v>20</v>
      </c>
      <c r="O45" s="58">
        <v>0</v>
      </c>
      <c r="P45" s="58">
        <v>0</v>
      </c>
      <c r="Q45" s="58">
        <v>0</v>
      </c>
      <c r="R45" s="58">
        <v>0</v>
      </c>
      <c r="S45" s="59">
        <f t="shared" si="0"/>
        <v>100</v>
      </c>
      <c r="T45" s="59">
        <v>2</v>
      </c>
      <c r="U45" s="115"/>
      <c r="V45" s="296"/>
      <c r="W45" s="245"/>
      <c r="X45" s="276"/>
      <c r="Y45" s="276"/>
      <c r="Z45" s="279"/>
      <c r="AA45" s="245"/>
      <c r="AB45" s="245"/>
      <c r="AC45" s="30"/>
      <c r="AD45" s="31">
        <f t="shared" si="3"/>
        <v>60</v>
      </c>
      <c r="AE45" s="30">
        <v>4</v>
      </c>
      <c r="AF45" s="31">
        <f t="shared" si="4"/>
        <v>40</v>
      </c>
    </row>
    <row r="46" spans="1:32" ht="21" customHeight="1" x14ac:dyDescent="0.25">
      <c r="A46" s="245"/>
      <c r="B46" s="245"/>
      <c r="C46" s="276"/>
      <c r="D46" s="276"/>
      <c r="E46" s="287"/>
      <c r="F46" s="51" t="s">
        <v>92</v>
      </c>
      <c r="G46" s="57">
        <v>0</v>
      </c>
      <c r="H46" s="57">
        <v>0</v>
      </c>
      <c r="I46" s="57">
        <v>0</v>
      </c>
      <c r="J46" s="57">
        <v>25</v>
      </c>
      <c r="K46" s="57">
        <v>50</v>
      </c>
      <c r="L46" s="57">
        <v>0</v>
      </c>
      <c r="M46" s="58">
        <v>0</v>
      </c>
      <c r="N46" s="58">
        <v>0</v>
      </c>
      <c r="O46" s="58">
        <v>0</v>
      </c>
      <c r="P46" s="58">
        <v>0</v>
      </c>
      <c r="Q46" s="58">
        <v>0</v>
      </c>
      <c r="R46" s="58">
        <v>0</v>
      </c>
      <c r="S46" s="59">
        <f t="shared" si="0"/>
        <v>75</v>
      </c>
      <c r="T46" s="59">
        <f>+T45*S46/S45</f>
        <v>1.5</v>
      </c>
      <c r="U46" s="115"/>
      <c r="V46" s="296"/>
      <c r="W46" s="245"/>
      <c r="X46" s="276"/>
      <c r="Y46" s="276"/>
      <c r="Z46" s="279"/>
      <c r="AA46" s="245"/>
      <c r="AB46" s="245"/>
      <c r="AC46" s="30"/>
      <c r="AD46" s="31">
        <f t="shared" si="3"/>
        <v>75</v>
      </c>
      <c r="AE46" s="30"/>
      <c r="AF46" s="31">
        <f t="shared" si="4"/>
        <v>0</v>
      </c>
    </row>
    <row r="47" spans="1:32" ht="21" customHeight="1" x14ac:dyDescent="0.25">
      <c r="A47" s="245"/>
      <c r="B47" s="245" t="s">
        <v>76</v>
      </c>
      <c r="C47" s="276"/>
      <c r="D47" s="276"/>
      <c r="E47" s="287"/>
      <c r="F47" s="51" t="s">
        <v>91</v>
      </c>
      <c r="G47" s="57">
        <v>0</v>
      </c>
      <c r="H47" s="57">
        <v>70</v>
      </c>
      <c r="I47" s="57">
        <v>30</v>
      </c>
      <c r="J47" s="57">
        <v>0</v>
      </c>
      <c r="K47" s="57">
        <v>0</v>
      </c>
      <c r="L47" s="57">
        <v>0</v>
      </c>
      <c r="M47" s="58">
        <v>0</v>
      </c>
      <c r="N47" s="58">
        <v>0</v>
      </c>
      <c r="O47" s="58">
        <v>0</v>
      </c>
      <c r="P47" s="58">
        <v>0</v>
      </c>
      <c r="Q47" s="58">
        <v>0</v>
      </c>
      <c r="R47" s="58">
        <v>0</v>
      </c>
      <c r="S47" s="59">
        <f t="shared" si="0"/>
        <v>100</v>
      </c>
      <c r="T47" s="59">
        <v>15</v>
      </c>
      <c r="U47" s="115"/>
      <c r="V47" s="296"/>
      <c r="W47" s="245"/>
      <c r="X47" s="276"/>
      <c r="Y47" s="276"/>
      <c r="Z47" s="279"/>
      <c r="AA47" s="245"/>
      <c r="AB47" s="245"/>
      <c r="AC47" s="30"/>
      <c r="AD47" s="35">
        <f t="shared" si="3"/>
        <v>100</v>
      </c>
      <c r="AE47" s="30">
        <v>5</v>
      </c>
      <c r="AF47" s="31">
        <f t="shared" si="4"/>
        <v>0</v>
      </c>
    </row>
    <row r="48" spans="1:32" ht="21" customHeight="1" x14ac:dyDescent="0.25">
      <c r="A48" s="245"/>
      <c r="B48" s="245"/>
      <c r="C48" s="276"/>
      <c r="D48" s="276"/>
      <c r="E48" s="287"/>
      <c r="F48" s="51" t="s">
        <v>92</v>
      </c>
      <c r="G48" s="57">
        <v>0</v>
      </c>
      <c r="H48" s="57">
        <v>0</v>
      </c>
      <c r="I48" s="57">
        <v>100</v>
      </c>
      <c r="J48" s="57">
        <v>0</v>
      </c>
      <c r="K48" s="57">
        <v>0</v>
      </c>
      <c r="L48" s="57">
        <v>0</v>
      </c>
      <c r="M48" s="58">
        <v>0</v>
      </c>
      <c r="N48" s="58">
        <v>0</v>
      </c>
      <c r="O48" s="58">
        <v>0</v>
      </c>
      <c r="P48" s="58">
        <v>0</v>
      </c>
      <c r="Q48" s="58">
        <v>0</v>
      </c>
      <c r="R48" s="58">
        <v>0</v>
      </c>
      <c r="S48" s="59">
        <f t="shared" si="0"/>
        <v>100</v>
      </c>
      <c r="T48" s="59">
        <f>+T47*S48/S47</f>
        <v>15</v>
      </c>
      <c r="U48" s="115"/>
      <c r="V48" s="296"/>
      <c r="W48" s="245"/>
      <c r="X48" s="276"/>
      <c r="Y48" s="276"/>
      <c r="Z48" s="279"/>
      <c r="AA48" s="245"/>
      <c r="AB48" s="245"/>
      <c r="AC48" s="30"/>
      <c r="AD48" s="35">
        <f t="shared" si="3"/>
        <v>100</v>
      </c>
      <c r="AE48" s="30"/>
      <c r="AF48" s="31">
        <f t="shared" si="4"/>
        <v>0</v>
      </c>
    </row>
    <row r="49" spans="1:32" ht="21" customHeight="1" x14ac:dyDescent="0.25">
      <c r="A49" s="245"/>
      <c r="B49" s="245" t="s">
        <v>77</v>
      </c>
      <c r="C49" s="276"/>
      <c r="D49" s="276"/>
      <c r="E49" s="287"/>
      <c r="F49" s="51" t="s">
        <v>91</v>
      </c>
      <c r="G49" s="57">
        <v>0</v>
      </c>
      <c r="H49" s="57">
        <v>0</v>
      </c>
      <c r="I49" s="57">
        <v>10</v>
      </c>
      <c r="J49" s="57">
        <v>20</v>
      </c>
      <c r="K49" s="57">
        <v>20</v>
      </c>
      <c r="L49" s="57">
        <v>20</v>
      </c>
      <c r="M49" s="58">
        <v>20</v>
      </c>
      <c r="N49" s="58">
        <v>10</v>
      </c>
      <c r="O49" s="58">
        <v>0</v>
      </c>
      <c r="P49" s="58">
        <v>0</v>
      </c>
      <c r="Q49" s="58">
        <v>0</v>
      </c>
      <c r="R49" s="58">
        <v>0</v>
      </c>
      <c r="S49" s="59">
        <f t="shared" si="0"/>
        <v>100</v>
      </c>
      <c r="T49" s="59">
        <v>2</v>
      </c>
      <c r="U49" s="115"/>
      <c r="V49" s="296"/>
      <c r="W49" s="245"/>
      <c r="X49" s="276"/>
      <c r="Y49" s="276"/>
      <c r="Z49" s="279"/>
      <c r="AA49" s="245"/>
      <c r="AB49" s="245"/>
      <c r="AC49" s="30"/>
      <c r="AD49" s="32">
        <f t="shared" si="3"/>
        <v>70</v>
      </c>
      <c r="AE49" s="30">
        <v>6</v>
      </c>
      <c r="AF49" s="31">
        <f t="shared" si="4"/>
        <v>30</v>
      </c>
    </row>
    <row r="50" spans="1:32" ht="21" customHeight="1" x14ac:dyDescent="0.25">
      <c r="A50" s="245"/>
      <c r="B50" s="245"/>
      <c r="C50" s="276"/>
      <c r="D50" s="276"/>
      <c r="E50" s="287"/>
      <c r="F50" s="51" t="s">
        <v>92</v>
      </c>
      <c r="G50" s="57">
        <v>0</v>
      </c>
      <c r="H50" s="57">
        <v>0</v>
      </c>
      <c r="I50" s="57">
        <v>0</v>
      </c>
      <c r="J50" s="57">
        <v>25</v>
      </c>
      <c r="K50" s="57">
        <v>25</v>
      </c>
      <c r="L50" s="57">
        <v>0</v>
      </c>
      <c r="M50" s="58">
        <v>0</v>
      </c>
      <c r="N50" s="58">
        <v>0</v>
      </c>
      <c r="O50" s="58">
        <v>0</v>
      </c>
      <c r="P50" s="58">
        <v>0</v>
      </c>
      <c r="Q50" s="58">
        <v>0</v>
      </c>
      <c r="R50" s="58">
        <v>0</v>
      </c>
      <c r="S50" s="59">
        <f t="shared" si="0"/>
        <v>50</v>
      </c>
      <c r="T50" s="59">
        <f>+T49*S50/S49</f>
        <v>1</v>
      </c>
      <c r="U50" s="115"/>
      <c r="V50" s="296"/>
      <c r="W50" s="245"/>
      <c r="X50" s="276"/>
      <c r="Y50" s="276"/>
      <c r="Z50" s="279"/>
      <c r="AA50" s="245"/>
      <c r="AB50" s="245"/>
      <c r="AC50" s="30"/>
      <c r="AD50" s="32">
        <f t="shared" si="3"/>
        <v>50</v>
      </c>
      <c r="AE50" s="30"/>
      <c r="AF50" s="31">
        <f t="shared" si="4"/>
        <v>0</v>
      </c>
    </row>
    <row r="51" spans="1:32" ht="21" customHeight="1" x14ac:dyDescent="0.25">
      <c r="A51" s="245"/>
      <c r="B51" s="245" t="s">
        <v>259</v>
      </c>
      <c r="C51" s="276"/>
      <c r="D51" s="276"/>
      <c r="E51" s="287"/>
      <c r="F51" s="51" t="s">
        <v>91</v>
      </c>
      <c r="G51" s="57">
        <v>0</v>
      </c>
      <c r="H51" s="57">
        <v>0</v>
      </c>
      <c r="I51" s="57">
        <v>0</v>
      </c>
      <c r="J51" s="57">
        <v>0</v>
      </c>
      <c r="K51" s="57">
        <v>0</v>
      </c>
      <c r="L51" s="57">
        <v>0</v>
      </c>
      <c r="M51" s="58">
        <v>0</v>
      </c>
      <c r="N51" s="58">
        <v>0</v>
      </c>
      <c r="O51" s="58">
        <v>0</v>
      </c>
      <c r="P51" s="58">
        <v>0</v>
      </c>
      <c r="Q51" s="58">
        <v>100</v>
      </c>
      <c r="R51" s="58">
        <v>0</v>
      </c>
      <c r="S51" s="59">
        <f t="shared" si="0"/>
        <v>100</v>
      </c>
      <c r="T51" s="59">
        <v>14</v>
      </c>
      <c r="U51" s="115"/>
      <c r="V51" s="296"/>
      <c r="W51" s="245"/>
      <c r="X51" s="276"/>
      <c r="Y51" s="276"/>
      <c r="Z51" s="279"/>
      <c r="AA51" s="245"/>
      <c r="AB51" s="245"/>
      <c r="AC51" s="30"/>
      <c r="AD51" s="31">
        <f t="shared" si="3"/>
        <v>0</v>
      </c>
      <c r="AE51" s="30">
        <v>7</v>
      </c>
      <c r="AF51" s="32">
        <f t="shared" si="4"/>
        <v>100</v>
      </c>
    </row>
    <row r="52" spans="1:32" ht="21" customHeight="1" x14ac:dyDescent="0.25">
      <c r="A52" s="245"/>
      <c r="B52" s="245"/>
      <c r="C52" s="276"/>
      <c r="D52" s="276"/>
      <c r="E52" s="287"/>
      <c r="F52" s="51" t="s">
        <v>92</v>
      </c>
      <c r="G52" s="57">
        <v>0</v>
      </c>
      <c r="H52" s="57">
        <v>0</v>
      </c>
      <c r="I52" s="57">
        <v>0</v>
      </c>
      <c r="J52" s="57">
        <v>0</v>
      </c>
      <c r="K52" s="57">
        <v>0</v>
      </c>
      <c r="L52" s="57">
        <v>0</v>
      </c>
      <c r="M52" s="58">
        <v>0</v>
      </c>
      <c r="N52" s="58">
        <v>0</v>
      </c>
      <c r="O52" s="58">
        <v>0</v>
      </c>
      <c r="P52" s="58">
        <v>0</v>
      </c>
      <c r="Q52" s="58">
        <v>0</v>
      </c>
      <c r="R52" s="58">
        <v>0</v>
      </c>
      <c r="S52" s="59">
        <f t="shared" si="0"/>
        <v>0</v>
      </c>
      <c r="T52" s="59">
        <f>+T51*S52/S51</f>
        <v>0</v>
      </c>
      <c r="U52" s="115"/>
      <c r="V52" s="296"/>
      <c r="W52" s="245"/>
      <c r="X52" s="276"/>
      <c r="Y52" s="276"/>
      <c r="Z52" s="279"/>
      <c r="AA52" s="245"/>
      <c r="AB52" s="245"/>
      <c r="AC52" s="30"/>
      <c r="AD52" s="31">
        <f t="shared" si="3"/>
        <v>0</v>
      </c>
      <c r="AE52" s="30"/>
      <c r="AF52" s="32">
        <f t="shared" si="4"/>
        <v>0</v>
      </c>
    </row>
    <row r="53" spans="1:32" ht="21" customHeight="1" x14ac:dyDescent="0.25">
      <c r="A53" s="245"/>
      <c r="B53" s="245" t="s">
        <v>159</v>
      </c>
      <c r="C53" s="276"/>
      <c r="D53" s="276"/>
      <c r="E53" s="287"/>
      <c r="F53" s="51" t="s">
        <v>91</v>
      </c>
      <c r="G53" s="57">
        <v>0</v>
      </c>
      <c r="H53" s="57">
        <v>0</v>
      </c>
      <c r="I53" s="57">
        <v>0</v>
      </c>
      <c r="J53" s="57">
        <v>0</v>
      </c>
      <c r="K53" s="57">
        <v>0</v>
      </c>
      <c r="L53" s="57">
        <v>0</v>
      </c>
      <c r="M53" s="58">
        <v>0</v>
      </c>
      <c r="N53" s="58">
        <v>0</v>
      </c>
      <c r="O53" s="58">
        <v>0</v>
      </c>
      <c r="P53" s="58">
        <v>0</v>
      </c>
      <c r="Q53" s="58">
        <v>70</v>
      </c>
      <c r="R53" s="58">
        <v>30</v>
      </c>
      <c r="S53" s="59">
        <f t="shared" si="0"/>
        <v>100</v>
      </c>
      <c r="T53" s="59">
        <v>2</v>
      </c>
      <c r="U53" s="115"/>
      <c r="V53" s="296"/>
      <c r="W53" s="245"/>
      <c r="X53" s="276"/>
      <c r="Y53" s="276"/>
      <c r="Z53" s="279"/>
      <c r="AA53" s="245"/>
      <c r="AB53" s="245"/>
      <c r="AC53" s="30"/>
      <c r="AD53" s="31">
        <f t="shared" si="3"/>
        <v>0</v>
      </c>
      <c r="AE53" s="30">
        <v>8</v>
      </c>
      <c r="AF53" s="32">
        <f t="shared" si="4"/>
        <v>100</v>
      </c>
    </row>
    <row r="54" spans="1:32" ht="21" customHeight="1" x14ac:dyDescent="0.25">
      <c r="A54" s="245"/>
      <c r="B54" s="245"/>
      <c r="C54" s="276"/>
      <c r="D54" s="276"/>
      <c r="E54" s="287"/>
      <c r="F54" s="51" t="s">
        <v>92</v>
      </c>
      <c r="G54" s="57">
        <v>0</v>
      </c>
      <c r="H54" s="57">
        <v>0</v>
      </c>
      <c r="I54" s="57">
        <v>0</v>
      </c>
      <c r="J54" s="57">
        <v>0</v>
      </c>
      <c r="K54" s="57">
        <v>0</v>
      </c>
      <c r="L54" s="57">
        <v>0</v>
      </c>
      <c r="M54" s="58">
        <v>0</v>
      </c>
      <c r="N54" s="58">
        <v>0</v>
      </c>
      <c r="O54" s="58">
        <v>0</v>
      </c>
      <c r="P54" s="58">
        <v>0</v>
      </c>
      <c r="Q54" s="58">
        <v>0</v>
      </c>
      <c r="R54" s="58">
        <v>0</v>
      </c>
      <c r="S54" s="59">
        <f t="shared" si="0"/>
        <v>0</v>
      </c>
      <c r="T54" s="59">
        <f>+T53*S54/S53</f>
        <v>0</v>
      </c>
      <c r="U54" s="115"/>
      <c r="V54" s="296"/>
      <c r="W54" s="245"/>
      <c r="X54" s="276"/>
      <c r="Y54" s="276"/>
      <c r="Z54" s="279"/>
      <c r="AA54" s="245"/>
      <c r="AB54" s="245"/>
      <c r="AC54" s="30"/>
      <c r="AD54" s="31">
        <f t="shared" si="3"/>
        <v>0</v>
      </c>
      <c r="AE54" s="30"/>
      <c r="AF54" s="32">
        <f t="shared" si="4"/>
        <v>0</v>
      </c>
    </row>
    <row r="55" spans="1:32" ht="21" customHeight="1" x14ac:dyDescent="0.25">
      <c r="A55" s="245"/>
      <c r="B55" s="245" t="s">
        <v>260</v>
      </c>
      <c r="C55" s="276"/>
      <c r="D55" s="276"/>
      <c r="E55" s="287"/>
      <c r="F55" s="51" t="s">
        <v>91</v>
      </c>
      <c r="G55" s="57">
        <v>0</v>
      </c>
      <c r="H55" s="57">
        <v>0</v>
      </c>
      <c r="I55" s="57">
        <v>0</v>
      </c>
      <c r="J55" s="57">
        <v>0</v>
      </c>
      <c r="K55" s="57">
        <v>0</v>
      </c>
      <c r="L55" s="57">
        <v>0</v>
      </c>
      <c r="M55" s="58">
        <v>0</v>
      </c>
      <c r="N55" s="58">
        <v>0</v>
      </c>
      <c r="O55" s="58">
        <v>0</v>
      </c>
      <c r="P55" s="58">
        <v>0</v>
      </c>
      <c r="Q55" s="58">
        <v>100</v>
      </c>
      <c r="R55" s="58">
        <v>0</v>
      </c>
      <c r="S55" s="59">
        <f t="shared" si="0"/>
        <v>100</v>
      </c>
      <c r="T55" s="59">
        <v>15</v>
      </c>
      <c r="U55" s="115"/>
      <c r="V55" s="296"/>
      <c r="W55" s="245"/>
      <c r="X55" s="276"/>
      <c r="Y55" s="276"/>
      <c r="Z55" s="279"/>
      <c r="AA55" s="245"/>
      <c r="AB55" s="245"/>
      <c r="AC55" s="30"/>
      <c r="AD55" s="31">
        <f t="shared" si="3"/>
        <v>0</v>
      </c>
      <c r="AE55" s="30">
        <v>9</v>
      </c>
      <c r="AF55" s="32">
        <f t="shared" si="4"/>
        <v>100</v>
      </c>
    </row>
    <row r="56" spans="1:32" ht="21" customHeight="1" x14ac:dyDescent="0.25">
      <c r="A56" s="245"/>
      <c r="B56" s="245"/>
      <c r="C56" s="276"/>
      <c r="D56" s="276"/>
      <c r="E56" s="287"/>
      <c r="F56" s="51" t="s">
        <v>92</v>
      </c>
      <c r="G56" s="57">
        <v>0</v>
      </c>
      <c r="H56" s="57">
        <v>0</v>
      </c>
      <c r="I56" s="57">
        <v>0</v>
      </c>
      <c r="J56" s="57">
        <v>0</v>
      </c>
      <c r="K56" s="57">
        <v>0</v>
      </c>
      <c r="L56" s="57">
        <v>0</v>
      </c>
      <c r="M56" s="58">
        <v>0</v>
      </c>
      <c r="N56" s="58">
        <v>0</v>
      </c>
      <c r="O56" s="58">
        <v>0</v>
      </c>
      <c r="P56" s="58">
        <v>0</v>
      </c>
      <c r="Q56" s="58">
        <v>0</v>
      </c>
      <c r="R56" s="58">
        <v>0</v>
      </c>
      <c r="S56" s="59">
        <f t="shared" si="0"/>
        <v>0</v>
      </c>
      <c r="T56" s="59">
        <f>+T55*S56/S55</f>
        <v>0</v>
      </c>
      <c r="U56" s="115"/>
      <c r="V56" s="296"/>
      <c r="W56" s="245"/>
      <c r="X56" s="276"/>
      <c r="Y56" s="276"/>
      <c r="Z56" s="279"/>
      <c r="AA56" s="245"/>
      <c r="AB56" s="245"/>
      <c r="AC56" s="30"/>
      <c r="AD56" s="31">
        <f t="shared" si="3"/>
        <v>0</v>
      </c>
      <c r="AE56" s="30"/>
      <c r="AF56" s="32">
        <f t="shared" si="4"/>
        <v>0</v>
      </c>
    </row>
    <row r="57" spans="1:32" ht="21" customHeight="1" x14ac:dyDescent="0.25">
      <c r="A57" s="245"/>
      <c r="B57" s="245" t="s">
        <v>160</v>
      </c>
      <c r="C57" s="276"/>
      <c r="D57" s="276"/>
      <c r="E57" s="287"/>
      <c r="F57" s="51" t="s">
        <v>91</v>
      </c>
      <c r="G57" s="57">
        <v>0</v>
      </c>
      <c r="H57" s="57">
        <v>0</v>
      </c>
      <c r="I57" s="57">
        <v>0</v>
      </c>
      <c r="J57" s="57">
        <v>0</v>
      </c>
      <c r="K57" s="57">
        <v>0</v>
      </c>
      <c r="L57" s="57">
        <v>0</v>
      </c>
      <c r="M57" s="58">
        <v>0</v>
      </c>
      <c r="N57" s="58">
        <v>0</v>
      </c>
      <c r="O57" s="58">
        <v>0</v>
      </c>
      <c r="P57" s="58">
        <v>0</v>
      </c>
      <c r="Q57" s="58">
        <v>70</v>
      </c>
      <c r="R57" s="58">
        <v>30</v>
      </c>
      <c r="S57" s="59">
        <f t="shared" si="0"/>
        <v>100</v>
      </c>
      <c r="T57" s="59">
        <v>2</v>
      </c>
      <c r="U57" s="115"/>
      <c r="V57" s="296"/>
      <c r="W57" s="245"/>
      <c r="X57" s="276"/>
      <c r="Y57" s="276"/>
      <c r="Z57" s="279"/>
      <c r="AA57" s="245"/>
      <c r="AB57" s="245"/>
      <c r="AC57" s="30"/>
      <c r="AD57" s="31">
        <f t="shared" si="3"/>
        <v>0</v>
      </c>
      <c r="AE57" s="30">
        <v>10</v>
      </c>
      <c r="AF57" s="32">
        <f t="shared" si="4"/>
        <v>100</v>
      </c>
    </row>
    <row r="58" spans="1:32" ht="21" customHeight="1" x14ac:dyDescent="0.25">
      <c r="A58" s="245"/>
      <c r="B58" s="245"/>
      <c r="C58" s="276"/>
      <c r="D58" s="276"/>
      <c r="E58" s="287"/>
      <c r="F58" s="51" t="s">
        <v>92</v>
      </c>
      <c r="G58" s="57">
        <v>0</v>
      </c>
      <c r="H58" s="57">
        <v>0</v>
      </c>
      <c r="I58" s="57">
        <v>0</v>
      </c>
      <c r="J58" s="57">
        <v>0</v>
      </c>
      <c r="K58" s="57">
        <v>0</v>
      </c>
      <c r="L58" s="57">
        <v>0</v>
      </c>
      <c r="M58" s="58">
        <v>0</v>
      </c>
      <c r="N58" s="58">
        <v>0</v>
      </c>
      <c r="O58" s="58">
        <v>0</v>
      </c>
      <c r="P58" s="58">
        <v>0</v>
      </c>
      <c r="Q58" s="58">
        <v>0</v>
      </c>
      <c r="R58" s="58">
        <v>0</v>
      </c>
      <c r="S58" s="59">
        <f t="shared" si="0"/>
        <v>0</v>
      </c>
      <c r="T58" s="59">
        <f>+T57*S58/S57</f>
        <v>0</v>
      </c>
      <c r="U58" s="115"/>
      <c r="V58" s="296"/>
      <c r="W58" s="245"/>
      <c r="X58" s="276"/>
      <c r="Y58" s="276"/>
      <c r="Z58" s="279"/>
      <c r="AA58" s="245"/>
      <c r="AB58" s="245"/>
      <c r="AC58" s="30"/>
      <c r="AD58" s="31">
        <f t="shared" si="3"/>
        <v>0</v>
      </c>
      <c r="AE58" s="30"/>
      <c r="AF58" s="32">
        <f t="shared" si="4"/>
        <v>0</v>
      </c>
    </row>
    <row r="59" spans="1:32" ht="21" customHeight="1" x14ac:dyDescent="0.25">
      <c r="A59" s="245"/>
      <c r="B59" s="245" t="s">
        <v>161</v>
      </c>
      <c r="C59" s="276"/>
      <c r="D59" s="276"/>
      <c r="E59" s="287"/>
      <c r="F59" s="51" t="s">
        <v>91</v>
      </c>
      <c r="G59" s="57">
        <v>0</v>
      </c>
      <c r="H59" s="57">
        <v>0</v>
      </c>
      <c r="I59" s="57">
        <v>0</v>
      </c>
      <c r="J59" s="57">
        <v>0</v>
      </c>
      <c r="K59" s="57">
        <v>0</v>
      </c>
      <c r="L59" s="57">
        <v>0</v>
      </c>
      <c r="M59" s="58">
        <v>0</v>
      </c>
      <c r="N59" s="58">
        <v>0</v>
      </c>
      <c r="O59" s="58">
        <v>0</v>
      </c>
      <c r="P59" s="58">
        <v>70</v>
      </c>
      <c r="Q59" s="58">
        <v>30</v>
      </c>
      <c r="R59" s="58">
        <v>0</v>
      </c>
      <c r="S59" s="59">
        <f t="shared" si="0"/>
        <v>100</v>
      </c>
      <c r="T59" s="59">
        <v>15</v>
      </c>
      <c r="U59" s="115"/>
      <c r="V59" s="296"/>
      <c r="W59" s="245"/>
      <c r="X59" s="276"/>
      <c r="Y59" s="276"/>
      <c r="Z59" s="279"/>
      <c r="AA59" s="245"/>
      <c r="AB59" s="245"/>
      <c r="AC59" s="30"/>
      <c r="AD59" s="31">
        <f t="shared" si="3"/>
        <v>0</v>
      </c>
      <c r="AE59" s="30">
        <v>11</v>
      </c>
      <c r="AF59" s="32">
        <f t="shared" si="4"/>
        <v>100</v>
      </c>
    </row>
    <row r="60" spans="1:32" ht="21" customHeight="1" x14ac:dyDescent="0.25">
      <c r="A60" s="245"/>
      <c r="B60" s="245"/>
      <c r="C60" s="276"/>
      <c r="D60" s="276"/>
      <c r="E60" s="287"/>
      <c r="F60" s="51" t="s">
        <v>92</v>
      </c>
      <c r="G60" s="57">
        <v>0</v>
      </c>
      <c r="H60" s="57">
        <v>0</v>
      </c>
      <c r="I60" s="57">
        <v>0</v>
      </c>
      <c r="J60" s="57">
        <v>0</v>
      </c>
      <c r="K60" s="57">
        <v>0</v>
      </c>
      <c r="L60" s="57">
        <v>0</v>
      </c>
      <c r="M60" s="58">
        <v>0</v>
      </c>
      <c r="N60" s="58">
        <v>0</v>
      </c>
      <c r="O60" s="58">
        <v>0</v>
      </c>
      <c r="P60" s="58">
        <v>0</v>
      </c>
      <c r="Q60" s="58">
        <v>0</v>
      </c>
      <c r="R60" s="58">
        <v>0</v>
      </c>
      <c r="S60" s="59">
        <f t="shared" si="0"/>
        <v>0</v>
      </c>
      <c r="T60" s="59">
        <f>+T59*S60/S59</f>
        <v>0</v>
      </c>
      <c r="U60" s="115"/>
      <c r="V60" s="296"/>
      <c r="W60" s="245"/>
      <c r="X60" s="276"/>
      <c r="Y60" s="276"/>
      <c r="Z60" s="279"/>
      <c r="AA60" s="245"/>
      <c r="AB60" s="245"/>
      <c r="AC60" s="30"/>
      <c r="AD60" s="31">
        <f t="shared" si="3"/>
        <v>0</v>
      </c>
      <c r="AE60" s="30"/>
      <c r="AF60" s="32">
        <f t="shared" si="4"/>
        <v>0</v>
      </c>
    </row>
    <row r="61" spans="1:32" ht="21" customHeight="1" x14ac:dyDescent="0.25">
      <c r="A61" s="245"/>
      <c r="B61" s="245" t="s">
        <v>162</v>
      </c>
      <c r="C61" s="276"/>
      <c r="D61" s="276"/>
      <c r="E61" s="287"/>
      <c r="F61" s="51" t="s">
        <v>91</v>
      </c>
      <c r="G61" s="57">
        <v>0</v>
      </c>
      <c r="H61" s="57">
        <v>0</v>
      </c>
      <c r="I61" s="57">
        <v>0</v>
      </c>
      <c r="J61" s="57">
        <v>0</v>
      </c>
      <c r="K61" s="57">
        <v>0</v>
      </c>
      <c r="L61" s="57">
        <v>0</v>
      </c>
      <c r="M61" s="58">
        <v>0</v>
      </c>
      <c r="N61" s="58">
        <v>0</v>
      </c>
      <c r="O61" s="58">
        <v>0</v>
      </c>
      <c r="P61" s="58">
        <v>0</v>
      </c>
      <c r="Q61" s="58">
        <v>70</v>
      </c>
      <c r="R61" s="58">
        <v>30</v>
      </c>
      <c r="S61" s="59">
        <f t="shared" si="0"/>
        <v>100</v>
      </c>
      <c r="T61" s="59">
        <v>2</v>
      </c>
      <c r="U61" s="115"/>
      <c r="V61" s="296"/>
      <c r="W61" s="245"/>
      <c r="X61" s="276"/>
      <c r="Y61" s="276"/>
      <c r="Z61" s="279"/>
      <c r="AA61" s="245"/>
      <c r="AB61" s="245"/>
      <c r="AC61" s="30"/>
      <c r="AD61" s="31">
        <f t="shared" si="3"/>
        <v>0</v>
      </c>
      <c r="AE61" s="30">
        <v>12</v>
      </c>
      <c r="AF61" s="32">
        <f t="shared" si="4"/>
        <v>100</v>
      </c>
    </row>
    <row r="62" spans="1:32" ht="21" customHeight="1" x14ac:dyDescent="0.25">
      <c r="A62" s="245"/>
      <c r="B62" s="245"/>
      <c r="C62" s="277"/>
      <c r="D62" s="277"/>
      <c r="E62" s="288"/>
      <c r="F62" s="51" t="s">
        <v>92</v>
      </c>
      <c r="G62" s="57">
        <v>0</v>
      </c>
      <c r="H62" s="57">
        <v>0</v>
      </c>
      <c r="I62" s="57">
        <v>0</v>
      </c>
      <c r="J62" s="57">
        <v>0</v>
      </c>
      <c r="K62" s="57">
        <v>0</v>
      </c>
      <c r="L62" s="57">
        <v>0</v>
      </c>
      <c r="M62" s="58">
        <v>0</v>
      </c>
      <c r="N62" s="58">
        <v>0</v>
      </c>
      <c r="O62" s="58">
        <v>0</v>
      </c>
      <c r="P62" s="58">
        <v>0</v>
      </c>
      <c r="Q62" s="58">
        <v>0</v>
      </c>
      <c r="R62" s="58">
        <v>0</v>
      </c>
      <c r="S62" s="59">
        <f t="shared" si="0"/>
        <v>0</v>
      </c>
      <c r="T62" s="59">
        <f>+T61*S62/S61</f>
        <v>0</v>
      </c>
      <c r="U62" s="116"/>
      <c r="V62" s="240"/>
      <c r="W62" s="245"/>
      <c r="X62" s="277"/>
      <c r="Y62" s="277"/>
      <c r="Z62" s="280"/>
      <c r="AA62" s="245"/>
      <c r="AB62" s="245"/>
      <c r="AC62" s="30"/>
      <c r="AD62" s="31">
        <f t="shared" si="3"/>
        <v>0</v>
      </c>
      <c r="AE62" s="30"/>
      <c r="AF62" s="32">
        <f t="shared" si="4"/>
        <v>0</v>
      </c>
    </row>
    <row r="63" spans="1:32" x14ac:dyDescent="0.25">
      <c r="E63" s="13"/>
    </row>
  </sheetData>
  <mergeCells count="149">
    <mergeCell ref="V27:V28"/>
    <mergeCell ref="V29:V30"/>
    <mergeCell ref="V31:V32"/>
    <mergeCell ref="V33:V34"/>
    <mergeCell ref="V35:V36"/>
    <mergeCell ref="W39:W62"/>
    <mergeCell ref="X39:X62"/>
    <mergeCell ref="Y39:Y62"/>
    <mergeCell ref="Z39:Z62"/>
    <mergeCell ref="AA39:AA62"/>
    <mergeCell ref="AB39:AB62"/>
    <mergeCell ref="V5:V6"/>
    <mergeCell ref="V7:V8"/>
    <mergeCell ref="V9:V10"/>
    <mergeCell ref="V11:V12"/>
    <mergeCell ref="V15:V16"/>
    <mergeCell ref="V17:V18"/>
    <mergeCell ref="V19:V20"/>
    <mergeCell ref="V21:V22"/>
    <mergeCell ref="V23:V24"/>
    <mergeCell ref="W11:W16"/>
    <mergeCell ref="W17:W22"/>
    <mergeCell ref="W23:W24"/>
    <mergeCell ref="W25:W26"/>
    <mergeCell ref="W27:W36"/>
    <mergeCell ref="W37:W38"/>
    <mergeCell ref="V13:V14"/>
    <mergeCell ref="V39:V62"/>
    <mergeCell ref="V37:V38"/>
    <mergeCell ref="V25:V26"/>
    <mergeCell ref="X27:X36"/>
    <mergeCell ref="Y27:Y36"/>
    <mergeCell ref="Z27:Z36"/>
    <mergeCell ref="AA27:AA36"/>
    <mergeCell ref="AB27:AB36"/>
    <mergeCell ref="Y37:Y38"/>
    <mergeCell ref="Z37:Z38"/>
    <mergeCell ref="AA37:AA38"/>
    <mergeCell ref="AB37:AB38"/>
    <mergeCell ref="X23:X24"/>
    <mergeCell ref="Y23:Y24"/>
    <mergeCell ref="Z23:Z24"/>
    <mergeCell ref="AA23:AA24"/>
    <mergeCell ref="AB23:AB24"/>
    <mergeCell ref="Y25:Y26"/>
    <mergeCell ref="Z25:Z26"/>
    <mergeCell ref="AA25:AA26"/>
    <mergeCell ref="AB25:AB26"/>
    <mergeCell ref="D37:D38"/>
    <mergeCell ref="E37:E38"/>
    <mergeCell ref="C39:C62"/>
    <mergeCell ref="D39:D62"/>
    <mergeCell ref="E39:E62"/>
    <mergeCell ref="X5:X10"/>
    <mergeCell ref="X17:X22"/>
    <mergeCell ref="X25:X26"/>
    <mergeCell ref="X37:X38"/>
    <mergeCell ref="W5:W10"/>
    <mergeCell ref="D23:D24"/>
    <mergeCell ref="E23:E24"/>
    <mergeCell ref="C25:C26"/>
    <mergeCell ref="D25:D26"/>
    <mergeCell ref="E25:E26"/>
    <mergeCell ref="C27:C36"/>
    <mergeCell ref="D27:D36"/>
    <mergeCell ref="E27:E36"/>
    <mergeCell ref="D5:D10"/>
    <mergeCell ref="E5:E10"/>
    <mergeCell ref="C11:C16"/>
    <mergeCell ref="D11:D16"/>
    <mergeCell ref="E11:E16"/>
    <mergeCell ref="C17:C22"/>
    <mergeCell ref="B61:B62"/>
    <mergeCell ref="A39:A62"/>
    <mergeCell ref="C5:C10"/>
    <mergeCell ref="C23:C24"/>
    <mergeCell ref="C37:C38"/>
    <mergeCell ref="B13:B14"/>
    <mergeCell ref="B43:B44"/>
    <mergeCell ref="B45:B46"/>
    <mergeCell ref="B47:B48"/>
    <mergeCell ref="B49:B50"/>
    <mergeCell ref="B51:B52"/>
    <mergeCell ref="B53:B54"/>
    <mergeCell ref="B31:B32"/>
    <mergeCell ref="B33:B34"/>
    <mergeCell ref="B35:B36"/>
    <mergeCell ref="B37:B38"/>
    <mergeCell ref="B39:B40"/>
    <mergeCell ref="B41:B42"/>
    <mergeCell ref="B19:B20"/>
    <mergeCell ref="B25:B26"/>
    <mergeCell ref="B27:B28"/>
    <mergeCell ref="B29:B30"/>
    <mergeCell ref="A27:A36"/>
    <mergeCell ref="B55:B56"/>
    <mergeCell ref="C3:D3"/>
    <mergeCell ref="F3:S3"/>
    <mergeCell ref="X3:Y3"/>
    <mergeCell ref="D17:D22"/>
    <mergeCell ref="E17:E22"/>
    <mergeCell ref="Y5:Y10"/>
    <mergeCell ref="Z5:Z10"/>
    <mergeCell ref="AA5:AA10"/>
    <mergeCell ref="AB5:AB10"/>
    <mergeCell ref="X11:X16"/>
    <mergeCell ref="Y11:Y16"/>
    <mergeCell ref="Z11:Z16"/>
    <mergeCell ref="AA11:AA16"/>
    <mergeCell ref="AB11:AB16"/>
    <mergeCell ref="Y17:Y22"/>
    <mergeCell ref="Z17:Z22"/>
    <mergeCell ref="AA17:AA22"/>
    <mergeCell ref="AB17:AB22"/>
    <mergeCell ref="B57:B58"/>
    <mergeCell ref="B59:B60"/>
    <mergeCell ref="A5:A10"/>
    <mergeCell ref="A11:A16"/>
    <mergeCell ref="A17:A22"/>
    <mergeCell ref="A23:A24"/>
    <mergeCell ref="A25:A26"/>
    <mergeCell ref="B5:B6"/>
    <mergeCell ref="B7:B8"/>
    <mergeCell ref="B9:B10"/>
    <mergeCell ref="B11:B12"/>
    <mergeCell ref="A2:E2"/>
    <mergeCell ref="F2:S2"/>
    <mergeCell ref="V2:V4"/>
    <mergeCell ref="W2:W4"/>
    <mergeCell ref="X2:Z2"/>
    <mergeCell ref="AA2:AA4"/>
    <mergeCell ref="AB2:AB4"/>
    <mergeCell ref="U39:U62"/>
    <mergeCell ref="A37:A38"/>
    <mergeCell ref="A3:A4"/>
    <mergeCell ref="B3:B4"/>
    <mergeCell ref="B15:B16"/>
    <mergeCell ref="B17:B18"/>
    <mergeCell ref="T3:T4"/>
    <mergeCell ref="U3:U4"/>
    <mergeCell ref="U5:U10"/>
    <mergeCell ref="U11:U16"/>
    <mergeCell ref="U17:U22"/>
    <mergeCell ref="U23:U24"/>
    <mergeCell ref="U25:U26"/>
    <mergeCell ref="U27:U36"/>
    <mergeCell ref="U37:U38"/>
    <mergeCell ref="B21:B22"/>
    <mergeCell ref="B23:B24"/>
  </mergeCells>
  <pageMargins left="0.7" right="0.7" top="0.75" bottom="0.75" header="0.511811023622047" footer="0.511811023622047"/>
  <pageSetup scale="18"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DBDC1-A05D-415E-AE03-63EF94F2C968}">
  <sheetPr>
    <tabColor rgb="FF0070C0"/>
  </sheetPr>
  <dimension ref="A1:AF52"/>
  <sheetViews>
    <sheetView tabSelected="1" view="pageBreakPreview" zoomScale="70" zoomScaleNormal="66" zoomScaleSheetLayoutView="70" workbookViewId="0"/>
  </sheetViews>
  <sheetFormatPr baseColWidth="10" defaultColWidth="10.5703125" defaultRowHeight="15" x14ac:dyDescent="0.25"/>
  <cols>
    <col min="1" max="1" width="22.42578125" style="1" customWidth="1"/>
    <col min="2" max="2" width="32" style="1" customWidth="1"/>
    <col min="3" max="4" width="10.5703125" customWidth="1"/>
    <col min="5" max="5" width="6.7109375" customWidth="1"/>
    <col min="6" max="6" width="12.42578125" customWidth="1"/>
    <col min="7" max="18" width="6.5703125" customWidth="1"/>
    <col min="19" max="19" width="10.5703125" customWidth="1"/>
    <col min="22" max="22" width="71.85546875" customWidth="1"/>
    <col min="23" max="23" width="44" customWidth="1"/>
    <col min="26" max="26" width="7.140625" customWidth="1"/>
    <col min="27" max="27" width="44" customWidth="1"/>
    <col min="28" max="28" width="61.7109375" customWidth="1"/>
    <col min="29" max="32" width="0" hidden="1" customWidth="1"/>
  </cols>
  <sheetData>
    <row r="1" spans="1:32" ht="18.75" x14ac:dyDescent="0.3">
      <c r="A1" s="63" t="s">
        <v>78</v>
      </c>
    </row>
    <row r="2" spans="1:32" s="36" customFormat="1" ht="18.75" x14ac:dyDescent="0.3">
      <c r="A2" s="86" t="s">
        <v>210</v>
      </c>
      <c r="B2" s="86"/>
      <c r="C2" s="86"/>
      <c r="D2" s="86"/>
      <c r="E2" s="86"/>
      <c r="F2" s="111" t="s">
        <v>211</v>
      </c>
      <c r="G2" s="111"/>
      <c r="H2" s="111"/>
      <c r="I2" s="111"/>
      <c r="J2" s="111"/>
      <c r="K2" s="111"/>
      <c r="L2" s="111"/>
      <c r="M2" s="111"/>
      <c r="N2" s="111"/>
      <c r="O2" s="111"/>
      <c r="P2" s="111"/>
      <c r="Q2" s="111"/>
      <c r="R2" s="111"/>
      <c r="S2" s="111"/>
      <c r="T2" s="37" t="s">
        <v>212</v>
      </c>
      <c r="U2" s="37" t="s">
        <v>208</v>
      </c>
      <c r="V2" s="93" t="s">
        <v>206</v>
      </c>
      <c r="W2" s="93" t="s">
        <v>207</v>
      </c>
      <c r="X2" s="244" t="s">
        <v>210</v>
      </c>
      <c r="Y2" s="244"/>
      <c r="Z2" s="244"/>
      <c r="AA2" s="216" t="s">
        <v>113</v>
      </c>
      <c r="AB2" s="216" t="s">
        <v>120</v>
      </c>
    </row>
    <row r="3" spans="1:32" ht="16.5" customHeight="1" x14ac:dyDescent="0.25">
      <c r="A3" s="220" t="s">
        <v>1</v>
      </c>
      <c r="B3" s="97" t="s">
        <v>2</v>
      </c>
      <c r="C3" s="222" t="s">
        <v>131</v>
      </c>
      <c r="D3" s="223"/>
      <c r="E3" s="5" t="s">
        <v>90</v>
      </c>
      <c r="F3" s="94" t="s">
        <v>214</v>
      </c>
      <c r="G3" s="95"/>
      <c r="H3" s="95"/>
      <c r="I3" s="95"/>
      <c r="J3" s="95"/>
      <c r="K3" s="95"/>
      <c r="L3" s="95"/>
      <c r="M3" s="95"/>
      <c r="N3" s="95"/>
      <c r="O3" s="95"/>
      <c r="P3" s="95"/>
      <c r="Q3" s="95"/>
      <c r="R3" s="95"/>
      <c r="S3" s="96"/>
      <c r="T3" s="93" t="s">
        <v>193</v>
      </c>
      <c r="U3" s="93" t="s">
        <v>194</v>
      </c>
      <c r="V3" s="93"/>
      <c r="W3" s="93"/>
      <c r="X3" s="216" t="s">
        <v>134</v>
      </c>
      <c r="Y3" s="216"/>
      <c r="Z3" s="7" t="s">
        <v>90</v>
      </c>
      <c r="AA3" s="216"/>
      <c r="AB3" s="216"/>
    </row>
    <row r="4" spans="1:32" ht="30" customHeight="1" x14ac:dyDescent="0.25">
      <c r="A4" s="221"/>
      <c r="B4" s="98"/>
      <c r="C4" s="7" t="s">
        <v>132</v>
      </c>
      <c r="D4" s="8" t="s">
        <v>133</v>
      </c>
      <c r="E4" s="6" t="s">
        <v>110</v>
      </c>
      <c r="F4" s="4" t="s">
        <v>90</v>
      </c>
      <c r="G4" s="16" t="s">
        <v>98</v>
      </c>
      <c r="H4" s="16" t="s">
        <v>99</v>
      </c>
      <c r="I4" s="16" t="s">
        <v>100</v>
      </c>
      <c r="J4" s="16" t="s">
        <v>101</v>
      </c>
      <c r="K4" s="16" t="s">
        <v>102</v>
      </c>
      <c r="L4" s="16" t="s">
        <v>103</v>
      </c>
      <c r="M4" s="17" t="s">
        <v>104</v>
      </c>
      <c r="N4" s="17" t="s">
        <v>105</v>
      </c>
      <c r="O4" s="17" t="s">
        <v>106</v>
      </c>
      <c r="P4" s="17" t="s">
        <v>107</v>
      </c>
      <c r="Q4" s="17" t="s">
        <v>108</v>
      </c>
      <c r="R4" s="17" t="s">
        <v>109</v>
      </c>
      <c r="S4" s="10" t="s">
        <v>93</v>
      </c>
      <c r="T4" s="93"/>
      <c r="U4" s="93"/>
      <c r="V4" s="93"/>
      <c r="W4" s="93"/>
      <c r="X4" s="7" t="s">
        <v>117</v>
      </c>
      <c r="Y4" s="8" t="s">
        <v>118</v>
      </c>
      <c r="Z4" s="7" t="s">
        <v>110</v>
      </c>
      <c r="AA4" s="216"/>
      <c r="AB4" s="216"/>
      <c r="AD4" t="s">
        <v>204</v>
      </c>
    </row>
    <row r="5" spans="1:32" ht="27.75" customHeight="1" x14ac:dyDescent="0.25">
      <c r="A5" s="246" t="s">
        <v>79</v>
      </c>
      <c r="B5" s="126" t="s">
        <v>80</v>
      </c>
      <c r="C5" s="259">
        <v>8</v>
      </c>
      <c r="D5" s="259">
        <v>8</v>
      </c>
      <c r="E5" s="261">
        <f>+D5/C5*100</f>
        <v>100</v>
      </c>
      <c r="F5" s="50" t="s">
        <v>91</v>
      </c>
      <c r="G5" s="52">
        <v>0</v>
      </c>
      <c r="H5" s="52">
        <v>25</v>
      </c>
      <c r="I5" s="52">
        <v>25</v>
      </c>
      <c r="J5" s="52">
        <v>25</v>
      </c>
      <c r="K5" s="52">
        <v>25</v>
      </c>
      <c r="L5" s="52">
        <v>0</v>
      </c>
      <c r="M5" s="53">
        <v>0</v>
      </c>
      <c r="N5" s="53">
        <v>0</v>
      </c>
      <c r="O5" s="53">
        <v>0</v>
      </c>
      <c r="P5" s="53">
        <v>0</v>
      </c>
      <c r="Q5" s="53">
        <v>0</v>
      </c>
      <c r="R5" s="53">
        <v>0</v>
      </c>
      <c r="S5" s="54">
        <f t="shared" ref="S5:S26" si="0">+SUM(G5:R5)</f>
        <v>100</v>
      </c>
      <c r="T5" s="55">
        <v>12.5</v>
      </c>
      <c r="U5" s="231">
        <f>+T6+T8+T10+T12+T14+T16+T18+T20</f>
        <v>100</v>
      </c>
      <c r="V5" s="128" t="s">
        <v>190</v>
      </c>
      <c r="W5" s="246" t="s">
        <v>201</v>
      </c>
      <c r="X5" s="259">
        <v>70</v>
      </c>
      <c r="Y5" s="259">
        <v>70</v>
      </c>
      <c r="Z5" s="261">
        <f>+Y5/X5*100</f>
        <v>100</v>
      </c>
      <c r="AA5" s="311" t="s">
        <v>182</v>
      </c>
      <c r="AB5" s="311" t="s">
        <v>183</v>
      </c>
      <c r="AC5" s="30">
        <v>1</v>
      </c>
      <c r="AD5" s="35">
        <f t="shared" ref="AD5:AD12" si="1">+SUM(G5:L5)</f>
        <v>100</v>
      </c>
      <c r="AE5" s="30">
        <v>1</v>
      </c>
      <c r="AF5" s="31">
        <f t="shared" ref="AF5:AF12" si="2">+SUM(M5:R5)</f>
        <v>0</v>
      </c>
    </row>
    <row r="6" spans="1:32" ht="27.75" customHeight="1" x14ac:dyDescent="0.25">
      <c r="A6" s="246"/>
      <c r="B6" s="120"/>
      <c r="C6" s="259"/>
      <c r="D6" s="259"/>
      <c r="E6" s="261"/>
      <c r="F6" s="50" t="s">
        <v>92</v>
      </c>
      <c r="G6" s="52">
        <v>0</v>
      </c>
      <c r="H6" s="52">
        <v>0</v>
      </c>
      <c r="I6" s="52">
        <v>100</v>
      </c>
      <c r="J6" s="52">
        <v>0</v>
      </c>
      <c r="K6" s="52">
        <v>0</v>
      </c>
      <c r="L6" s="52">
        <v>0</v>
      </c>
      <c r="M6" s="53">
        <v>0</v>
      </c>
      <c r="N6" s="53">
        <v>0</v>
      </c>
      <c r="O6" s="53">
        <v>0</v>
      </c>
      <c r="P6" s="53">
        <v>0</v>
      </c>
      <c r="Q6" s="53">
        <v>0</v>
      </c>
      <c r="R6" s="53">
        <v>0</v>
      </c>
      <c r="S6" s="54">
        <f t="shared" si="0"/>
        <v>100</v>
      </c>
      <c r="T6" s="55">
        <f>+T5*S6/S5</f>
        <v>12.5</v>
      </c>
      <c r="U6" s="232"/>
      <c r="V6" s="130"/>
      <c r="W6" s="246"/>
      <c r="X6" s="259"/>
      <c r="Y6" s="259"/>
      <c r="Z6" s="261"/>
      <c r="AA6" s="311"/>
      <c r="AB6" s="311"/>
      <c r="AC6" s="30"/>
      <c r="AD6" s="35">
        <f t="shared" si="1"/>
        <v>100</v>
      </c>
      <c r="AE6" s="30"/>
      <c r="AF6" s="31">
        <f t="shared" si="2"/>
        <v>0</v>
      </c>
    </row>
    <row r="7" spans="1:32" ht="27.75" customHeight="1" x14ac:dyDescent="0.25">
      <c r="A7" s="246"/>
      <c r="B7" s="126" t="s">
        <v>81</v>
      </c>
      <c r="C7" s="259"/>
      <c r="D7" s="259"/>
      <c r="E7" s="261"/>
      <c r="F7" s="50" t="s">
        <v>91</v>
      </c>
      <c r="G7" s="52">
        <v>0</v>
      </c>
      <c r="H7" s="52">
        <v>25</v>
      </c>
      <c r="I7" s="52">
        <v>25</v>
      </c>
      <c r="J7" s="52">
        <v>25</v>
      </c>
      <c r="K7" s="52">
        <v>25</v>
      </c>
      <c r="L7" s="52">
        <v>0</v>
      </c>
      <c r="M7" s="53">
        <v>0</v>
      </c>
      <c r="N7" s="53">
        <v>0</v>
      </c>
      <c r="O7" s="53">
        <v>0</v>
      </c>
      <c r="P7" s="53">
        <v>0</v>
      </c>
      <c r="Q7" s="53">
        <v>0</v>
      </c>
      <c r="R7" s="53">
        <v>0</v>
      </c>
      <c r="S7" s="54">
        <f t="shared" si="0"/>
        <v>100</v>
      </c>
      <c r="T7" s="55">
        <v>12.5</v>
      </c>
      <c r="U7" s="232"/>
      <c r="V7" s="128" t="s">
        <v>261</v>
      </c>
      <c r="W7" s="246"/>
      <c r="X7" s="259"/>
      <c r="Y7" s="259"/>
      <c r="Z7" s="261"/>
      <c r="AA7" s="311"/>
      <c r="AB7" s="311"/>
      <c r="AC7" s="30"/>
      <c r="AD7" s="35">
        <f t="shared" si="1"/>
        <v>100</v>
      </c>
      <c r="AE7" s="30">
        <v>2</v>
      </c>
      <c r="AF7" s="31">
        <f t="shared" si="2"/>
        <v>0</v>
      </c>
    </row>
    <row r="8" spans="1:32" ht="27.75" customHeight="1" x14ac:dyDescent="0.25">
      <c r="A8" s="246"/>
      <c r="B8" s="120"/>
      <c r="C8" s="259"/>
      <c r="D8" s="259"/>
      <c r="E8" s="261"/>
      <c r="F8" s="50" t="s">
        <v>92</v>
      </c>
      <c r="G8" s="52">
        <v>0</v>
      </c>
      <c r="H8" s="52">
        <v>0</v>
      </c>
      <c r="I8" s="52">
        <v>0</v>
      </c>
      <c r="J8" s="52">
        <v>100</v>
      </c>
      <c r="K8" s="52">
        <v>0</v>
      </c>
      <c r="L8" s="52">
        <v>0</v>
      </c>
      <c r="M8" s="53">
        <v>0</v>
      </c>
      <c r="N8" s="53">
        <v>0</v>
      </c>
      <c r="O8" s="53">
        <v>0</v>
      </c>
      <c r="P8" s="53">
        <v>0</v>
      </c>
      <c r="Q8" s="53">
        <v>0</v>
      </c>
      <c r="R8" s="53">
        <v>0</v>
      </c>
      <c r="S8" s="54">
        <f t="shared" si="0"/>
        <v>100</v>
      </c>
      <c r="T8" s="55">
        <f>+T7*S8/S7</f>
        <v>12.5</v>
      </c>
      <c r="U8" s="232"/>
      <c r="V8" s="130"/>
      <c r="W8" s="246"/>
      <c r="X8" s="259"/>
      <c r="Y8" s="259"/>
      <c r="Z8" s="261"/>
      <c r="AA8" s="311"/>
      <c r="AB8" s="311"/>
      <c r="AC8" s="30"/>
      <c r="AD8" s="35">
        <f t="shared" si="1"/>
        <v>100</v>
      </c>
      <c r="AE8" s="30"/>
      <c r="AF8" s="31">
        <f t="shared" si="2"/>
        <v>0</v>
      </c>
    </row>
    <row r="9" spans="1:32" ht="61.5" customHeight="1" x14ac:dyDescent="0.25">
      <c r="A9" s="246"/>
      <c r="B9" s="126" t="s">
        <v>191</v>
      </c>
      <c r="C9" s="259"/>
      <c r="D9" s="259"/>
      <c r="E9" s="261"/>
      <c r="F9" s="50" t="s">
        <v>91</v>
      </c>
      <c r="G9" s="52">
        <v>0</v>
      </c>
      <c r="H9" s="52">
        <v>25</v>
      </c>
      <c r="I9" s="52">
        <v>25</v>
      </c>
      <c r="J9" s="52">
        <v>25</v>
      </c>
      <c r="K9" s="52">
        <v>25</v>
      </c>
      <c r="L9" s="52">
        <v>0</v>
      </c>
      <c r="M9" s="53">
        <v>0</v>
      </c>
      <c r="N9" s="53">
        <v>0</v>
      </c>
      <c r="O9" s="53">
        <v>0</v>
      </c>
      <c r="P9" s="53">
        <v>0</v>
      </c>
      <c r="Q9" s="53">
        <v>0</v>
      </c>
      <c r="R9" s="53">
        <v>0</v>
      </c>
      <c r="S9" s="54">
        <f t="shared" si="0"/>
        <v>100</v>
      </c>
      <c r="T9" s="55">
        <v>12.5</v>
      </c>
      <c r="U9" s="232"/>
      <c r="V9" s="309" t="s">
        <v>262</v>
      </c>
      <c r="W9" s="246"/>
      <c r="X9" s="259"/>
      <c r="Y9" s="259"/>
      <c r="Z9" s="261"/>
      <c r="AA9" s="311"/>
      <c r="AB9" s="311"/>
      <c r="AC9" s="30"/>
      <c r="AD9" s="35">
        <f t="shared" si="1"/>
        <v>100</v>
      </c>
      <c r="AE9" s="30">
        <v>3</v>
      </c>
      <c r="AF9" s="31">
        <f t="shared" si="2"/>
        <v>0</v>
      </c>
    </row>
    <row r="10" spans="1:32" ht="61.5" customHeight="1" x14ac:dyDescent="0.25">
      <c r="A10" s="246"/>
      <c r="B10" s="120"/>
      <c r="C10" s="259"/>
      <c r="D10" s="259"/>
      <c r="E10" s="261"/>
      <c r="F10" s="50" t="s">
        <v>92</v>
      </c>
      <c r="G10" s="52">
        <v>0</v>
      </c>
      <c r="H10" s="52">
        <v>0</v>
      </c>
      <c r="I10" s="52">
        <v>0</v>
      </c>
      <c r="J10" s="52">
        <v>0</v>
      </c>
      <c r="K10" s="52">
        <v>100</v>
      </c>
      <c r="L10" s="52">
        <v>0</v>
      </c>
      <c r="M10" s="53">
        <v>0</v>
      </c>
      <c r="N10" s="53">
        <v>0</v>
      </c>
      <c r="O10" s="53">
        <v>0</v>
      </c>
      <c r="P10" s="53">
        <v>0</v>
      </c>
      <c r="Q10" s="53">
        <v>0</v>
      </c>
      <c r="R10" s="53">
        <v>0</v>
      </c>
      <c r="S10" s="54">
        <f t="shared" si="0"/>
        <v>100</v>
      </c>
      <c r="T10" s="55">
        <f>+T9*S10/S9</f>
        <v>12.5</v>
      </c>
      <c r="U10" s="232"/>
      <c r="V10" s="310"/>
      <c r="W10" s="246"/>
      <c r="X10" s="259"/>
      <c r="Y10" s="259"/>
      <c r="Z10" s="261"/>
      <c r="AA10" s="311"/>
      <c r="AB10" s="311"/>
      <c r="AC10" s="30"/>
      <c r="AD10" s="35">
        <f t="shared" si="1"/>
        <v>100</v>
      </c>
      <c r="AE10" s="30"/>
      <c r="AF10" s="31">
        <f t="shared" si="2"/>
        <v>0</v>
      </c>
    </row>
    <row r="11" spans="1:32" ht="61.5" customHeight="1" x14ac:dyDescent="0.25">
      <c r="A11" s="246"/>
      <c r="B11" s="126" t="s">
        <v>192</v>
      </c>
      <c r="C11" s="259"/>
      <c r="D11" s="259"/>
      <c r="E11" s="261"/>
      <c r="F11" s="50" t="s">
        <v>91</v>
      </c>
      <c r="G11" s="52">
        <v>0</v>
      </c>
      <c r="H11" s="52">
        <v>0</v>
      </c>
      <c r="I11" s="52">
        <v>25</v>
      </c>
      <c r="J11" s="52">
        <v>25</v>
      </c>
      <c r="K11" s="52">
        <v>25</v>
      </c>
      <c r="L11" s="52">
        <v>25</v>
      </c>
      <c r="M11" s="53">
        <v>0</v>
      </c>
      <c r="N11" s="53">
        <v>0</v>
      </c>
      <c r="O11" s="53">
        <v>0</v>
      </c>
      <c r="P11" s="53">
        <v>0</v>
      </c>
      <c r="Q11" s="53">
        <v>0</v>
      </c>
      <c r="R11" s="53">
        <v>0</v>
      </c>
      <c r="S11" s="54">
        <f t="shared" si="0"/>
        <v>100</v>
      </c>
      <c r="T11" s="55">
        <v>12.5</v>
      </c>
      <c r="U11" s="232"/>
      <c r="V11" s="309" t="s">
        <v>263</v>
      </c>
      <c r="W11" s="246"/>
      <c r="X11" s="259"/>
      <c r="Y11" s="259"/>
      <c r="Z11" s="261"/>
      <c r="AA11" s="311"/>
      <c r="AB11" s="311"/>
      <c r="AC11" s="30"/>
      <c r="AD11" s="35">
        <f t="shared" si="1"/>
        <v>100</v>
      </c>
      <c r="AE11" s="30">
        <v>4</v>
      </c>
      <c r="AF11" s="31">
        <f t="shared" si="2"/>
        <v>0</v>
      </c>
    </row>
    <row r="12" spans="1:32" ht="61.5" customHeight="1" x14ac:dyDescent="0.25">
      <c r="A12" s="246"/>
      <c r="B12" s="120"/>
      <c r="C12" s="259"/>
      <c r="D12" s="259"/>
      <c r="E12" s="261"/>
      <c r="F12" s="50" t="s">
        <v>92</v>
      </c>
      <c r="G12" s="52">
        <v>0</v>
      </c>
      <c r="H12" s="52">
        <v>0</v>
      </c>
      <c r="I12" s="52">
        <v>0</v>
      </c>
      <c r="J12" s="52">
        <v>0</v>
      </c>
      <c r="K12" s="52">
        <v>0</v>
      </c>
      <c r="L12" s="52">
        <v>100</v>
      </c>
      <c r="M12" s="53">
        <v>0</v>
      </c>
      <c r="N12" s="53">
        <v>0</v>
      </c>
      <c r="O12" s="53">
        <v>0</v>
      </c>
      <c r="P12" s="53">
        <v>0</v>
      </c>
      <c r="Q12" s="53">
        <v>0</v>
      </c>
      <c r="R12" s="53">
        <v>0</v>
      </c>
      <c r="S12" s="54">
        <f t="shared" si="0"/>
        <v>100</v>
      </c>
      <c r="T12" s="55">
        <f>+T11*S12/S11</f>
        <v>12.5</v>
      </c>
      <c r="U12" s="232"/>
      <c r="V12" s="310"/>
      <c r="W12" s="246"/>
      <c r="X12" s="259"/>
      <c r="Y12" s="259"/>
      <c r="Z12" s="261"/>
      <c r="AA12" s="311"/>
      <c r="AB12" s="311"/>
      <c r="AC12" s="30"/>
      <c r="AD12" s="35">
        <f t="shared" si="1"/>
        <v>100</v>
      </c>
      <c r="AE12" s="30"/>
      <c r="AF12" s="31">
        <f t="shared" si="2"/>
        <v>0</v>
      </c>
    </row>
    <row r="13" spans="1:32" ht="122.25" customHeight="1" x14ac:dyDescent="0.25">
      <c r="A13" s="246"/>
      <c r="B13" s="126" t="s">
        <v>82</v>
      </c>
      <c r="C13" s="259"/>
      <c r="D13" s="259"/>
      <c r="E13" s="261"/>
      <c r="F13" s="50" t="s">
        <v>91</v>
      </c>
      <c r="G13" s="52">
        <v>0</v>
      </c>
      <c r="H13" s="52">
        <v>100</v>
      </c>
      <c r="I13" s="52">
        <v>0</v>
      </c>
      <c r="J13" s="52">
        <v>0</v>
      </c>
      <c r="K13" s="52">
        <v>0</v>
      </c>
      <c r="L13" s="52">
        <v>0</v>
      </c>
      <c r="M13" s="53">
        <v>0</v>
      </c>
      <c r="N13" s="53">
        <v>0</v>
      </c>
      <c r="O13" s="53">
        <v>0</v>
      </c>
      <c r="P13" s="53">
        <v>0</v>
      </c>
      <c r="Q13" s="53">
        <v>0</v>
      </c>
      <c r="R13" s="53">
        <v>0</v>
      </c>
      <c r="S13" s="54">
        <f t="shared" si="0"/>
        <v>100</v>
      </c>
      <c r="T13" s="55">
        <v>12.5</v>
      </c>
      <c r="U13" s="232"/>
      <c r="V13" s="309" t="s">
        <v>287</v>
      </c>
      <c r="W13" s="246"/>
      <c r="X13" s="259"/>
      <c r="Y13" s="259"/>
      <c r="Z13" s="261"/>
      <c r="AA13" s="311"/>
      <c r="AB13" s="311"/>
      <c r="AC13" s="30"/>
      <c r="AD13" s="35">
        <f t="shared" ref="AD13:AD42" si="3">+SUM(G13:L13)</f>
        <v>100</v>
      </c>
      <c r="AE13" s="30">
        <v>5</v>
      </c>
      <c r="AF13" s="31">
        <f t="shared" ref="AF13:AF42" si="4">+SUM(M13:R13)</f>
        <v>0</v>
      </c>
    </row>
    <row r="14" spans="1:32" ht="114" customHeight="1" x14ac:dyDescent="0.25">
      <c r="A14" s="246"/>
      <c r="B14" s="120"/>
      <c r="C14" s="259"/>
      <c r="D14" s="259"/>
      <c r="E14" s="261"/>
      <c r="F14" s="50" t="s">
        <v>92</v>
      </c>
      <c r="G14" s="52">
        <v>0</v>
      </c>
      <c r="H14" s="52">
        <v>0</v>
      </c>
      <c r="I14" s="52">
        <v>100</v>
      </c>
      <c r="J14" s="52">
        <v>0</v>
      </c>
      <c r="K14" s="52">
        <v>0</v>
      </c>
      <c r="L14" s="52">
        <v>0</v>
      </c>
      <c r="M14" s="53">
        <v>0</v>
      </c>
      <c r="N14" s="53">
        <v>0</v>
      </c>
      <c r="O14" s="53">
        <v>0</v>
      </c>
      <c r="P14" s="53">
        <v>0</v>
      </c>
      <c r="Q14" s="53">
        <v>0</v>
      </c>
      <c r="R14" s="53">
        <v>0</v>
      </c>
      <c r="S14" s="54">
        <f t="shared" si="0"/>
        <v>100</v>
      </c>
      <c r="T14" s="55">
        <f>+T13*S14/S13</f>
        <v>12.5</v>
      </c>
      <c r="U14" s="232"/>
      <c r="V14" s="310"/>
      <c r="W14" s="246"/>
      <c r="X14" s="259"/>
      <c r="Y14" s="259"/>
      <c r="Z14" s="261"/>
      <c r="AA14" s="311"/>
      <c r="AB14" s="311"/>
      <c r="AC14" s="30"/>
      <c r="AD14" s="35">
        <f t="shared" si="3"/>
        <v>100</v>
      </c>
      <c r="AE14" s="30"/>
      <c r="AF14" s="31">
        <f t="shared" si="4"/>
        <v>0</v>
      </c>
    </row>
    <row r="15" spans="1:32" ht="102" customHeight="1" x14ac:dyDescent="0.25">
      <c r="A15" s="246"/>
      <c r="B15" s="126" t="s">
        <v>83</v>
      </c>
      <c r="C15" s="259"/>
      <c r="D15" s="259"/>
      <c r="E15" s="261"/>
      <c r="F15" s="50" t="s">
        <v>91</v>
      </c>
      <c r="G15" s="52">
        <v>0</v>
      </c>
      <c r="H15" s="52">
        <v>100</v>
      </c>
      <c r="I15" s="52">
        <v>0</v>
      </c>
      <c r="J15" s="52">
        <v>0</v>
      </c>
      <c r="K15" s="52">
        <v>0</v>
      </c>
      <c r="L15" s="52">
        <v>0</v>
      </c>
      <c r="M15" s="53">
        <v>0</v>
      </c>
      <c r="N15" s="53">
        <v>0</v>
      </c>
      <c r="O15" s="53">
        <v>0</v>
      </c>
      <c r="P15" s="53">
        <v>0</v>
      </c>
      <c r="Q15" s="53">
        <v>0</v>
      </c>
      <c r="R15" s="53">
        <v>0</v>
      </c>
      <c r="S15" s="54">
        <f t="shared" si="0"/>
        <v>100</v>
      </c>
      <c r="T15" s="55">
        <v>12.5</v>
      </c>
      <c r="U15" s="232"/>
      <c r="V15" s="309" t="s">
        <v>288</v>
      </c>
      <c r="W15" s="246"/>
      <c r="X15" s="259"/>
      <c r="Y15" s="259"/>
      <c r="Z15" s="261"/>
      <c r="AA15" s="311"/>
      <c r="AB15" s="311"/>
      <c r="AC15" s="30"/>
      <c r="AD15" s="35">
        <f t="shared" si="3"/>
        <v>100</v>
      </c>
      <c r="AE15" s="30">
        <v>6</v>
      </c>
      <c r="AF15" s="31">
        <f t="shared" si="4"/>
        <v>0</v>
      </c>
    </row>
    <row r="16" spans="1:32" ht="88.5" customHeight="1" x14ac:dyDescent="0.25">
      <c r="A16" s="246"/>
      <c r="B16" s="120"/>
      <c r="C16" s="259"/>
      <c r="D16" s="259"/>
      <c r="E16" s="261"/>
      <c r="F16" s="50" t="s">
        <v>92</v>
      </c>
      <c r="G16" s="52">
        <v>0</v>
      </c>
      <c r="H16" s="52">
        <v>0</v>
      </c>
      <c r="I16" s="52">
        <v>0</v>
      </c>
      <c r="J16" s="52">
        <v>100</v>
      </c>
      <c r="K16" s="52">
        <v>0</v>
      </c>
      <c r="L16" s="52">
        <v>0</v>
      </c>
      <c r="M16" s="53">
        <v>0</v>
      </c>
      <c r="N16" s="53">
        <v>0</v>
      </c>
      <c r="O16" s="53">
        <v>0</v>
      </c>
      <c r="P16" s="53">
        <v>0</v>
      </c>
      <c r="Q16" s="53">
        <v>0</v>
      </c>
      <c r="R16" s="53">
        <v>0</v>
      </c>
      <c r="S16" s="54">
        <f t="shared" si="0"/>
        <v>100</v>
      </c>
      <c r="T16" s="55">
        <f>+T15*S16/S15</f>
        <v>12.5</v>
      </c>
      <c r="U16" s="232"/>
      <c r="V16" s="310"/>
      <c r="W16" s="246"/>
      <c r="X16" s="259"/>
      <c r="Y16" s="259"/>
      <c r="Z16" s="261"/>
      <c r="AA16" s="311"/>
      <c r="AB16" s="311"/>
      <c r="AC16" s="30"/>
      <c r="AD16" s="35">
        <f t="shared" si="3"/>
        <v>100</v>
      </c>
      <c r="AE16" s="30"/>
      <c r="AF16" s="31">
        <f t="shared" si="4"/>
        <v>0</v>
      </c>
    </row>
    <row r="17" spans="1:32" ht="40.5" customHeight="1" x14ac:dyDescent="0.25">
      <c r="A17" s="246"/>
      <c r="B17" s="126" t="s">
        <v>264</v>
      </c>
      <c r="C17" s="259"/>
      <c r="D17" s="259"/>
      <c r="E17" s="261"/>
      <c r="F17" s="50" t="s">
        <v>91</v>
      </c>
      <c r="G17" s="52">
        <v>0</v>
      </c>
      <c r="H17" s="52">
        <v>50</v>
      </c>
      <c r="I17" s="52">
        <v>50</v>
      </c>
      <c r="J17" s="52">
        <v>0</v>
      </c>
      <c r="K17" s="52">
        <v>0</v>
      </c>
      <c r="L17" s="52">
        <v>0</v>
      </c>
      <c r="M17" s="53">
        <v>0</v>
      </c>
      <c r="N17" s="53">
        <v>0</v>
      </c>
      <c r="O17" s="53">
        <v>0</v>
      </c>
      <c r="P17" s="53">
        <v>0</v>
      </c>
      <c r="Q17" s="53">
        <v>0</v>
      </c>
      <c r="R17" s="53">
        <v>0</v>
      </c>
      <c r="S17" s="54">
        <f t="shared" si="0"/>
        <v>100</v>
      </c>
      <c r="T17" s="55">
        <v>12.5</v>
      </c>
      <c r="U17" s="232"/>
      <c r="V17" s="309" t="s">
        <v>265</v>
      </c>
      <c r="W17" s="246"/>
      <c r="X17" s="259"/>
      <c r="Y17" s="259"/>
      <c r="Z17" s="261"/>
      <c r="AA17" s="311"/>
      <c r="AB17" s="311"/>
      <c r="AC17" s="30"/>
      <c r="AD17" s="35">
        <f t="shared" si="3"/>
        <v>100</v>
      </c>
      <c r="AE17" s="30">
        <v>7</v>
      </c>
      <c r="AF17" s="31">
        <f t="shared" si="4"/>
        <v>0</v>
      </c>
    </row>
    <row r="18" spans="1:32" ht="40.5" customHeight="1" x14ac:dyDescent="0.25">
      <c r="A18" s="246"/>
      <c r="B18" s="120"/>
      <c r="C18" s="259"/>
      <c r="D18" s="259"/>
      <c r="E18" s="261"/>
      <c r="F18" s="50" t="s">
        <v>92</v>
      </c>
      <c r="G18" s="52">
        <v>0</v>
      </c>
      <c r="H18" s="52">
        <v>0</v>
      </c>
      <c r="I18" s="52">
        <v>0</v>
      </c>
      <c r="J18" s="52">
        <v>100</v>
      </c>
      <c r="K18" s="52">
        <v>0</v>
      </c>
      <c r="L18" s="52">
        <v>0</v>
      </c>
      <c r="M18" s="53">
        <v>0</v>
      </c>
      <c r="N18" s="53">
        <v>0</v>
      </c>
      <c r="O18" s="53">
        <v>0</v>
      </c>
      <c r="P18" s="53">
        <v>0</v>
      </c>
      <c r="Q18" s="53">
        <v>0</v>
      </c>
      <c r="R18" s="53">
        <v>0</v>
      </c>
      <c r="S18" s="54">
        <f t="shared" si="0"/>
        <v>100</v>
      </c>
      <c r="T18" s="55">
        <f>+T17*S18/S17</f>
        <v>12.5</v>
      </c>
      <c r="U18" s="232"/>
      <c r="V18" s="310"/>
      <c r="W18" s="246"/>
      <c r="X18" s="259"/>
      <c r="Y18" s="259"/>
      <c r="Z18" s="261"/>
      <c r="AA18" s="311"/>
      <c r="AB18" s="311"/>
      <c r="AC18" s="30"/>
      <c r="AD18" s="35">
        <f t="shared" si="3"/>
        <v>100</v>
      </c>
      <c r="AE18" s="30"/>
      <c r="AF18" s="31">
        <f t="shared" si="4"/>
        <v>0</v>
      </c>
    </row>
    <row r="19" spans="1:32" ht="114" customHeight="1" x14ac:dyDescent="0.25">
      <c r="A19" s="246"/>
      <c r="B19" s="126" t="s">
        <v>266</v>
      </c>
      <c r="C19" s="259"/>
      <c r="D19" s="259"/>
      <c r="E19" s="261"/>
      <c r="F19" s="50" t="s">
        <v>91</v>
      </c>
      <c r="G19" s="52">
        <v>0</v>
      </c>
      <c r="H19" s="52">
        <v>50</v>
      </c>
      <c r="I19" s="52">
        <v>50</v>
      </c>
      <c r="J19" s="52">
        <v>0</v>
      </c>
      <c r="K19" s="52">
        <v>0</v>
      </c>
      <c r="L19" s="52">
        <v>0</v>
      </c>
      <c r="M19" s="53">
        <v>0</v>
      </c>
      <c r="N19" s="53">
        <v>0</v>
      </c>
      <c r="O19" s="53">
        <v>0</v>
      </c>
      <c r="P19" s="53">
        <v>0</v>
      </c>
      <c r="Q19" s="53">
        <v>0</v>
      </c>
      <c r="R19" s="53">
        <v>0</v>
      </c>
      <c r="S19" s="54">
        <f t="shared" si="0"/>
        <v>100</v>
      </c>
      <c r="T19" s="55">
        <v>12.5</v>
      </c>
      <c r="U19" s="232"/>
      <c r="V19" s="309" t="s">
        <v>289</v>
      </c>
      <c r="W19" s="246"/>
      <c r="X19" s="259"/>
      <c r="Y19" s="259"/>
      <c r="Z19" s="261"/>
      <c r="AA19" s="311"/>
      <c r="AB19" s="311"/>
      <c r="AC19" s="30"/>
      <c r="AD19" s="35">
        <f t="shared" si="3"/>
        <v>100</v>
      </c>
      <c r="AE19" s="30">
        <v>8</v>
      </c>
      <c r="AF19" s="31">
        <f t="shared" si="4"/>
        <v>0</v>
      </c>
    </row>
    <row r="20" spans="1:32" ht="114" customHeight="1" x14ac:dyDescent="0.25">
      <c r="A20" s="246"/>
      <c r="B20" s="120"/>
      <c r="C20" s="259"/>
      <c r="D20" s="259"/>
      <c r="E20" s="261"/>
      <c r="F20" s="50" t="s">
        <v>92</v>
      </c>
      <c r="G20" s="52">
        <v>0</v>
      </c>
      <c r="H20" s="52">
        <v>0</v>
      </c>
      <c r="I20" s="52">
        <v>100</v>
      </c>
      <c r="J20" s="52">
        <v>0</v>
      </c>
      <c r="K20" s="52">
        <v>0</v>
      </c>
      <c r="L20" s="52">
        <v>0</v>
      </c>
      <c r="M20" s="53">
        <v>0</v>
      </c>
      <c r="N20" s="53">
        <v>0</v>
      </c>
      <c r="O20" s="53">
        <v>0</v>
      </c>
      <c r="P20" s="53">
        <v>0</v>
      </c>
      <c r="Q20" s="53">
        <v>0</v>
      </c>
      <c r="R20" s="53">
        <v>0</v>
      </c>
      <c r="S20" s="54">
        <f t="shared" si="0"/>
        <v>100</v>
      </c>
      <c r="T20" s="55">
        <f>+T19*S20/S19</f>
        <v>12.5</v>
      </c>
      <c r="U20" s="233"/>
      <c r="V20" s="310"/>
      <c r="W20" s="246"/>
      <c r="X20" s="259"/>
      <c r="Y20" s="259"/>
      <c r="Z20" s="261"/>
      <c r="AA20" s="311"/>
      <c r="AB20" s="311"/>
      <c r="AC20" s="30"/>
      <c r="AD20" s="35">
        <f t="shared" si="3"/>
        <v>100</v>
      </c>
      <c r="AE20" s="30"/>
      <c r="AF20" s="31">
        <f t="shared" si="4"/>
        <v>0</v>
      </c>
    </row>
    <row r="21" spans="1:32" ht="85.5" customHeight="1" x14ac:dyDescent="0.25">
      <c r="A21" s="299" t="s">
        <v>230</v>
      </c>
      <c r="B21" s="300" t="s">
        <v>197</v>
      </c>
      <c r="C21" s="307">
        <v>35</v>
      </c>
      <c r="D21" s="260">
        <v>29</v>
      </c>
      <c r="E21" s="306">
        <f>+D21/C21*100</f>
        <v>82.857142857142861</v>
      </c>
      <c r="F21" s="51" t="s">
        <v>91</v>
      </c>
      <c r="G21" s="57">
        <v>0</v>
      </c>
      <c r="H21" s="57">
        <v>5</v>
      </c>
      <c r="I21" s="57">
        <v>5</v>
      </c>
      <c r="J21" s="57">
        <v>11.25</v>
      </c>
      <c r="K21" s="57">
        <v>11.25</v>
      </c>
      <c r="L21" s="57">
        <v>11.25</v>
      </c>
      <c r="M21" s="58">
        <v>11.25</v>
      </c>
      <c r="N21" s="58">
        <v>11.25</v>
      </c>
      <c r="O21" s="58">
        <v>11.25</v>
      </c>
      <c r="P21" s="58">
        <v>11.25</v>
      </c>
      <c r="Q21" s="58">
        <v>11.25</v>
      </c>
      <c r="R21" s="58">
        <v>0</v>
      </c>
      <c r="S21" s="61">
        <f t="shared" si="0"/>
        <v>100</v>
      </c>
      <c r="T21" s="59">
        <v>57.14</v>
      </c>
      <c r="U21" s="264">
        <f>+T22+T24+T26</f>
        <v>80.179000000000002</v>
      </c>
      <c r="V21" s="302" t="s">
        <v>272</v>
      </c>
      <c r="W21" s="254" t="s">
        <v>290</v>
      </c>
      <c r="X21" s="260">
        <v>414</v>
      </c>
      <c r="Y21" s="260">
        <v>368</v>
      </c>
      <c r="Z21" s="262">
        <f>+Y21/X21*100</f>
        <v>88.888888888888886</v>
      </c>
      <c r="AA21" s="245" t="s">
        <v>184</v>
      </c>
      <c r="AB21" s="245" t="s">
        <v>185</v>
      </c>
      <c r="AC21" s="30">
        <v>2</v>
      </c>
      <c r="AD21" s="31">
        <f t="shared" si="3"/>
        <v>43.75</v>
      </c>
      <c r="AE21" s="30">
        <v>1</v>
      </c>
      <c r="AF21" s="31">
        <f t="shared" si="4"/>
        <v>56.25</v>
      </c>
    </row>
    <row r="22" spans="1:32" ht="85.5" customHeight="1" x14ac:dyDescent="0.25">
      <c r="A22" s="299"/>
      <c r="B22" s="301"/>
      <c r="C22" s="307"/>
      <c r="D22" s="260"/>
      <c r="E22" s="306"/>
      <c r="F22" s="51" t="s">
        <v>92</v>
      </c>
      <c r="G22" s="57">
        <v>0</v>
      </c>
      <c r="H22" s="57">
        <v>0</v>
      </c>
      <c r="I22" s="57">
        <v>10</v>
      </c>
      <c r="J22" s="57">
        <v>25</v>
      </c>
      <c r="K22" s="57">
        <v>20</v>
      </c>
      <c r="L22" s="57">
        <v>20</v>
      </c>
      <c r="M22" s="58">
        <v>0</v>
      </c>
      <c r="N22" s="58">
        <v>0</v>
      </c>
      <c r="O22" s="58">
        <v>0</v>
      </c>
      <c r="P22" s="58">
        <v>0</v>
      </c>
      <c r="Q22" s="58">
        <v>0</v>
      </c>
      <c r="R22" s="58">
        <v>0</v>
      </c>
      <c r="S22" s="66">
        <f t="shared" si="0"/>
        <v>75</v>
      </c>
      <c r="T22" s="66">
        <f>+T21*S22/S21</f>
        <v>42.854999999999997</v>
      </c>
      <c r="U22" s="265"/>
      <c r="V22" s="303"/>
      <c r="W22" s="254"/>
      <c r="X22" s="260"/>
      <c r="Y22" s="260"/>
      <c r="Z22" s="262"/>
      <c r="AA22" s="245"/>
      <c r="AB22" s="245"/>
      <c r="AC22" s="30"/>
      <c r="AD22" s="31">
        <f t="shared" si="3"/>
        <v>75</v>
      </c>
      <c r="AE22" s="30"/>
      <c r="AF22" s="31">
        <f t="shared" si="4"/>
        <v>0</v>
      </c>
    </row>
    <row r="23" spans="1:32" ht="103.5" customHeight="1" x14ac:dyDescent="0.25">
      <c r="A23" s="299"/>
      <c r="B23" s="300" t="s">
        <v>198</v>
      </c>
      <c r="C23" s="307"/>
      <c r="D23" s="260"/>
      <c r="E23" s="306"/>
      <c r="F23" s="51" t="s">
        <v>91</v>
      </c>
      <c r="G23" s="57">
        <v>0</v>
      </c>
      <c r="H23" s="57">
        <v>5</v>
      </c>
      <c r="I23" s="57">
        <v>5</v>
      </c>
      <c r="J23" s="57">
        <v>11.25</v>
      </c>
      <c r="K23" s="57">
        <v>11.25</v>
      </c>
      <c r="L23" s="57">
        <v>11.25</v>
      </c>
      <c r="M23" s="58">
        <v>11.25</v>
      </c>
      <c r="N23" s="58">
        <v>11.25</v>
      </c>
      <c r="O23" s="58">
        <v>11.25</v>
      </c>
      <c r="P23" s="58">
        <v>11.25</v>
      </c>
      <c r="Q23" s="58">
        <v>11.25</v>
      </c>
      <c r="R23" s="58">
        <v>0</v>
      </c>
      <c r="S23" s="61">
        <f t="shared" si="0"/>
        <v>100</v>
      </c>
      <c r="T23" s="59">
        <v>28.57</v>
      </c>
      <c r="U23" s="265"/>
      <c r="V23" s="302" t="s">
        <v>291</v>
      </c>
      <c r="W23" s="254"/>
      <c r="X23" s="260"/>
      <c r="Y23" s="260"/>
      <c r="Z23" s="262"/>
      <c r="AA23" s="245"/>
      <c r="AB23" s="245"/>
      <c r="AC23" s="30"/>
      <c r="AD23" s="31">
        <f t="shared" si="3"/>
        <v>43.75</v>
      </c>
      <c r="AE23" s="30">
        <v>2</v>
      </c>
      <c r="AF23" s="31">
        <f t="shared" si="4"/>
        <v>56.25</v>
      </c>
    </row>
    <row r="24" spans="1:32" ht="103.5" customHeight="1" x14ac:dyDescent="0.25">
      <c r="A24" s="299"/>
      <c r="B24" s="301"/>
      <c r="C24" s="307"/>
      <c r="D24" s="260"/>
      <c r="E24" s="306"/>
      <c r="F24" s="51" t="s">
        <v>92</v>
      </c>
      <c r="G24" s="57">
        <v>0</v>
      </c>
      <c r="H24" s="57">
        <v>0</v>
      </c>
      <c r="I24" s="57">
        <v>60</v>
      </c>
      <c r="J24" s="57">
        <v>10</v>
      </c>
      <c r="K24" s="57">
        <v>30</v>
      </c>
      <c r="L24" s="57">
        <v>0</v>
      </c>
      <c r="M24" s="58">
        <v>0</v>
      </c>
      <c r="N24" s="58">
        <v>0</v>
      </c>
      <c r="O24" s="58">
        <v>0</v>
      </c>
      <c r="P24" s="58">
        <v>0</v>
      </c>
      <c r="Q24" s="58">
        <v>0</v>
      </c>
      <c r="R24" s="58">
        <v>0</v>
      </c>
      <c r="S24" s="66">
        <f t="shared" si="0"/>
        <v>100</v>
      </c>
      <c r="T24" s="66">
        <f>+T23*S24/S23</f>
        <v>28.57</v>
      </c>
      <c r="U24" s="265"/>
      <c r="V24" s="303"/>
      <c r="W24" s="254"/>
      <c r="X24" s="260"/>
      <c r="Y24" s="260"/>
      <c r="Z24" s="262"/>
      <c r="AA24" s="245"/>
      <c r="AB24" s="245"/>
      <c r="AC24" s="30"/>
      <c r="AD24" s="31">
        <f t="shared" si="3"/>
        <v>100</v>
      </c>
      <c r="AE24" s="30"/>
      <c r="AF24" s="31">
        <f t="shared" si="4"/>
        <v>0</v>
      </c>
    </row>
    <row r="25" spans="1:32" ht="45" customHeight="1" x14ac:dyDescent="0.25">
      <c r="A25" s="299"/>
      <c r="B25" s="302" t="s">
        <v>199</v>
      </c>
      <c r="C25" s="307"/>
      <c r="D25" s="260"/>
      <c r="E25" s="306"/>
      <c r="F25" s="51" t="s">
        <v>91</v>
      </c>
      <c r="G25" s="57">
        <v>0</v>
      </c>
      <c r="H25" s="57">
        <v>5</v>
      </c>
      <c r="I25" s="57">
        <v>5</v>
      </c>
      <c r="J25" s="57">
        <v>11.25</v>
      </c>
      <c r="K25" s="57">
        <v>11.25</v>
      </c>
      <c r="L25" s="57">
        <v>11.25</v>
      </c>
      <c r="M25" s="58">
        <v>11.25</v>
      </c>
      <c r="N25" s="58">
        <v>11.25</v>
      </c>
      <c r="O25" s="58">
        <v>11.25</v>
      </c>
      <c r="P25" s="58">
        <v>11.25</v>
      </c>
      <c r="Q25" s="58">
        <v>11.25</v>
      </c>
      <c r="R25" s="58">
        <v>0</v>
      </c>
      <c r="S25" s="61">
        <f t="shared" si="0"/>
        <v>100</v>
      </c>
      <c r="T25" s="59">
        <v>14.59</v>
      </c>
      <c r="U25" s="265"/>
      <c r="V25" s="302" t="s">
        <v>267</v>
      </c>
      <c r="W25" s="254"/>
      <c r="X25" s="260"/>
      <c r="Y25" s="260"/>
      <c r="Z25" s="262"/>
      <c r="AA25" s="245"/>
      <c r="AB25" s="245"/>
      <c r="AC25" s="30"/>
      <c r="AD25" s="31">
        <f t="shared" si="3"/>
        <v>43.75</v>
      </c>
      <c r="AE25" s="30">
        <v>3</v>
      </c>
      <c r="AF25" s="31">
        <f t="shared" si="4"/>
        <v>56.25</v>
      </c>
    </row>
    <row r="26" spans="1:32" ht="45" customHeight="1" x14ac:dyDescent="0.25">
      <c r="A26" s="299"/>
      <c r="B26" s="303"/>
      <c r="C26" s="307"/>
      <c r="D26" s="260"/>
      <c r="E26" s="306"/>
      <c r="F26" s="51" t="s">
        <v>92</v>
      </c>
      <c r="G26" s="57">
        <v>0</v>
      </c>
      <c r="H26" s="57">
        <v>0</v>
      </c>
      <c r="I26" s="57">
        <v>20</v>
      </c>
      <c r="J26" s="57">
        <v>0</v>
      </c>
      <c r="K26" s="57">
        <v>20</v>
      </c>
      <c r="L26" s="57">
        <v>20</v>
      </c>
      <c r="M26" s="58">
        <v>0</v>
      </c>
      <c r="N26" s="58">
        <v>0</v>
      </c>
      <c r="O26" s="58">
        <v>0</v>
      </c>
      <c r="P26" s="58">
        <v>0</v>
      </c>
      <c r="Q26" s="58">
        <v>0</v>
      </c>
      <c r="R26" s="58">
        <v>0</v>
      </c>
      <c r="S26" s="59">
        <f t="shared" si="0"/>
        <v>60</v>
      </c>
      <c r="T26" s="59">
        <f>+T25*S26/S25</f>
        <v>8.7539999999999996</v>
      </c>
      <c r="U26" s="266"/>
      <c r="V26" s="303"/>
      <c r="W26" s="254"/>
      <c r="X26" s="260"/>
      <c r="Y26" s="260"/>
      <c r="Z26" s="262"/>
      <c r="AA26" s="245"/>
      <c r="AB26" s="245"/>
      <c r="AC26" s="30"/>
      <c r="AD26" s="31">
        <f t="shared" si="3"/>
        <v>60</v>
      </c>
      <c r="AE26" s="30"/>
      <c r="AF26" s="31">
        <f t="shared" si="4"/>
        <v>0</v>
      </c>
    </row>
    <row r="27" spans="1:32" ht="15" customHeight="1" x14ac:dyDescent="0.25">
      <c r="A27" s="246" t="s">
        <v>268</v>
      </c>
      <c r="B27" s="126" t="s">
        <v>39</v>
      </c>
      <c r="C27" s="259">
        <v>0</v>
      </c>
      <c r="D27" s="259">
        <v>0</v>
      </c>
      <c r="E27" s="261" t="s">
        <v>151</v>
      </c>
      <c r="F27" s="50" t="s">
        <v>91</v>
      </c>
      <c r="G27" s="52" t="s">
        <v>151</v>
      </c>
      <c r="H27" s="52" t="s">
        <v>151</v>
      </c>
      <c r="I27" s="52" t="s">
        <v>151</v>
      </c>
      <c r="J27" s="52" t="s">
        <v>151</v>
      </c>
      <c r="K27" s="52" t="s">
        <v>151</v>
      </c>
      <c r="L27" s="52" t="s">
        <v>151</v>
      </c>
      <c r="M27" s="14" t="s">
        <v>151</v>
      </c>
      <c r="N27" s="14" t="s">
        <v>151</v>
      </c>
      <c r="O27" s="14" t="s">
        <v>151</v>
      </c>
      <c r="P27" s="14" t="s">
        <v>151</v>
      </c>
      <c r="Q27" s="14" t="s">
        <v>151</v>
      </c>
      <c r="R27" s="14" t="s">
        <v>151</v>
      </c>
      <c r="S27" s="15" t="s">
        <v>151</v>
      </c>
      <c r="T27" s="15" t="s">
        <v>151</v>
      </c>
      <c r="U27" s="297" t="s">
        <v>151</v>
      </c>
      <c r="V27" s="119" t="s">
        <v>151</v>
      </c>
      <c r="W27" s="258" t="s">
        <v>151</v>
      </c>
      <c r="X27" s="259">
        <v>0</v>
      </c>
      <c r="Y27" s="259">
        <v>0</v>
      </c>
      <c r="Z27" s="261" t="s">
        <v>151</v>
      </c>
      <c r="AA27" s="246" t="s">
        <v>247</v>
      </c>
      <c r="AB27" s="246" t="s">
        <v>151</v>
      </c>
      <c r="AC27" s="28">
        <v>3</v>
      </c>
      <c r="AD27" s="27">
        <f t="shared" si="3"/>
        <v>0</v>
      </c>
      <c r="AE27" s="28">
        <v>1</v>
      </c>
      <c r="AF27" s="27">
        <f t="shared" si="4"/>
        <v>0</v>
      </c>
    </row>
    <row r="28" spans="1:32" x14ac:dyDescent="0.25">
      <c r="A28" s="246"/>
      <c r="B28" s="120"/>
      <c r="C28" s="259"/>
      <c r="D28" s="259"/>
      <c r="E28" s="261"/>
      <c r="F28" s="50" t="s">
        <v>92</v>
      </c>
      <c r="G28" s="52" t="s">
        <v>151</v>
      </c>
      <c r="H28" s="52" t="s">
        <v>151</v>
      </c>
      <c r="I28" s="52" t="s">
        <v>151</v>
      </c>
      <c r="J28" s="52" t="s">
        <v>151</v>
      </c>
      <c r="K28" s="52" t="s">
        <v>151</v>
      </c>
      <c r="L28" s="52" t="s">
        <v>151</v>
      </c>
      <c r="M28" s="14" t="s">
        <v>151</v>
      </c>
      <c r="N28" s="14" t="s">
        <v>151</v>
      </c>
      <c r="O28" s="14" t="s">
        <v>151</v>
      </c>
      <c r="P28" s="14" t="s">
        <v>151</v>
      </c>
      <c r="Q28" s="14" t="s">
        <v>151</v>
      </c>
      <c r="R28" s="14" t="s">
        <v>151</v>
      </c>
      <c r="S28" s="15" t="s">
        <v>151</v>
      </c>
      <c r="T28" s="15" t="s">
        <v>151</v>
      </c>
      <c r="U28" s="298"/>
      <c r="V28" s="242"/>
      <c r="W28" s="258"/>
      <c r="X28" s="259"/>
      <c r="Y28" s="259"/>
      <c r="Z28" s="261"/>
      <c r="AA28" s="246"/>
      <c r="AB28" s="246"/>
      <c r="AC28" s="28"/>
      <c r="AD28" s="27">
        <f t="shared" si="3"/>
        <v>0</v>
      </c>
      <c r="AE28" s="28"/>
      <c r="AF28" s="27">
        <f t="shared" si="4"/>
        <v>0</v>
      </c>
    </row>
    <row r="29" spans="1:32" ht="111.75" customHeight="1" x14ac:dyDescent="0.25">
      <c r="A29" s="245" t="s">
        <v>84</v>
      </c>
      <c r="B29" s="123" t="s">
        <v>85</v>
      </c>
      <c r="C29" s="260">
        <v>0.4</v>
      </c>
      <c r="D29" s="260">
        <v>0.2</v>
      </c>
      <c r="E29" s="306">
        <f>+D29/C29*100</f>
        <v>50</v>
      </c>
      <c r="F29" s="51" t="s">
        <v>91</v>
      </c>
      <c r="G29" s="57">
        <v>0</v>
      </c>
      <c r="H29" s="57">
        <v>0</v>
      </c>
      <c r="I29" s="57">
        <v>25</v>
      </c>
      <c r="J29" s="57">
        <v>25</v>
      </c>
      <c r="K29" s="57">
        <v>25</v>
      </c>
      <c r="L29" s="57">
        <v>25</v>
      </c>
      <c r="M29" s="58">
        <v>0</v>
      </c>
      <c r="N29" s="58">
        <v>0</v>
      </c>
      <c r="O29" s="58">
        <v>0</v>
      </c>
      <c r="P29" s="58">
        <v>0</v>
      </c>
      <c r="Q29" s="58">
        <v>0</v>
      </c>
      <c r="R29" s="58">
        <v>0</v>
      </c>
      <c r="S29" s="59">
        <f t="shared" ref="S29:S42" si="5">+SUM(G29:R29)</f>
        <v>100</v>
      </c>
      <c r="T29" s="59">
        <v>50</v>
      </c>
      <c r="U29" s="264">
        <f>+T30+T32</f>
        <v>49.5</v>
      </c>
      <c r="V29" s="302" t="s">
        <v>269</v>
      </c>
      <c r="W29" s="254" t="s">
        <v>223</v>
      </c>
      <c r="X29" s="260">
        <v>165</v>
      </c>
      <c r="Y29" s="260">
        <v>165</v>
      </c>
      <c r="Z29" s="262">
        <f>+Y29/X29*100</f>
        <v>100</v>
      </c>
      <c r="AA29" s="245" t="s">
        <v>186</v>
      </c>
      <c r="AB29" s="245" t="s">
        <v>187</v>
      </c>
      <c r="AC29" s="30">
        <v>4</v>
      </c>
      <c r="AD29" s="31">
        <f t="shared" si="3"/>
        <v>100</v>
      </c>
      <c r="AE29" s="30">
        <v>1</v>
      </c>
      <c r="AF29" s="31">
        <f t="shared" si="4"/>
        <v>0</v>
      </c>
    </row>
    <row r="30" spans="1:32" ht="111.75" customHeight="1" x14ac:dyDescent="0.25">
      <c r="A30" s="245"/>
      <c r="B30" s="124"/>
      <c r="C30" s="260"/>
      <c r="D30" s="260"/>
      <c r="E30" s="306"/>
      <c r="F30" s="51" t="s">
        <v>92</v>
      </c>
      <c r="G30" s="57">
        <v>0</v>
      </c>
      <c r="H30" s="57">
        <v>0</v>
      </c>
      <c r="I30" s="57">
        <v>25</v>
      </c>
      <c r="J30" s="57">
        <v>25</v>
      </c>
      <c r="K30" s="57">
        <v>25</v>
      </c>
      <c r="L30" s="57">
        <v>24</v>
      </c>
      <c r="M30" s="58">
        <v>0</v>
      </c>
      <c r="N30" s="58">
        <v>0</v>
      </c>
      <c r="O30" s="58">
        <v>0</v>
      </c>
      <c r="P30" s="58">
        <v>0</v>
      </c>
      <c r="Q30" s="58">
        <v>0</v>
      </c>
      <c r="R30" s="58">
        <v>0</v>
      </c>
      <c r="S30" s="59">
        <f t="shared" si="5"/>
        <v>99</v>
      </c>
      <c r="T30" s="59">
        <f>+T29*S30/S29</f>
        <v>49.5</v>
      </c>
      <c r="U30" s="265"/>
      <c r="V30" s="303"/>
      <c r="W30" s="254"/>
      <c r="X30" s="260"/>
      <c r="Y30" s="260"/>
      <c r="Z30" s="262"/>
      <c r="AA30" s="245"/>
      <c r="AB30" s="245"/>
      <c r="AC30" s="30"/>
      <c r="AD30" s="31">
        <f t="shared" si="3"/>
        <v>99</v>
      </c>
      <c r="AE30" s="30"/>
      <c r="AF30" s="31">
        <f t="shared" si="4"/>
        <v>0</v>
      </c>
    </row>
    <row r="31" spans="1:32" ht="30.75" customHeight="1" x14ac:dyDescent="0.25">
      <c r="A31" s="245"/>
      <c r="B31" s="123" t="s">
        <v>86</v>
      </c>
      <c r="C31" s="260"/>
      <c r="D31" s="260"/>
      <c r="E31" s="306"/>
      <c r="F31" s="51" t="s">
        <v>91</v>
      </c>
      <c r="G31" s="57">
        <v>0</v>
      </c>
      <c r="H31" s="57">
        <v>0</v>
      </c>
      <c r="I31" s="57">
        <v>0</v>
      </c>
      <c r="J31" s="57">
        <v>0</v>
      </c>
      <c r="K31" s="57">
        <v>0</v>
      </c>
      <c r="L31" s="57">
        <v>20</v>
      </c>
      <c r="M31" s="58">
        <v>20</v>
      </c>
      <c r="N31" s="58">
        <v>20</v>
      </c>
      <c r="O31" s="58">
        <v>20</v>
      </c>
      <c r="P31" s="58">
        <v>20</v>
      </c>
      <c r="Q31" s="58">
        <v>0</v>
      </c>
      <c r="R31" s="58">
        <v>0</v>
      </c>
      <c r="S31" s="59">
        <f t="shared" si="5"/>
        <v>100</v>
      </c>
      <c r="T31" s="59">
        <v>50</v>
      </c>
      <c r="U31" s="265"/>
      <c r="V31" s="302" t="s">
        <v>200</v>
      </c>
      <c r="W31" s="254"/>
      <c r="X31" s="260"/>
      <c r="Y31" s="260"/>
      <c r="Z31" s="262"/>
      <c r="AA31" s="245"/>
      <c r="AB31" s="245"/>
      <c r="AC31" s="30"/>
      <c r="AD31" s="19">
        <f t="shared" si="3"/>
        <v>20</v>
      </c>
      <c r="AE31" s="29">
        <v>2</v>
      </c>
      <c r="AF31" s="19">
        <f t="shared" si="4"/>
        <v>80</v>
      </c>
    </row>
    <row r="32" spans="1:32" ht="30.75" customHeight="1" x14ac:dyDescent="0.25">
      <c r="A32" s="245"/>
      <c r="B32" s="124"/>
      <c r="C32" s="260"/>
      <c r="D32" s="260"/>
      <c r="E32" s="306"/>
      <c r="F32" s="51" t="s">
        <v>92</v>
      </c>
      <c r="G32" s="57">
        <v>0</v>
      </c>
      <c r="H32" s="57">
        <v>0</v>
      </c>
      <c r="I32" s="57">
        <v>0</v>
      </c>
      <c r="J32" s="57">
        <v>0</v>
      </c>
      <c r="K32" s="57">
        <v>0</v>
      </c>
      <c r="L32" s="57">
        <v>0</v>
      </c>
      <c r="M32" s="58">
        <v>0</v>
      </c>
      <c r="N32" s="58">
        <v>0</v>
      </c>
      <c r="O32" s="58">
        <v>0</v>
      </c>
      <c r="P32" s="58">
        <v>0</v>
      </c>
      <c r="Q32" s="58">
        <v>0</v>
      </c>
      <c r="R32" s="58">
        <v>0</v>
      </c>
      <c r="S32" s="59">
        <f t="shared" si="5"/>
        <v>0</v>
      </c>
      <c r="T32" s="59">
        <f>+T31*S32/S31</f>
        <v>0</v>
      </c>
      <c r="U32" s="266"/>
      <c r="V32" s="303"/>
      <c r="W32" s="254"/>
      <c r="X32" s="260"/>
      <c r="Y32" s="260"/>
      <c r="Z32" s="262"/>
      <c r="AA32" s="245"/>
      <c r="AB32" s="245"/>
      <c r="AC32" s="30"/>
      <c r="AD32" s="19">
        <f t="shared" si="3"/>
        <v>0</v>
      </c>
      <c r="AE32" s="29"/>
      <c r="AF32" s="19">
        <f t="shared" si="4"/>
        <v>0</v>
      </c>
    </row>
    <row r="33" spans="1:32" ht="90" customHeight="1" x14ac:dyDescent="0.25">
      <c r="A33" s="246" t="s">
        <v>270</v>
      </c>
      <c r="B33" s="126" t="s">
        <v>87</v>
      </c>
      <c r="C33" s="259">
        <v>10</v>
      </c>
      <c r="D33" s="259">
        <v>2.7</v>
      </c>
      <c r="E33" s="308">
        <f>+D33/C33*100</f>
        <v>27</v>
      </c>
      <c r="F33" s="50" t="s">
        <v>91</v>
      </c>
      <c r="G33" s="52">
        <v>0</v>
      </c>
      <c r="H33" s="52">
        <v>5</v>
      </c>
      <c r="I33" s="52">
        <v>5</v>
      </c>
      <c r="J33" s="52">
        <v>11.25</v>
      </c>
      <c r="K33" s="52">
        <v>11.25</v>
      </c>
      <c r="L33" s="52">
        <v>11.25</v>
      </c>
      <c r="M33" s="53">
        <v>11.25</v>
      </c>
      <c r="N33" s="53">
        <v>11.25</v>
      </c>
      <c r="O33" s="53">
        <v>11.25</v>
      </c>
      <c r="P33" s="53">
        <v>11.25</v>
      </c>
      <c r="Q33" s="53">
        <v>11.25</v>
      </c>
      <c r="R33" s="53">
        <v>0</v>
      </c>
      <c r="S33" s="56">
        <f t="shared" si="5"/>
        <v>100</v>
      </c>
      <c r="T33" s="54">
        <v>60</v>
      </c>
      <c r="U33" s="177">
        <f>+T34+T36+T38+T40+T42</f>
        <v>37.6</v>
      </c>
      <c r="V33" s="119" t="s">
        <v>297</v>
      </c>
      <c r="W33" s="258" t="s">
        <v>292</v>
      </c>
      <c r="X33" s="259">
        <v>42</v>
      </c>
      <c r="Y33" s="259">
        <v>42</v>
      </c>
      <c r="Z33" s="261">
        <f>+Y33/X33*100</f>
        <v>100</v>
      </c>
      <c r="AA33" s="246" t="s">
        <v>188</v>
      </c>
      <c r="AB33" s="246" t="s">
        <v>189</v>
      </c>
      <c r="AC33" s="30">
        <v>5</v>
      </c>
      <c r="AD33" s="32">
        <f t="shared" si="3"/>
        <v>43.75</v>
      </c>
      <c r="AE33" s="33">
        <v>1</v>
      </c>
      <c r="AF33" s="32">
        <f t="shared" si="4"/>
        <v>56.25</v>
      </c>
    </row>
    <row r="34" spans="1:32" ht="90" customHeight="1" x14ac:dyDescent="0.25">
      <c r="A34" s="246"/>
      <c r="B34" s="120"/>
      <c r="C34" s="259"/>
      <c r="D34" s="259"/>
      <c r="E34" s="308"/>
      <c r="F34" s="50" t="s">
        <v>92</v>
      </c>
      <c r="G34" s="52">
        <v>0</v>
      </c>
      <c r="H34" s="52">
        <v>0</v>
      </c>
      <c r="I34" s="52">
        <v>10</v>
      </c>
      <c r="J34" s="52">
        <v>0</v>
      </c>
      <c r="K34" s="52">
        <v>5</v>
      </c>
      <c r="L34" s="52">
        <v>1</v>
      </c>
      <c r="M34" s="53">
        <v>0</v>
      </c>
      <c r="N34" s="53">
        <v>0</v>
      </c>
      <c r="O34" s="53">
        <v>0</v>
      </c>
      <c r="P34" s="53">
        <v>0</v>
      </c>
      <c r="Q34" s="53">
        <v>0</v>
      </c>
      <c r="R34" s="53">
        <v>0</v>
      </c>
      <c r="S34" s="65">
        <f t="shared" si="5"/>
        <v>16</v>
      </c>
      <c r="T34" s="70">
        <f>+T33*S34/S33</f>
        <v>9.6</v>
      </c>
      <c r="U34" s="178"/>
      <c r="V34" s="242"/>
      <c r="W34" s="258"/>
      <c r="X34" s="259"/>
      <c r="Y34" s="259"/>
      <c r="Z34" s="261"/>
      <c r="AA34" s="246"/>
      <c r="AB34" s="246"/>
      <c r="AC34" s="30"/>
      <c r="AD34" s="32">
        <f t="shared" si="3"/>
        <v>16</v>
      </c>
      <c r="AE34" s="33"/>
      <c r="AF34" s="32">
        <f t="shared" si="4"/>
        <v>0</v>
      </c>
    </row>
    <row r="35" spans="1:32" ht="49.5" customHeight="1" x14ac:dyDescent="0.25">
      <c r="A35" s="246"/>
      <c r="B35" s="126" t="s">
        <v>88</v>
      </c>
      <c r="C35" s="259"/>
      <c r="D35" s="259"/>
      <c r="E35" s="308"/>
      <c r="F35" s="50" t="s">
        <v>91</v>
      </c>
      <c r="G35" s="52">
        <v>0</v>
      </c>
      <c r="H35" s="52">
        <v>5</v>
      </c>
      <c r="I35" s="52">
        <v>5</v>
      </c>
      <c r="J35" s="52">
        <v>22.5</v>
      </c>
      <c r="K35" s="52">
        <v>22.5</v>
      </c>
      <c r="L35" s="52">
        <v>22.5</v>
      </c>
      <c r="M35" s="53">
        <v>22.5</v>
      </c>
      <c r="N35" s="53">
        <v>0</v>
      </c>
      <c r="O35" s="53">
        <v>0</v>
      </c>
      <c r="P35" s="53">
        <v>0</v>
      </c>
      <c r="Q35" s="53">
        <v>0</v>
      </c>
      <c r="R35" s="53">
        <v>0</v>
      </c>
      <c r="S35" s="56">
        <f t="shared" si="5"/>
        <v>100</v>
      </c>
      <c r="T35" s="54">
        <v>10</v>
      </c>
      <c r="U35" s="178"/>
      <c r="V35" s="119" t="s">
        <v>293</v>
      </c>
      <c r="W35" s="258"/>
      <c r="X35" s="259"/>
      <c r="Y35" s="259"/>
      <c r="Z35" s="261"/>
      <c r="AA35" s="246"/>
      <c r="AB35" s="246"/>
      <c r="AC35" s="30"/>
      <c r="AD35" s="31">
        <f t="shared" si="3"/>
        <v>77.5</v>
      </c>
      <c r="AE35" s="30">
        <v>2</v>
      </c>
      <c r="AF35" s="31">
        <f t="shared" si="4"/>
        <v>22.5</v>
      </c>
    </row>
    <row r="36" spans="1:32" ht="49.5" customHeight="1" x14ac:dyDescent="0.25">
      <c r="A36" s="246"/>
      <c r="B36" s="120"/>
      <c r="C36" s="259"/>
      <c r="D36" s="259"/>
      <c r="E36" s="308"/>
      <c r="F36" s="50" t="s">
        <v>92</v>
      </c>
      <c r="G36" s="52">
        <v>0</v>
      </c>
      <c r="H36" s="52">
        <v>0</v>
      </c>
      <c r="I36" s="52">
        <v>10</v>
      </c>
      <c r="J36" s="52">
        <v>0</v>
      </c>
      <c r="K36" s="52">
        <v>40</v>
      </c>
      <c r="L36" s="52">
        <v>30</v>
      </c>
      <c r="M36" s="53">
        <v>0</v>
      </c>
      <c r="N36" s="53">
        <v>0</v>
      </c>
      <c r="O36" s="53">
        <v>0</v>
      </c>
      <c r="P36" s="53">
        <v>0</v>
      </c>
      <c r="Q36" s="53">
        <v>0</v>
      </c>
      <c r="R36" s="53">
        <v>0</v>
      </c>
      <c r="S36" s="54">
        <f t="shared" si="5"/>
        <v>80</v>
      </c>
      <c r="T36" s="55">
        <f>+T35*S36/S35</f>
        <v>8</v>
      </c>
      <c r="U36" s="178"/>
      <c r="V36" s="242"/>
      <c r="W36" s="258"/>
      <c r="X36" s="259"/>
      <c r="Y36" s="259"/>
      <c r="Z36" s="261"/>
      <c r="AA36" s="246"/>
      <c r="AB36" s="246"/>
      <c r="AC36" s="30"/>
      <c r="AD36" s="31">
        <f t="shared" si="3"/>
        <v>80</v>
      </c>
      <c r="AE36" s="30"/>
      <c r="AF36" s="31">
        <f t="shared" si="4"/>
        <v>0</v>
      </c>
    </row>
    <row r="37" spans="1:32" ht="39" customHeight="1" x14ac:dyDescent="0.25">
      <c r="A37" s="246"/>
      <c r="B37" s="126" t="s">
        <v>89</v>
      </c>
      <c r="C37" s="259"/>
      <c r="D37" s="259"/>
      <c r="E37" s="308"/>
      <c r="F37" s="50" t="s">
        <v>91</v>
      </c>
      <c r="G37" s="52">
        <v>0</v>
      </c>
      <c r="H37" s="52">
        <v>5</v>
      </c>
      <c r="I37" s="52">
        <v>5</v>
      </c>
      <c r="J37" s="52">
        <v>11.25</v>
      </c>
      <c r="K37" s="52">
        <v>11.25</v>
      </c>
      <c r="L37" s="52">
        <v>11.25</v>
      </c>
      <c r="M37" s="53">
        <v>11.25</v>
      </c>
      <c r="N37" s="53">
        <v>11.25</v>
      </c>
      <c r="O37" s="53">
        <v>11.25</v>
      </c>
      <c r="P37" s="53">
        <v>11.25</v>
      </c>
      <c r="Q37" s="53">
        <v>11.25</v>
      </c>
      <c r="R37" s="53">
        <v>0</v>
      </c>
      <c r="S37" s="56">
        <f t="shared" si="5"/>
        <v>100</v>
      </c>
      <c r="T37" s="54">
        <v>20</v>
      </c>
      <c r="U37" s="178"/>
      <c r="V37" s="119" t="s">
        <v>271</v>
      </c>
      <c r="W37" s="258"/>
      <c r="X37" s="259"/>
      <c r="Y37" s="259"/>
      <c r="Z37" s="261"/>
      <c r="AA37" s="246"/>
      <c r="AB37" s="246"/>
      <c r="AC37" s="30"/>
      <c r="AD37" s="31">
        <f t="shared" si="3"/>
        <v>43.75</v>
      </c>
      <c r="AE37" s="30">
        <v>3</v>
      </c>
      <c r="AF37" s="31">
        <f t="shared" si="4"/>
        <v>56.25</v>
      </c>
    </row>
    <row r="38" spans="1:32" ht="39" customHeight="1" x14ac:dyDescent="0.25">
      <c r="A38" s="246"/>
      <c r="B38" s="120"/>
      <c r="C38" s="259"/>
      <c r="D38" s="259"/>
      <c r="E38" s="308"/>
      <c r="F38" s="50" t="s">
        <v>92</v>
      </c>
      <c r="G38" s="52">
        <v>0</v>
      </c>
      <c r="H38" s="52">
        <v>0</v>
      </c>
      <c r="I38" s="52">
        <v>100</v>
      </c>
      <c r="J38" s="52">
        <v>0</v>
      </c>
      <c r="K38" s="52">
        <v>0</v>
      </c>
      <c r="L38" s="52">
        <v>0</v>
      </c>
      <c r="M38" s="53">
        <v>0</v>
      </c>
      <c r="N38" s="53">
        <v>0</v>
      </c>
      <c r="O38" s="53">
        <v>0</v>
      </c>
      <c r="P38" s="53">
        <v>0</v>
      </c>
      <c r="Q38" s="53">
        <v>0</v>
      </c>
      <c r="R38" s="53">
        <v>0</v>
      </c>
      <c r="S38" s="54">
        <f t="shared" si="5"/>
        <v>100</v>
      </c>
      <c r="T38" s="55">
        <f>+T37*S38/S37</f>
        <v>20</v>
      </c>
      <c r="U38" s="178"/>
      <c r="V38" s="242"/>
      <c r="W38" s="258"/>
      <c r="X38" s="259"/>
      <c r="Y38" s="259"/>
      <c r="Z38" s="261"/>
      <c r="AA38" s="246"/>
      <c r="AB38" s="246"/>
      <c r="AC38" s="30"/>
      <c r="AD38" s="31">
        <f t="shared" si="3"/>
        <v>100</v>
      </c>
      <c r="AE38" s="30"/>
      <c r="AF38" s="31">
        <f t="shared" si="4"/>
        <v>0</v>
      </c>
    </row>
    <row r="39" spans="1:32" ht="64.5" customHeight="1" x14ac:dyDescent="0.25">
      <c r="A39" s="246"/>
      <c r="B39" s="304" t="s">
        <v>205</v>
      </c>
      <c r="C39" s="259"/>
      <c r="D39" s="259"/>
      <c r="E39" s="308"/>
      <c r="F39" s="50" t="s">
        <v>91</v>
      </c>
      <c r="G39" s="52">
        <v>0</v>
      </c>
      <c r="H39" s="52">
        <v>0</v>
      </c>
      <c r="I39" s="52">
        <v>0</v>
      </c>
      <c r="J39" s="52">
        <v>10</v>
      </c>
      <c r="K39" s="52">
        <v>10</v>
      </c>
      <c r="L39" s="52">
        <v>10</v>
      </c>
      <c r="M39" s="53">
        <v>10</v>
      </c>
      <c r="N39" s="53">
        <v>20</v>
      </c>
      <c r="O39" s="53">
        <v>40</v>
      </c>
      <c r="P39" s="53">
        <v>0</v>
      </c>
      <c r="Q39" s="53">
        <v>0</v>
      </c>
      <c r="R39" s="53">
        <v>0</v>
      </c>
      <c r="S39" s="54">
        <f t="shared" si="5"/>
        <v>100</v>
      </c>
      <c r="T39" s="54">
        <v>5</v>
      </c>
      <c r="U39" s="178"/>
      <c r="V39" s="119" t="s">
        <v>294</v>
      </c>
      <c r="W39" s="258"/>
      <c r="X39" s="259"/>
      <c r="Y39" s="259"/>
      <c r="Z39" s="261"/>
      <c r="AA39" s="246"/>
      <c r="AB39" s="246"/>
      <c r="AC39" s="30"/>
      <c r="AD39" s="32">
        <f t="shared" si="3"/>
        <v>30</v>
      </c>
      <c r="AE39" s="33">
        <v>4</v>
      </c>
      <c r="AF39" s="32">
        <f t="shared" si="4"/>
        <v>70</v>
      </c>
    </row>
    <row r="40" spans="1:32" ht="64.5" customHeight="1" x14ac:dyDescent="0.25">
      <c r="A40" s="246"/>
      <c r="B40" s="305"/>
      <c r="C40" s="259"/>
      <c r="D40" s="259"/>
      <c r="E40" s="308"/>
      <c r="F40" s="50" t="s">
        <v>92</v>
      </c>
      <c r="G40" s="52">
        <v>0</v>
      </c>
      <c r="H40" s="52">
        <v>0</v>
      </c>
      <c r="I40" s="52">
        <v>0</v>
      </c>
      <c r="J40" s="52">
        <v>0</v>
      </c>
      <c r="K40" s="52">
        <v>0</v>
      </c>
      <c r="L40" s="52">
        <v>0</v>
      </c>
      <c r="M40" s="53">
        <v>0</v>
      </c>
      <c r="N40" s="53">
        <v>0</v>
      </c>
      <c r="O40" s="53">
        <v>0</v>
      </c>
      <c r="P40" s="53">
        <v>0</v>
      </c>
      <c r="Q40" s="53">
        <v>0</v>
      </c>
      <c r="R40" s="53">
        <v>0</v>
      </c>
      <c r="S40" s="54">
        <f t="shared" si="5"/>
        <v>0</v>
      </c>
      <c r="T40" s="55">
        <f>+T39*S40/S39</f>
        <v>0</v>
      </c>
      <c r="U40" s="178"/>
      <c r="V40" s="242"/>
      <c r="W40" s="258"/>
      <c r="X40" s="259"/>
      <c r="Y40" s="259"/>
      <c r="Z40" s="261"/>
      <c r="AA40" s="246"/>
      <c r="AB40" s="246"/>
      <c r="AC40" s="30"/>
      <c r="AD40" s="32">
        <f t="shared" si="3"/>
        <v>0</v>
      </c>
      <c r="AE40" s="33"/>
      <c r="AF40" s="32">
        <f t="shared" si="4"/>
        <v>0</v>
      </c>
    </row>
    <row r="41" spans="1:32" x14ac:dyDescent="0.25">
      <c r="A41" s="246"/>
      <c r="B41" s="126" t="s">
        <v>181</v>
      </c>
      <c r="C41" s="259"/>
      <c r="D41" s="259"/>
      <c r="E41" s="308"/>
      <c r="F41" s="50" t="s">
        <v>91</v>
      </c>
      <c r="G41" s="52">
        <v>0</v>
      </c>
      <c r="H41" s="52">
        <v>0</v>
      </c>
      <c r="I41" s="52">
        <v>0</v>
      </c>
      <c r="J41" s="52">
        <v>0</v>
      </c>
      <c r="K41" s="52">
        <v>0</v>
      </c>
      <c r="L41" s="52">
        <v>0</v>
      </c>
      <c r="M41" s="53">
        <v>0</v>
      </c>
      <c r="N41" s="53">
        <v>0</v>
      </c>
      <c r="O41" s="53">
        <v>33</v>
      </c>
      <c r="P41" s="53">
        <v>44</v>
      </c>
      <c r="Q41" s="53">
        <v>23</v>
      </c>
      <c r="R41" s="53">
        <v>0</v>
      </c>
      <c r="S41" s="54">
        <f t="shared" si="5"/>
        <v>100</v>
      </c>
      <c r="T41" s="54">
        <v>5</v>
      </c>
      <c r="U41" s="178"/>
      <c r="V41" s="119" t="s">
        <v>114</v>
      </c>
      <c r="W41" s="258"/>
      <c r="X41" s="259"/>
      <c r="Y41" s="259"/>
      <c r="Z41" s="261"/>
      <c r="AA41" s="246"/>
      <c r="AB41" s="246"/>
      <c r="AC41" s="30"/>
      <c r="AD41" s="31">
        <f t="shared" si="3"/>
        <v>0</v>
      </c>
      <c r="AE41" s="30">
        <v>5</v>
      </c>
      <c r="AF41" s="32">
        <f t="shared" si="4"/>
        <v>100</v>
      </c>
    </row>
    <row r="42" spans="1:32" x14ac:dyDescent="0.25">
      <c r="A42" s="246"/>
      <c r="B42" s="120"/>
      <c r="C42" s="259"/>
      <c r="D42" s="259"/>
      <c r="E42" s="308"/>
      <c r="F42" s="50" t="s">
        <v>92</v>
      </c>
      <c r="G42" s="52">
        <v>0</v>
      </c>
      <c r="H42" s="52">
        <v>0</v>
      </c>
      <c r="I42" s="52">
        <v>0</v>
      </c>
      <c r="J42" s="52">
        <v>0</v>
      </c>
      <c r="K42" s="52">
        <v>0</v>
      </c>
      <c r="L42" s="52">
        <v>0</v>
      </c>
      <c r="M42" s="53">
        <v>0</v>
      </c>
      <c r="N42" s="53">
        <v>0</v>
      </c>
      <c r="O42" s="53">
        <v>0</v>
      </c>
      <c r="P42" s="53">
        <v>0</v>
      </c>
      <c r="Q42" s="53">
        <v>0</v>
      </c>
      <c r="R42" s="53">
        <v>0</v>
      </c>
      <c r="S42" s="54">
        <f t="shared" si="5"/>
        <v>0</v>
      </c>
      <c r="T42" s="55">
        <f>+T41*S42/S41</f>
        <v>0</v>
      </c>
      <c r="U42" s="179"/>
      <c r="V42" s="242"/>
      <c r="W42" s="258"/>
      <c r="X42" s="259"/>
      <c r="Y42" s="259"/>
      <c r="Z42" s="261"/>
      <c r="AA42" s="246"/>
      <c r="AB42" s="246"/>
      <c r="AC42" s="30"/>
      <c r="AD42" s="31">
        <f t="shared" si="3"/>
        <v>0</v>
      </c>
      <c r="AE42" s="30"/>
      <c r="AF42" s="32">
        <f t="shared" si="4"/>
        <v>0</v>
      </c>
    </row>
    <row r="43" spans="1:32" x14ac:dyDescent="0.25">
      <c r="A43" s="2"/>
      <c r="B43" s="2"/>
      <c r="C43" s="3"/>
      <c r="D43" s="3"/>
      <c r="E43" s="3"/>
      <c r="F43" s="3"/>
      <c r="G43" s="3"/>
      <c r="H43" s="3"/>
      <c r="I43" s="3"/>
      <c r="J43" s="3"/>
      <c r="K43" s="3"/>
      <c r="L43" s="3"/>
      <c r="M43" s="3"/>
      <c r="N43" s="3"/>
      <c r="O43" s="3"/>
      <c r="P43" s="2"/>
      <c r="Q43" s="2"/>
      <c r="R43" s="2"/>
      <c r="S43" s="2"/>
      <c r="T43" s="2"/>
      <c r="U43" s="2"/>
      <c r="V43" s="2"/>
      <c r="W43" s="2"/>
      <c r="X43" s="2"/>
      <c r="Y43" s="2"/>
      <c r="Z43" s="2"/>
      <c r="AA43" s="2"/>
      <c r="AB43" s="2"/>
    </row>
    <row r="44" spans="1:32" x14ac:dyDescent="0.25">
      <c r="A44" s="2"/>
      <c r="B44" s="2"/>
      <c r="C44" s="3"/>
      <c r="D44" s="3"/>
      <c r="E44" s="3"/>
      <c r="F44" s="3"/>
      <c r="G44" s="3"/>
      <c r="H44" s="3"/>
      <c r="I44" s="3"/>
      <c r="J44" s="3"/>
      <c r="K44" s="3"/>
      <c r="L44" s="3"/>
      <c r="M44" s="3"/>
      <c r="N44" s="3"/>
      <c r="O44" s="3"/>
      <c r="P44" s="2"/>
      <c r="Q44" s="2"/>
      <c r="R44" s="2"/>
      <c r="S44" s="2"/>
      <c r="T44" s="2"/>
      <c r="U44" s="2"/>
      <c r="V44" s="2"/>
      <c r="W44" s="2"/>
      <c r="X44" s="2"/>
      <c r="Y44" s="2"/>
      <c r="Z44" s="2"/>
      <c r="AA44" s="2"/>
      <c r="AB44" s="2"/>
    </row>
    <row r="45" spans="1:32" x14ac:dyDescent="0.25">
      <c r="A45" s="2"/>
      <c r="B45" s="2"/>
      <c r="C45" s="3"/>
      <c r="D45" s="3"/>
      <c r="E45" s="3"/>
      <c r="F45" s="3"/>
      <c r="G45" s="3"/>
      <c r="H45" s="3"/>
      <c r="I45" s="3"/>
      <c r="J45" s="3"/>
      <c r="K45" s="3"/>
      <c r="L45" s="3"/>
      <c r="M45" s="3"/>
      <c r="N45" s="3"/>
      <c r="O45" s="3"/>
      <c r="P45" s="2"/>
      <c r="Q45" s="2"/>
      <c r="R45" s="2"/>
      <c r="S45" s="2"/>
      <c r="T45" s="2"/>
      <c r="U45" s="2"/>
      <c r="V45" s="2"/>
      <c r="W45" s="2"/>
      <c r="X45" s="2"/>
      <c r="Y45" s="2"/>
      <c r="Z45" s="2"/>
      <c r="AA45" s="2"/>
      <c r="AB45" s="2"/>
    </row>
    <row r="46" spans="1:32" x14ac:dyDescent="0.25">
      <c r="A46" s="2"/>
      <c r="B46" s="2"/>
      <c r="C46" s="3"/>
      <c r="D46" s="3"/>
      <c r="E46" s="3"/>
      <c r="F46" s="3"/>
      <c r="G46" s="3"/>
      <c r="H46" s="3"/>
      <c r="I46" s="3"/>
      <c r="J46" s="3"/>
      <c r="K46" s="3"/>
      <c r="L46" s="3"/>
      <c r="M46" s="3"/>
      <c r="N46" s="3"/>
      <c r="O46" s="3"/>
      <c r="P46" s="2"/>
      <c r="Q46" s="2"/>
      <c r="R46" s="2"/>
      <c r="S46" s="2"/>
      <c r="T46" s="2"/>
      <c r="U46" s="2"/>
      <c r="V46" s="2"/>
      <c r="W46" s="2"/>
      <c r="X46" s="2"/>
      <c r="Y46" s="2"/>
      <c r="Z46" s="2"/>
      <c r="AA46" s="2"/>
      <c r="AB46" s="2"/>
    </row>
    <row r="47" spans="1:32" x14ac:dyDescent="0.25">
      <c r="A47" s="2"/>
      <c r="B47" s="2"/>
      <c r="C47" s="3"/>
      <c r="D47" s="3"/>
      <c r="E47" s="3"/>
      <c r="F47" s="3"/>
      <c r="G47" s="3"/>
      <c r="H47" s="3"/>
      <c r="I47" s="3"/>
      <c r="J47" s="3"/>
      <c r="K47" s="3"/>
      <c r="L47" s="3"/>
      <c r="M47" s="3"/>
      <c r="N47" s="3"/>
      <c r="O47" s="3"/>
      <c r="P47" s="2"/>
      <c r="Q47" s="2"/>
      <c r="R47" s="2"/>
      <c r="S47" s="2"/>
      <c r="T47" s="2"/>
      <c r="U47" s="2"/>
      <c r="V47" s="2"/>
      <c r="W47" s="2"/>
      <c r="X47" s="2"/>
      <c r="Y47" s="2"/>
      <c r="Z47" s="2"/>
      <c r="AA47" s="2"/>
      <c r="AB47" s="2"/>
    </row>
    <row r="48" spans="1:32" x14ac:dyDescent="0.25">
      <c r="A48" s="2"/>
      <c r="B48" s="2"/>
      <c r="C48" s="3"/>
      <c r="D48" s="3"/>
      <c r="E48" s="3"/>
      <c r="F48" s="3"/>
      <c r="G48" s="3"/>
      <c r="H48" s="3"/>
      <c r="I48" s="3"/>
      <c r="J48" s="3"/>
      <c r="K48" s="3"/>
      <c r="L48" s="3"/>
      <c r="M48" s="3"/>
      <c r="N48" s="3"/>
      <c r="O48" s="3"/>
      <c r="P48" s="2"/>
      <c r="Q48" s="2"/>
      <c r="R48" s="2"/>
      <c r="S48" s="2"/>
      <c r="T48" s="2"/>
      <c r="U48" s="2"/>
      <c r="V48" s="2"/>
      <c r="W48" s="2"/>
      <c r="X48" s="2"/>
      <c r="Y48" s="2"/>
      <c r="Z48" s="2"/>
      <c r="AA48" s="2"/>
      <c r="AB48" s="2"/>
    </row>
    <row r="49" spans="1:28" x14ac:dyDescent="0.25">
      <c r="A49" s="2"/>
      <c r="B49" s="2"/>
      <c r="C49" s="3"/>
      <c r="D49" s="3"/>
      <c r="E49" s="3"/>
      <c r="F49" s="3"/>
      <c r="G49" s="3"/>
      <c r="H49" s="3"/>
      <c r="I49" s="3"/>
      <c r="J49" s="3"/>
      <c r="K49" s="3"/>
      <c r="L49" s="3"/>
      <c r="M49" s="3"/>
      <c r="N49" s="3"/>
      <c r="O49" s="3"/>
      <c r="P49" s="2"/>
      <c r="Q49" s="2"/>
      <c r="R49" s="2"/>
      <c r="S49" s="2"/>
      <c r="T49" s="2"/>
      <c r="U49" s="2"/>
      <c r="V49" s="2"/>
      <c r="W49" s="2"/>
      <c r="X49" s="2"/>
      <c r="Y49" s="2"/>
      <c r="Z49" s="2"/>
      <c r="AA49" s="2"/>
      <c r="AB49" s="2"/>
    </row>
    <row r="50" spans="1:28" x14ac:dyDescent="0.25">
      <c r="A50" s="2"/>
      <c r="B50" s="2"/>
      <c r="C50" s="3"/>
      <c r="D50" s="3"/>
      <c r="E50" s="3"/>
      <c r="F50" s="3"/>
      <c r="G50" s="3"/>
      <c r="H50" s="3"/>
      <c r="I50" s="3"/>
      <c r="J50" s="3"/>
      <c r="K50" s="3"/>
      <c r="L50" s="3"/>
      <c r="M50" s="3"/>
      <c r="N50" s="3"/>
      <c r="O50" s="3"/>
      <c r="P50" s="2"/>
      <c r="Q50" s="2"/>
      <c r="R50" s="2"/>
      <c r="S50" s="2"/>
      <c r="T50" s="2"/>
      <c r="U50" s="2"/>
      <c r="V50" s="2"/>
      <c r="W50" s="2"/>
      <c r="X50" s="2"/>
      <c r="Y50" s="2"/>
      <c r="Z50" s="2"/>
      <c r="AA50" s="2"/>
      <c r="AB50" s="2"/>
    </row>
    <row r="51" spans="1:28" x14ac:dyDescent="0.25">
      <c r="A51" s="2"/>
      <c r="B51" s="2"/>
      <c r="C51" s="3"/>
      <c r="D51" s="3"/>
      <c r="E51" s="3"/>
      <c r="F51" s="3"/>
      <c r="G51" s="3"/>
      <c r="H51" s="3"/>
      <c r="I51" s="3"/>
      <c r="J51" s="3"/>
      <c r="K51" s="3"/>
      <c r="L51" s="3"/>
      <c r="M51" s="3"/>
      <c r="N51" s="3"/>
      <c r="O51" s="3"/>
      <c r="P51" s="2"/>
      <c r="Q51" s="2"/>
      <c r="R51" s="2"/>
      <c r="S51" s="2"/>
      <c r="T51" s="2"/>
      <c r="U51" s="2"/>
      <c r="V51" s="2"/>
      <c r="W51" s="2"/>
      <c r="X51" s="2"/>
      <c r="Y51" s="2"/>
      <c r="Z51" s="2"/>
      <c r="AA51" s="2"/>
      <c r="AB51" s="2"/>
    </row>
    <row r="52" spans="1:28" x14ac:dyDescent="0.25">
      <c r="A52" s="2"/>
      <c r="B52" s="2"/>
      <c r="C52" s="3"/>
      <c r="D52" s="3"/>
      <c r="E52" s="3"/>
      <c r="F52" s="3"/>
      <c r="G52" s="3"/>
      <c r="H52" s="3"/>
      <c r="I52" s="3"/>
      <c r="J52" s="3"/>
      <c r="K52" s="3"/>
      <c r="L52" s="3"/>
      <c r="M52" s="3"/>
      <c r="N52" s="3"/>
      <c r="O52" s="3"/>
      <c r="P52" s="2"/>
      <c r="Q52" s="2"/>
      <c r="R52" s="2"/>
      <c r="S52" s="2"/>
      <c r="T52" s="2"/>
      <c r="U52" s="2"/>
      <c r="V52" s="2"/>
      <c r="W52" s="2"/>
      <c r="X52" s="2"/>
      <c r="Y52" s="2"/>
      <c r="Z52" s="2"/>
      <c r="AA52" s="2"/>
      <c r="AB52" s="2"/>
    </row>
  </sheetData>
  <mergeCells count="107">
    <mergeCell ref="AA29:AA32"/>
    <mergeCell ref="AB29:AB32"/>
    <mergeCell ref="AA33:AA42"/>
    <mergeCell ref="AB33:AB42"/>
    <mergeCell ref="W5:W20"/>
    <mergeCell ref="W21:W26"/>
    <mergeCell ref="W29:W32"/>
    <mergeCell ref="W33:W42"/>
    <mergeCell ref="AA5:AA20"/>
    <mergeCell ref="AB5:AB20"/>
    <mergeCell ref="AA21:AA26"/>
    <mergeCell ref="AB21:AB26"/>
    <mergeCell ref="AA27:AA28"/>
    <mergeCell ref="AB27:AB28"/>
    <mergeCell ref="X33:X42"/>
    <mergeCell ref="Y33:Y42"/>
    <mergeCell ref="X27:X28"/>
    <mergeCell ref="Z29:Z32"/>
    <mergeCell ref="V27:V28"/>
    <mergeCell ref="W27:W28"/>
    <mergeCell ref="V9:V10"/>
    <mergeCell ref="V11:V12"/>
    <mergeCell ref="V13:V14"/>
    <mergeCell ref="V41:V42"/>
    <mergeCell ref="V17:V18"/>
    <mergeCell ref="V19:V20"/>
    <mergeCell ref="V21:V22"/>
    <mergeCell ref="V23:V24"/>
    <mergeCell ref="V25:V26"/>
    <mergeCell ref="V29:V30"/>
    <mergeCell ref="V31:V32"/>
    <mergeCell ref="V33:V34"/>
    <mergeCell ref="V35:V36"/>
    <mergeCell ref="V37:V38"/>
    <mergeCell ref="V39:V40"/>
    <mergeCell ref="E5:E20"/>
    <mergeCell ref="V5:V6"/>
    <mergeCell ref="V7:V8"/>
    <mergeCell ref="E21:E26"/>
    <mergeCell ref="Z33:Z42"/>
    <mergeCell ref="C33:C42"/>
    <mergeCell ref="D33:D42"/>
    <mergeCell ref="E33:E42"/>
    <mergeCell ref="X5:X20"/>
    <mergeCell ref="Y5:Y20"/>
    <mergeCell ref="Z5:Z20"/>
    <mergeCell ref="X21:X26"/>
    <mergeCell ref="Y21:Y26"/>
    <mergeCell ref="Z21:Z26"/>
    <mergeCell ref="Y27:Y28"/>
    <mergeCell ref="C27:C28"/>
    <mergeCell ref="D27:D28"/>
    <mergeCell ref="E27:E28"/>
    <mergeCell ref="C29:C32"/>
    <mergeCell ref="D29:D32"/>
    <mergeCell ref="V15:V16"/>
    <mergeCell ref="Z27:Z28"/>
    <mergeCell ref="X29:X32"/>
    <mergeCell ref="Y29:Y32"/>
    <mergeCell ref="U33:U42"/>
    <mergeCell ref="A21:A26"/>
    <mergeCell ref="A27:A28"/>
    <mergeCell ref="A29:A32"/>
    <mergeCell ref="A33:A42"/>
    <mergeCell ref="B5:B6"/>
    <mergeCell ref="B7:B8"/>
    <mergeCell ref="B31:B32"/>
    <mergeCell ref="B21:B22"/>
    <mergeCell ref="B23:B24"/>
    <mergeCell ref="B25:B26"/>
    <mergeCell ref="B27:B28"/>
    <mergeCell ref="B29:B30"/>
    <mergeCell ref="B33:B34"/>
    <mergeCell ref="B35:B36"/>
    <mergeCell ref="B37:B38"/>
    <mergeCell ref="B39:B40"/>
    <mergeCell ref="B41:B42"/>
    <mergeCell ref="E29:E32"/>
    <mergeCell ref="C21:C26"/>
    <mergeCell ref="D21:D26"/>
    <mergeCell ref="A5:A20"/>
    <mergeCell ref="U5:U20"/>
    <mergeCell ref="B9:B10"/>
    <mergeCell ref="A2:E2"/>
    <mergeCell ref="F2:S2"/>
    <mergeCell ref="V2:V4"/>
    <mergeCell ref="W2:W4"/>
    <mergeCell ref="X2:Z2"/>
    <mergeCell ref="AA2:AA4"/>
    <mergeCell ref="AB2:AB4"/>
    <mergeCell ref="U21:U26"/>
    <mergeCell ref="U29:U32"/>
    <mergeCell ref="U27:U28"/>
    <mergeCell ref="A3:A4"/>
    <mergeCell ref="B3:B4"/>
    <mergeCell ref="C3:D3"/>
    <mergeCell ref="T3:T4"/>
    <mergeCell ref="U3:U4"/>
    <mergeCell ref="F3:S3"/>
    <mergeCell ref="X3:Y3"/>
    <mergeCell ref="B11:B12"/>
    <mergeCell ref="B13:B14"/>
    <mergeCell ref="B15:B16"/>
    <mergeCell ref="B17:B18"/>
    <mergeCell ref="B19:B20"/>
    <mergeCell ref="C5:C20"/>
    <mergeCell ref="D5:D20"/>
  </mergeCells>
  <pageMargins left="0.7" right="0.7" top="0.75" bottom="0.75" header="0.511811023622047" footer="0.511811023622047"/>
  <pageSetup scale="1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PROYECTO 7682</vt:lpstr>
      <vt:lpstr>PROYECTO 7724</vt:lpstr>
      <vt:lpstr>PROYECTO 7674</vt:lpstr>
      <vt:lpstr>PROYECTO 7713</vt:lpstr>
      <vt:lpstr>PROYECTO 7664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Janneth Romero Martínez</dc:creator>
  <cp:lastModifiedBy>María Janneth Romero Martínez</cp:lastModifiedBy>
  <dcterms:created xsi:type="dcterms:W3CDTF">2023-09-17T21:51:38Z</dcterms:created>
  <dcterms:modified xsi:type="dcterms:W3CDTF">2023-10-11T00:11:55Z</dcterms:modified>
</cp:coreProperties>
</file>